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bookViews>
    <workbookView xWindow="690" yWindow="600" windowWidth="28110" windowHeight="17400" activeTab="2"/>
  </bookViews>
  <sheets>
    <sheet name="Rekapitulace stavby" sheetId="1" r:id="rId1"/>
    <sheet name="SO 01 - Železniční svršek..." sheetId="2" r:id="rId2"/>
    <sheet name="VON - VON" sheetId="3" r:id="rId3"/>
  </sheets>
  <definedNames>
    <definedName name="_xlnm._FilterDatabase" localSheetId="1" hidden="1">'SO 01 - Železniční svršek...'!$C$118:$K$980</definedName>
    <definedName name="_xlnm._FilterDatabase" localSheetId="2" hidden="1">'VON - VON'!$C$119:$K$180</definedName>
    <definedName name="_xlnm.Print_Area" localSheetId="0">'Rekapitulace stavby'!$D$4:$AO$76,'Rekapitulace stavby'!$C$82:$AQ$97</definedName>
    <definedName name="_xlnm.Print_Area" localSheetId="1">'SO 01 - Železniční svršek...'!$C$82:$J$100,'SO 01 - Železniční svršek...'!$C$106:$J$980</definedName>
    <definedName name="_xlnm.Print_Area" localSheetId="2">'VON - VON'!$C$82:$J$101,'VON - VON'!$C$107:$J$180</definedName>
    <definedName name="_xlnm.Print_Titles" localSheetId="0">'Rekapitulace stavby'!$92:$92</definedName>
    <definedName name="_xlnm.Print_Titles" localSheetId="1">'SO 01 - Železniční svršek...'!$118:$118</definedName>
    <definedName name="_xlnm.Print_Titles" localSheetId="2">'VON - VON'!$119:$119</definedName>
  </definedNames>
  <calcPr calcId="191029"/>
  <extLst/>
</workbook>
</file>

<file path=xl/sharedStrings.xml><?xml version="1.0" encoding="utf-8"?>
<sst xmlns="http://schemas.openxmlformats.org/spreadsheetml/2006/main" count="8668" uniqueCount="1414">
  <si>
    <t>Export Komplet</t>
  </si>
  <si>
    <t/>
  </si>
  <si>
    <t>2.0</t>
  </si>
  <si>
    <t>False</t>
  </si>
  <si>
    <t>{c8226aa5-c9c8-4b23-a817-0270f6a4a917}</t>
  </si>
  <si>
    <t>&gt;&gt;  skryté sloupce  &lt;&lt;</t>
  </si>
  <si>
    <t>0,01</t>
  </si>
  <si>
    <t>21</t>
  </si>
  <si>
    <t>15</t>
  </si>
  <si>
    <t>REKAPITULACE STAVBY</t>
  </si>
  <si>
    <t>v ---  níže se nacházejí doplnkové a pomocné údaje k sestavám  --- v</t>
  </si>
  <si>
    <t>Návod na vyplnění</t>
  </si>
  <si>
    <t>0,001</t>
  </si>
  <si>
    <t>Kód:</t>
  </si>
  <si>
    <t>ZPD/2023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</si>
  <si>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</si>
  <si>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</si>
  <si>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Oprava výhybek žst. Moravské Budějovice - I etapa</t>
  </si>
  <si>
    <t>KSO:</t>
  </si>
  <si>
    <t>CC-CZ:</t>
  </si>
  <si>
    <t>Místo:</t>
  </si>
  <si>
    <t>žst. Moravské Budějovice</t>
  </si>
  <si>
    <t>Datum:</t>
  </si>
  <si>
    <t>31. 3. 2023</t>
  </si>
  <si>
    <t>Zadavatel:</t>
  </si>
  <si>
    <t>IČ:</t>
  </si>
  <si>
    <t>70994234</t>
  </si>
  <si>
    <t>Správa železnic, státní organizace</t>
  </si>
  <si>
    <t>DIČ:</t>
  </si>
  <si>
    <t>CZ70994234</t>
  </si>
  <si>
    <t>Uchazeč:</t>
  </si>
  <si>
    <t>Vyplň údaj</t>
  </si>
  <si>
    <t>Projektant:</t>
  </si>
  <si>
    <t>25284525</t>
  </si>
  <si>
    <t>DMC Havlíčkův Brod, s.r.o.</t>
  </si>
  <si>
    <t>CZ25284525</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</si>
  <si>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</si>
  <si>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</si>
  <si>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</si>
  <si>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</si>
  <si>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</si>
  <si>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</si>
  <si>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</si>
  <si>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</si>
  <si>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</si>
  <si>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</si>
  <si>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</si>
  <si>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</si>
  <si>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</si>
  <si>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</si>
  <si>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</si>
  <si>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</si>
  <si>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</si>
  <si>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</si>
  <si>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</si>
  <si>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</si>
  <si>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</si>
  <si>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</si>
  <si>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</si>
  <si>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</si>
  <si>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</si>
  <si>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</si>
  <si>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</si>
  <si>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</si>
  <si>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</si>
  <si>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</si>
  <si>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</si>
  <si>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</si>
  <si>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</si>
  <si>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</si>
  <si>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</si>
  <si>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</si>
  <si>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</si>
  <si>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</si>
  <si>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</si>
  <si>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</si>
  <si>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</si>
  <si>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</si>
  <si>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</si>
  <si>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</si>
  <si>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</si>
  <si>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</si>
  <si>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</si>
  <si>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</si>
  <si>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01</t>
  </si>
  <si>
    <t>Železniční svršek a spodek</t>
  </si>
  <si>
    <t>STA</t>
  </si>
  <si>
    <t>1</t>
  </si>
  <si>
    <t>{4691522c-7361-4103-858c-ee14eef136c5}</t>
  </si>
  <si>
    <t>2</t>
  </si>
  <si>
    <t>VON</t>
  </si>
  <si>
    <t>{2fdfa11d-3751-4808-afff-a6f472742982}</t>
  </si>
  <si>
    <t>KRYCÍ LIST SOUPISU PRACÍ</t>
  </si>
  <si>
    <t>Objekt:</t>
  </si>
  <si>
    <t>SO 01 - Železniční svršek a spodek</t>
  </si>
  <si>
    <t>REKAPITULACE ČLENĚNÍ SOUPISU PRACÍ</t>
  </si>
  <si>
    <t>Kód dílu - Popis</t>
  </si>
  <si>
    <t>Cena celkem [CZK]</t>
  </si>
  <si>
    <t>Náklady ze soupisu prací</t>
  </si>
  <si>
    <t>-1</t>
  </si>
  <si>
    <t>HSV - Práce a dodávky HSV</t>
  </si>
  <si>
    <t xml:space="preserve">    5 - Komunikace pozemní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</si>
  <si>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</si>
  <si>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</si>
  <si>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</si>
  <si>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</si>
  <si>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</si>
  <si>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</si>
  <si>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</si>
  <si>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</si>
  <si>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</si>
  <si>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</si>
  <si>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</si>
  <si>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</si>
  <si>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</si>
  <si>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</si>
  <si>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</si>
  <si>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</si>
  <si>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</si>
  <si>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</si>
  <si>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</si>
  <si>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</si>
  <si>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5901005010</t>
  </si>
  <si>
    <t>Měření geometrických parametrů měřícím vozíkem v koleji</t>
  </si>
  <si>
    <t>km</t>
  </si>
  <si>
    <t>4</t>
  </si>
  <si>
    <t>549089811</t>
  </si>
  <si>
    <t>PP</t>
  </si>
  <si>
    <t>Měření geometrických parametrů měřícím vozíkem v koleji. Poznámka: 1. V cenách jsou započteny náklady na měření provozních odchylek dle ČSN, zpracování a předání tištěných výstupů objednateli.</t>
  </si>
  <si>
    <t>VV</t>
  </si>
  <si>
    <t>"před uvedením do provozu" 1,302+0,473</t>
  </si>
  <si>
    <t>"po následném podbití" 0,088+0,312</t>
  </si>
  <si>
    <t>Součet</t>
  </si>
  <si>
    <t>5901005020</t>
  </si>
  <si>
    <t>Měření geometrických parametrů měřícím vozíkem ve výhybce</t>
  </si>
  <si>
    <t>m</t>
  </si>
  <si>
    <t>420444115</t>
  </si>
  <si>
    <t>Měření geometrických parametrů měřícím vozíkem ve výhybce. Poznámka: 1. V cenách jsou započteny náklady na měření provozních odchylek dle ČSN, zpracování a předání tištěných výstupů objednateli.</t>
  </si>
  <si>
    <t>"před uvedením do provozu" 255+343,73</t>
  </si>
  <si>
    <t>"po následném podbití" 49,85+373,73</t>
  </si>
  <si>
    <t>3</t>
  </si>
  <si>
    <t>5905023030</t>
  </si>
  <si>
    <t>Úprava povrchu stezky rozprostřením štěrkodrtě přes 5 do 10 cm</t>
  </si>
  <si>
    <t>m2</t>
  </si>
  <si>
    <t>1830339399</t>
  </si>
  <si>
    <t>Úprava povrchu stezky rozprostřením štěrkodrtě přes 5 do 10 cm. Poznámka: 1. V cenách jsou započteny náklady na rozprostření a urovnání kameniva včetně zhutnění povrchu stezky. Platí pro nový i stávající stav. 2. V cenách nejsou obsaženy náklady na dodávk</t>
  </si>
  <si>
    <t>30,8+65,8+58,4+93,2+22,4+26,8+67,5+12,8+48,6+21,6+44,0+46,0</t>
  </si>
  <si>
    <t>"úprava povrchu po vytržených kolejích" 525</t>
  </si>
  <si>
    <t>M</t>
  </si>
  <si>
    <t>5955101025</t>
  </si>
  <si>
    <t>Kamenivo drcené drť frakce 4/8</t>
  </si>
  <si>
    <t>t</t>
  </si>
  <si>
    <t>8</t>
  </si>
  <si>
    <t>937301000</t>
  </si>
  <si>
    <t>1062,9*0,1*0,5*1,8</t>
  </si>
  <si>
    <t>5955101030</t>
  </si>
  <si>
    <t>Kamenivo drcené drť frakce 8/16</t>
  </si>
  <si>
    <t>1841478983</t>
  </si>
  <si>
    <t>6</t>
  </si>
  <si>
    <t>5905055010</t>
  </si>
  <si>
    <t>Odstranění stávajícího kolejového lože odtěžením v koleji</t>
  </si>
  <si>
    <t>m3</t>
  </si>
  <si>
    <t>1236755070</t>
  </si>
  <si>
    <t>Odstranění stávajícího kolejového lože odtěžením v koleji. Poznámka: 1. V cenách jsou započteny náklady na odstranění KL, úpravu pláně a rozprostření výzisku na terén nebo jeho naložení na dopravní prostředek. 2. V cenách nejsou obsaženy náklady na dopravu výzisku na skládku a skládkovné.</t>
  </si>
  <si>
    <t>"kol.č.1" (3,7+54)*1,632+27*1,899</t>
  </si>
  <si>
    <t>"kol.č.2" (15,3+25)*1,632+60,7*1,899</t>
  </si>
  <si>
    <t>"kol.č.3" (2,0+44,6+38,8)*1,899+(3,0+4,0+24)*1,632</t>
  </si>
  <si>
    <t>"kol.č.4" (15,3+71,3)*1,632</t>
  </si>
  <si>
    <t>"kol.č.5" 51,7*1,632</t>
  </si>
  <si>
    <t>"kol.č.6" (8,2+4,5)*1,632+64*1,899</t>
  </si>
  <si>
    <t>"kol.č.6a" 4,0*1,632+7,0*1,632</t>
  </si>
  <si>
    <t>"stezky" 12,5+25,09+24,24+12,35+12,35+2,3+2,3</t>
  </si>
  <si>
    <t>7</t>
  </si>
  <si>
    <t>5905055020</t>
  </si>
  <si>
    <t>Odstranění stávajícího kolejového lože odtěžením ve výhybce</t>
  </si>
  <si>
    <t>-1359155118</t>
  </si>
  <si>
    <t>Odstranění stávajícího kolejového lože odtěžením ve výhybce. Poznámka: 1. V cenách jsou započteny náklady na odstranění KL, úpravu pláně a rozprostření výzisku na terén nebo jeho naložení na dopravní prostředek. 2. V cenách nejsou obsaženy náklady na dopravu výzisku na skládku a skládkovné.</t>
  </si>
  <si>
    <t>66*5+66*2+55*1</t>
  </si>
  <si>
    <t>5905060010</t>
  </si>
  <si>
    <t>Zřízení nového kolejového lože v koleji</t>
  </si>
  <si>
    <t>-91608147</t>
  </si>
  <si>
    <t>Zřízení nového kolejového lože v koleji. Poznámka: 1. V cenách jsou započteny náklady na zřízení KL, rozprostření vrstvy kameniva, zřízení homogenizované vrstvy kameniva a úprava KL do profilu. 2. V cenách nejsou obsaženy náklady na položení KR, úpravu směrového a výškového uspořádání, dodávku kameniva a snížení KL pod patou kolejnice.</t>
  </si>
  <si>
    <t>"kol.č.1" (23,65+50,0)*1,925</t>
  </si>
  <si>
    <t>"kol.č.2" (9,782+25,0)*1,925</t>
  </si>
  <si>
    <t>"kol.č.3" 11,249*1,886+(50,0+12,012+25,0)*1,925</t>
  </si>
  <si>
    <t>"kol.č.4" (9,782+12,5)*1,925</t>
  </si>
  <si>
    <t>"kol.č.5" 25,0*1,925+17,95*1,886</t>
  </si>
  <si>
    <t>"kol.č.6" (9,782+5,0)*1,925</t>
  </si>
  <si>
    <t>"kol.č.6a" 36,0*1,925+35,04*1,886</t>
  </si>
  <si>
    <t>"kol.č.7" 12,5*1,925</t>
  </si>
  <si>
    <t>"spojka" 9,782*1,925</t>
  </si>
  <si>
    <t>9</t>
  </si>
  <si>
    <t>5905060020</t>
  </si>
  <si>
    <t>Zřízení nového kolejového lože ve výhybce</t>
  </si>
  <si>
    <t>-371860153</t>
  </si>
  <si>
    <t>Zřízení nového kolejového lože ve výhybce. Poznámka: 1. V cenách jsou započteny náklady na zřízení KL, rozprostření vrstvy kameniva, zřízení homogenizované vrstvy kameniva a úprava KL do profilu. 2. V cenách nejsou obsaženy náklady na položení KR, úpravu směrového a výškového uspořádání, dodávku kameniva a snížení KL pod patou kolejnice.</t>
  </si>
  <si>
    <t>63*6+67*1+47*1</t>
  </si>
  <si>
    <t>10</t>
  </si>
  <si>
    <t>5955101000</t>
  </si>
  <si>
    <t>Kamenivo drcené štěrk frakce 31,5/63 třídy BI</t>
  </si>
  <si>
    <t>2082232696</t>
  </si>
  <si>
    <t>"zřízení KL" (729,05+492)*1,85</t>
  </si>
  <si>
    <t>"doplnění KL" (604,787+153,369)*1,85</t>
  </si>
  <si>
    <t>"zásyp vsakovaci jámy" (2*10,4*0,75+49,7*1,4*0,75)*1,85</t>
  </si>
  <si>
    <t>11</t>
  </si>
  <si>
    <t>5905065010</t>
  </si>
  <si>
    <t>Samostatná úprava vrstvy kolejového lože pod ložnou plochou pražců v koleji</t>
  </si>
  <si>
    <t>1548688867</t>
  </si>
  <si>
    <t>Samostatná úprava vrstvy kolejového lože pod ložnou plochou pražců v koleji. Poznámka: 1. V cenách jsou započteny náklady na urovnání a homogenizaci vrstvy kameniva. 2. V cenách nejsou obsaženy náklady na dodávku a doplnění kameniva.</t>
  </si>
  <si>
    <t>"v koleji č. 2 a 3" (25,0+25,0)*4,2</t>
  </si>
  <si>
    <t>12</t>
  </si>
  <si>
    <t>5905105030</t>
  </si>
  <si>
    <t>Doplnění KL kamenivem souvisle strojně v koleji</t>
  </si>
  <si>
    <t>-781524944</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</si>
  <si>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t>
  </si>
  <si>
    <t>"kol.č.2 po výměně KR" 25,0*0,8</t>
  </si>
  <si>
    <t>"kol.č.3 po výměně KR" 25,0*0,8</t>
  </si>
  <si>
    <t>"kol.č.5 po výměně pražců" 69,974*0,5</t>
  </si>
  <si>
    <t>Mezisoučet</t>
  </si>
  <si>
    <t>propracování kolejí</t>
  </si>
  <si>
    <t>"kol.č.1" (402+384)*0,3</t>
  </si>
  <si>
    <t>"kol.č.2" (62+76)*0,3</t>
  </si>
  <si>
    <t>"kol.č.3" 125*0,3</t>
  </si>
  <si>
    <t>"kol.č.4" 56*0,3</t>
  </si>
  <si>
    <t>"kol.č.6" 59*0,3</t>
  </si>
  <si>
    <t>"kol.č.6a" 12*0,3</t>
  </si>
  <si>
    <t>"kol.č.7" (139+4)*0,3</t>
  </si>
  <si>
    <t>"kol.č.7a" 14*0,3</t>
  </si>
  <si>
    <t>"kol.č.9a" 6*0,3</t>
  </si>
  <si>
    <t>"vlečka" 27*0,3</t>
  </si>
  <si>
    <t>"při následném podbití" (88+312)*0,3</t>
  </si>
  <si>
    <t>13</t>
  </si>
  <si>
    <t>5905105040</t>
  </si>
  <si>
    <t>Doplnění KL kamenivem souvisle strojně ve výhybce</t>
  </si>
  <si>
    <t>2104784716</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</si>
  <si>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t>
  </si>
  <si>
    <t>"propracování výhybek č. 10, 11, 12 (dle nového číslování)" (43,75+37,83+36,07)*0,3</t>
  </si>
  <si>
    <t>"při následném podbití" (49,85+343,73)*0,3</t>
  </si>
  <si>
    <t>14</t>
  </si>
  <si>
    <t>5906020120</t>
  </si>
  <si>
    <t>Souvislá výměna pražců v KL otevřeném i zapuštěném pražce betonové příčné vystrojené</t>
  </si>
  <si>
    <t>kus</t>
  </si>
  <si>
    <t>12573900</t>
  </si>
  <si>
    <t>Souvislá výměna pražců v KL otevřeném i zapuštěném pražce betonové příčné vystrojené. Poznámka: 1. V cenách jsou započteny náklady na souvislou výměnu pražců, demontáž upevňovadel, odstranění KL a části stezky, vysunutí a výměnu pražců, montáž upevňovadel</t>
  </si>
  <si>
    <t>"kol.č.5"  (138520-138450,026)*1,52</t>
  </si>
  <si>
    <t>"zaokrouhlení" 106</t>
  </si>
  <si>
    <t>5906020030</t>
  </si>
  <si>
    <t>Souvislá výměna pražců v KL otevřeném i zapuštěném pražce dřevěné výhybkové délky do 3 m</t>
  </si>
  <si>
    <t>1940743182</t>
  </si>
  <si>
    <t>Souvislá výměna pražců v KL otevřeném i zapuštěném pražce dřevěné výhybkové délky do 3 m. Poznámka: 1. V cenách jsou započteny náklady na souvislou výměnu pražců, demontáž upevňovadel, odstranění KL a části stezky, vysunutí a výměnu pražců, montáž upevňovadel, úpravu KL a části stezky, ošetření součástí mazivem a naložení výzisku na dopravní prostředek. U nevystrojených a výhybkových pražců dřevěných vrtání otvorů pro vrtule. 2. V cenách nejsou obsaženy náklady na podbití pražců, snížení KL pod patou kolejnice, dodávku materiálu, dopravu výzisku na skládku a skládkovné.</t>
  </si>
  <si>
    <t>Podle nového číslování výhybek</t>
  </si>
  <si>
    <t>"výh.č.10 výměna 50%  pražců" 21*0,5</t>
  </si>
  <si>
    <t>"výh.č.11 výměna 30% pražců" 19*0,3</t>
  </si>
  <si>
    <t>"výh.č.12 výměna 30% pražců" 19*0,3</t>
  </si>
  <si>
    <t>16</t>
  </si>
  <si>
    <t>5906020040</t>
  </si>
  <si>
    <t>Souvislá výměna pražců v KL otevřeném i zapuštěném pražce dřevěné výhybkové délky přes 3 do 4 m</t>
  </si>
  <si>
    <t>-900635643</t>
  </si>
  <si>
    <t>Souvislá výměna pražců v KL otevřeném i zapuštěném pražce dřevěné výhybkové délky přes 3 do 4 m. Poznámka: 1. V cenách jsou započteny náklady na souvislou výměnu pražců, demontáž upevňovadel, odstranění KL a části stezky, vysunutí a výměnu pražců, montáž upevňovadel, úpravu KL a části stezky, ošetření součástí mazivem a naložení výzisku na dopravní prostředek. U nevystrojených a výhybkových pražců dřevěných vrtání otvorů pro vrtule. 2. V cenách nejsou obsaženy náklady na podbití pražců, snížení KL pod patou kolejnice, dodávku materiálu, dopravu výzisku na skládku a skládkovné.</t>
  </si>
  <si>
    <t>"výh.č.10 výměna 50%  pražců" 18*0,5</t>
  </si>
  <si>
    <t>"výh.č.11 výměna 30% pražců" 17*0,3</t>
  </si>
  <si>
    <t>"výh.č.12 výměna 30% pražců" 14*0,3</t>
  </si>
  <si>
    <t>17</t>
  </si>
  <si>
    <t>5906020050</t>
  </si>
  <si>
    <t>Souvislá výměna pražců v KL otevřeném i zapuštěném pražce dřevěné výhybkové délky přes 4 do 5 m</t>
  </si>
  <si>
    <t>-1148322705</t>
  </si>
  <si>
    <t>Souvislá výměna pražců v KL otevřeném i zapuštěném pražce dřevěné výhybkové délky přes 4 do 5 m. Poznámka: 1. V cenách jsou započteny náklady na souvislou výměnu pražců, demontáž upevňovadel, odstranění KL a části stezky, vysunutí a výměnu pražců, montáž upevňovadel, úpravu KL a části stezky, ošetření součástí mazivem a naložení výzisku na dopravní prostředek. U nevystrojených a výhybkových pražců dřevěných vrtání otvorů pro vrtule. 2. V cenách nejsou obsaženy náklady na podbití pražců, snížení KL pod patou kolejnice, dodávku materiálu, dopravu výzisku na skládku a skládkovné.</t>
  </si>
  <si>
    <t>"výh.č.10 výměna 50%  pražců" 5*0,5</t>
  </si>
  <si>
    <t>"výh.č.11 výměna 30% pražců" 3*0,3</t>
  </si>
  <si>
    <t>"výh.č.12 výměna 30% pražců" 8*0,3</t>
  </si>
  <si>
    <t>18</t>
  </si>
  <si>
    <t>5956116000</t>
  </si>
  <si>
    <t>Pražce dřevěné výhybkové dub skupina 3 160x260</t>
  </si>
  <si>
    <t>-1418211991</t>
  </si>
  <si>
    <t>"výh.č.10 výměna 50%  pražců" 5,2*0,5</t>
  </si>
  <si>
    <t>"výh.č.11 výměna 30% pražců" 4,8*0,3</t>
  </si>
  <si>
    <t>"výh.č.12 výměna 30% pražců" 4,964*0,3</t>
  </si>
  <si>
    <t>19</t>
  </si>
  <si>
    <t>5958134075</t>
  </si>
  <si>
    <t>Součásti upevňovací vrtule R1(145)</t>
  </si>
  <si>
    <t>230885597</t>
  </si>
  <si>
    <t>"výměna výhybkových pražců, 60% vrtulí R1/40% vrtulí R2" (21,9+18,3+5,8)*12*0,6</t>
  </si>
  <si>
    <t>"zaokrouhlení" 332</t>
  </si>
  <si>
    <t>20</t>
  </si>
  <si>
    <t>5958134080</t>
  </si>
  <si>
    <t>Součásti upevňovací vrtule R2 (160)</t>
  </si>
  <si>
    <t>1460831624</t>
  </si>
  <si>
    <t>"výměna výhybkových pražců, 60% vrtulí R1/40% vrtulí R2" (21,9+18,3+5,8)*12*0,4</t>
  </si>
  <si>
    <t>"zaokrouhlení" 222</t>
  </si>
  <si>
    <t>5958173000</t>
  </si>
  <si>
    <t>Polyetylenové pásy v kotoučích</t>
  </si>
  <si>
    <t>-1812500034</t>
  </si>
  <si>
    <t>22</t>
  </si>
  <si>
    <t>5906030020</t>
  </si>
  <si>
    <t>Ojedinělá výměna pražce současně s výměnou nebo čištěním KL pražec dřevěný příčný vystrojený</t>
  </si>
  <si>
    <t>-1504571012</t>
  </si>
  <si>
    <t>Ojedinělá výměna pražce současně s výměnou nebo čištěním KL pražec dřevěný příčný vystrojený. Poznámka: 1. V cenách jsou započteny náklady na demontáž upevňovadel, výměnu a podbití pražce, montáž upevňovadel a ošetření součástí mazivem. U nevystrojených a</t>
  </si>
  <si>
    <t>"výměna pražců při výkopu rýhy pro drenáž pod kolejemi č. 9 a 11" 4+4</t>
  </si>
  <si>
    <t>23</t>
  </si>
  <si>
    <t>5958116000</t>
  </si>
  <si>
    <t>Matice M24</t>
  </si>
  <si>
    <t>2015557373</t>
  </si>
  <si>
    <t>"výměna pražců kol.č. 9 a 11" 8*4</t>
  </si>
  <si>
    <t>"kol.č.4 rezerva při zřizování BK" 20</t>
  </si>
  <si>
    <t>"ke stykovým šroubům" 8</t>
  </si>
  <si>
    <t>24</t>
  </si>
  <si>
    <t>5958134040</t>
  </si>
  <si>
    <t>Součásti upevňovací kroužek pružný dvojitý Fe 6</t>
  </si>
  <si>
    <t>-625667889</t>
  </si>
  <si>
    <t>"výměna výhybkových pražců" 552</t>
  </si>
  <si>
    <t>25</t>
  </si>
  <si>
    <t>5958134041</t>
  </si>
  <si>
    <t>Součásti upevňovací šroub svěrkový T5</t>
  </si>
  <si>
    <t>-1767001499</t>
  </si>
  <si>
    <t>26</t>
  </si>
  <si>
    <t>5958134140</t>
  </si>
  <si>
    <t>Součásti upevňovací vložka M</t>
  </si>
  <si>
    <t>359440778</t>
  </si>
  <si>
    <t>27</t>
  </si>
  <si>
    <t>5958158005</t>
  </si>
  <si>
    <t>Podložka pryžová pod patu kolejnice S49 183/126/6</t>
  </si>
  <si>
    <t>1824358400</t>
  </si>
  <si>
    <t>"kol.č.5 výměna pražců" 106*2</t>
  </si>
  <si>
    <t>"kol.č.5 výměna roštu užitým materiálem" 30*2</t>
  </si>
  <si>
    <t>"kol.č.2 výměna roštu užitým materiálem" 42*2</t>
  </si>
  <si>
    <t>"kol.č.3 výměna roštu užitým materiálem" (19+42)*2</t>
  </si>
  <si>
    <t>"kol.č.4 výměna při zřizování BK" 133*2</t>
  </si>
  <si>
    <t>"kol.č.6 výměna při zřizování BK" 144*2</t>
  </si>
  <si>
    <t>"kol.č.6a výměna roštu užitým materiálem" 58*2</t>
  </si>
  <si>
    <t>"výměna pražců kol.č. 9 a 11" 8*2</t>
  </si>
  <si>
    <t>28</t>
  </si>
  <si>
    <t>5958158060</t>
  </si>
  <si>
    <t>Podložka polyetylenová pod podkladnici 330/170/2 (tv. T5)</t>
  </si>
  <si>
    <t>-38907209</t>
  </si>
  <si>
    <t>29</t>
  </si>
  <si>
    <t>5906130135</t>
  </si>
  <si>
    <t>Montáž kolejového roštu v ose koleje pražce dřevěné vystrojené, tvar S49, 49E1</t>
  </si>
  <si>
    <t>870602140</t>
  </si>
  <si>
    <t>Montáž kolejového roštu v ose koleje pražce dřevěné vystrojené, tvar S49, 49E1. Poznámka: 1. V cenách jsou započteny náklady na manipulaci a montáž KR, u pražců dřevěných nevystrojených i na vrtání pražců. 2. V cenách nejsou obsaženy náklady na dodávku ma</t>
  </si>
  <si>
    <t>"kol.č.6" (10*0,6+6*0,6)/1000</t>
  </si>
  <si>
    <t>"kol.č.6a" (10*0,6)/1000</t>
  </si>
  <si>
    <t>30</t>
  </si>
  <si>
    <t>5958128010</t>
  </si>
  <si>
    <t>Komplety ŽS 4 (šroub RS 1, matice M 24, podložka Fe6, svěrka ŽS4)</t>
  </si>
  <si>
    <t>909223018</t>
  </si>
  <si>
    <t>"kol.č.5 výměna pražců" 106*4</t>
  </si>
  <si>
    <t>"kol.č.5 výměna roštu užitým materiálem" 30*4</t>
  </si>
  <si>
    <t>"kol.č.2 výměna roštu užitým materiálem" 42*4</t>
  </si>
  <si>
    <t>"kol.č.3 výměna roštu užitým materiálem" (19+42)*4</t>
  </si>
  <si>
    <t>"kol.č.6 rezerva při zřizování BK" 20</t>
  </si>
  <si>
    <t>"kol.č.6a výměna roštu užitým materiálem" 58*4</t>
  </si>
  <si>
    <t>31</t>
  </si>
  <si>
    <t>5906130345</t>
  </si>
  <si>
    <t>Montáž kolejového roštu v ose koleje pražce betonové vystrojené, tvar S49, 49E1</t>
  </si>
  <si>
    <t>-61519984</t>
  </si>
  <si>
    <t>Montáž kolejového roštu v ose koleje pražce betonové vystrojené, tvar S49, 49E1. Poznámka: 1. V cenách jsou započteny náklady na manipulaci a montáž KR, u pražců dřevěných nevystrojených i na vrtání pražců. 2. V cenách nejsou obsaženy náklady na dodávku m</t>
  </si>
  <si>
    <t>"kol.č.1" (23,65+3,6+50,0)/1000</t>
  </si>
  <si>
    <t>"kol.č.2" (9,782+25,0+25,0)/1000</t>
  </si>
  <si>
    <t>"kol.č.3" (11,249+50,0+12,012+25,0+25,0)/1000</t>
  </si>
  <si>
    <t>"kol.č.4" (9,782+12,5)/1000</t>
  </si>
  <si>
    <t>"kol.č.5" (25,0+17,95)/1000</t>
  </si>
  <si>
    <t>"kol.č.6 s odečtem dřevěných pražců" (9,782-10*0,6+5,0-6*0,6)/1000</t>
  </si>
  <si>
    <t>"kol.č.6a s odečtem dřevěných pražců" (36,0-10*0,6+35,04)/1000</t>
  </si>
  <si>
    <t>"kol.č.7" 12,5/1000</t>
  </si>
  <si>
    <t>"spojka výh. 3 a 5" 9,8/1000</t>
  </si>
  <si>
    <t>32</t>
  </si>
  <si>
    <t>5956140030</t>
  </si>
  <si>
    <t>Pražec betonový příčný vystrojený včetně kompletů tv. B 91S/2 (S)</t>
  </si>
  <si>
    <t>-1978320039</t>
  </si>
  <si>
    <t>"kol.č.1" 37+70</t>
  </si>
  <si>
    <t>"kol.č.2" 29</t>
  </si>
  <si>
    <t>"kol.č.3" 71+30</t>
  </si>
  <si>
    <t>"kol.č.4" 9</t>
  </si>
  <si>
    <t>"kol.č.5" 30</t>
  </si>
  <si>
    <t>"kol.č.6" 2</t>
  </si>
  <si>
    <t>"kol.č.6a" 50</t>
  </si>
  <si>
    <t>"kol.č.7" 14</t>
  </si>
  <si>
    <t>33</t>
  </si>
  <si>
    <t>5957110030</t>
  </si>
  <si>
    <t>Kolejnice tv. 49 E 1, třídy R260</t>
  </si>
  <si>
    <t>-1385234845</t>
  </si>
  <si>
    <t>Délky kolejnic včetně ztratného 1%</t>
  </si>
  <si>
    <t>"kol.č.1" (23,65+50)*2*1,01</t>
  </si>
  <si>
    <t>"kol.č.2" (9,782+25)*2*1,01</t>
  </si>
  <si>
    <t>"kol.č.3" (50+12,012+25)*2*1,01</t>
  </si>
  <si>
    <t>"kol.č.4" (9,782+12,5)*2*1,01</t>
  </si>
  <si>
    <t>"kol.č.5" (25)*2*1,01</t>
  </si>
  <si>
    <t>"kol.č.6" (9,782+5)*2*1,01</t>
  </si>
  <si>
    <t>"kol.č.6a" 36*2*1,01</t>
  </si>
  <si>
    <t>"kol.č.7" 12,5*2*1,01</t>
  </si>
  <si>
    <t>34</t>
  </si>
  <si>
    <t>5906135025</t>
  </si>
  <si>
    <t>Demontáž kolejového roštu koleje na úložišti pražce dřevěné, tvar R65</t>
  </si>
  <si>
    <t>-1676838183</t>
  </si>
  <si>
    <t>Demontáž kolejového roštu koleje na úložišti pražce dřevěné, tvar R65. Poznámka: 1. V cenách jsou započteny náklady na demontáž a rozebrání kolejového roštu do součástí, manipulaci, naložení výzisku na dopravní prostředek a uložení na úložišti. 2. V cenách nejsou obsaženy náklady na dopravu a vytřídění.</t>
  </si>
  <si>
    <t>"kol.č.1" 8/1000</t>
  </si>
  <si>
    <t>"kol.č.2" 7,3/1000</t>
  </si>
  <si>
    <t>"kol.č.3" 3,2/1000</t>
  </si>
  <si>
    <t>35</t>
  </si>
  <si>
    <t>5906135035</t>
  </si>
  <si>
    <t>Demontáž kolejového roštu koleje na úložišti pražce dřevěné, tvar S49, T, 49E1</t>
  </si>
  <si>
    <t>-409639701</t>
  </si>
  <si>
    <t>Demontáž kolejového roštu koleje na úložišti pražce dřevěné, tvar S49, T, 49E1. Poznámka: 1. V cenách jsou započteny náklady na demontáž a rozebrání kolejového roštu do součástí, manipulaci, naložení výzisku na dopravní prostředek a uložení na úložišti. 2</t>
  </si>
  <si>
    <t>Délky vytržených polí bez výhybek s odečtením úseků s kolejnicemi R65</t>
  </si>
  <si>
    <t>"kolej č.1" (3,7+54-8)/1000</t>
  </si>
  <si>
    <t>"kolej č.2" (15,3+25-7,3)/1000</t>
  </si>
  <si>
    <t>"kolej č.3" (3+4+24-3,2)/1000</t>
  </si>
  <si>
    <t>"kolej č.4" (15,3+71,3)/1000</t>
  </si>
  <si>
    <t>"kolej č.5" 51,7/1000</t>
  </si>
  <si>
    <t>"kolej č.6" (8,2+4,5)/1000</t>
  </si>
  <si>
    <t>"kolej č.6a" 4/1000</t>
  </si>
  <si>
    <t>"spojka 4-7" 8,4/1000</t>
  </si>
  <si>
    <t>36</t>
  </si>
  <si>
    <t>5906135145</t>
  </si>
  <si>
    <t>Demontáž kolejového roštu koleje na úložišti pražce betonové, tvar R65</t>
  </si>
  <si>
    <t>1224185965</t>
  </si>
  <si>
    <t>Demontáž kolejového roštu koleje na úložišti pražce betonové, tvar R65. Poznámka: 1. V cenách jsou započteny náklady na demontáž a rozebrání kolejového roštu do součástí, manipulaci, naložení výzisku na dopravní prostředek a uložení na úložišti. 2. V cená</t>
  </si>
  <si>
    <t>"kol.č.1" 27/1000</t>
  </si>
  <si>
    <t>"kol.č.2" (60,7+25)/1000</t>
  </si>
  <si>
    <t>"kol.č.3" (38,8+25)/1000</t>
  </si>
  <si>
    <t>37</t>
  </si>
  <si>
    <t>5906135155</t>
  </si>
  <si>
    <t>Demontáž kolejového roštu koleje na úložišti pražce betonové, tvar S49, T, 49E1</t>
  </si>
  <si>
    <t>-712521227</t>
  </si>
  <si>
    <t xml:space="preserve">Demontáž kolejového roštu koleje na úložišti pražce betonové, tvar S49, T, 49E1. Poznámka: 1. V cenách jsou započteny náklady na demontáž a rozebrání kolejového roštu do součástí, manipulaci, naložení výzisku na dopravní prostředek a uložení na úložišti. </t>
  </si>
  <si>
    <t>"kol.č.3" (2+44,6)/1000</t>
  </si>
  <si>
    <t>"kol.č.6" 64/1000</t>
  </si>
  <si>
    <t>"kol.č.6a" 7/1000</t>
  </si>
  <si>
    <t>38</t>
  </si>
  <si>
    <t>5906140035</t>
  </si>
  <si>
    <t>Demontáž kolejového roštu koleje v ose koleje pražce dřevěné, tvar S49, T, 49E1</t>
  </si>
  <si>
    <t>300415118</t>
  </si>
  <si>
    <t>Demontáž kolejového roštu koleje v ose koleje pražce dřevěné, tvar S49, T, 49E1. Poznámka: 1. V cenách jsou započteny náklady na případné odstranění kameniva, rozebrání roštu do součástí, manipulaci, naložení výzisku na dopravní prostředek a uložení na úložišti. 2. V cenách nejsou obsaženy náklady na dopravu a vytřídění.</t>
  </si>
  <si>
    <t>"kolej č.3 montážní jáma" 17,75/1000</t>
  </si>
  <si>
    <t>39</t>
  </si>
  <si>
    <t>5907015386</t>
  </si>
  <si>
    <t>Ojedinělá výměna kolejnic současně s výměnou kompletů a pryžové podložky, tvar R65</t>
  </si>
  <si>
    <t>1016605699</t>
  </si>
  <si>
    <t>Ojedinělá výměna kolejnic současně s výměnou kompletů a pryžové podložky, tvar R65. Poznámka: 1. V cenách jsou započteny náklady na demontáž upevňovadel, výměnu kolejnic, dílů a součástí, úpravu dilatačních spár, pryžových podložek, montáž upevňovadel, zř</t>
  </si>
  <si>
    <t>"vložení přechodové kolejnice dl. 12,5m v kol.č. 1, 2, 3" 2,75*6</t>
  </si>
  <si>
    <t>montáž tvaru S49 je součástí zřízení kolejového roštu</t>
  </si>
  <si>
    <t>40</t>
  </si>
  <si>
    <t>5957113005</t>
  </si>
  <si>
    <t>Kolejnice přechodové tv. R65/49E1 levá</t>
  </si>
  <si>
    <t>1407194266</t>
  </si>
  <si>
    <t>12,5*3</t>
  </si>
  <si>
    <t>41</t>
  </si>
  <si>
    <t>5957113010</t>
  </si>
  <si>
    <t>Kolejnice přechodové tv. R65/49E1 pravá</t>
  </si>
  <si>
    <t>-1765496514</t>
  </si>
  <si>
    <t>42</t>
  </si>
  <si>
    <t>5907050110</t>
  </si>
  <si>
    <t>Dělení kolejnic kyslíkem, soustavy UIC60 nebo R65</t>
  </si>
  <si>
    <t>906214007</t>
  </si>
  <si>
    <t>Dělení kolejnic kyslíkem, soustavy UIC60 nebo R65. Poznámka: 1. V cenách jsou započteny náklady na manipulaci, podložení, označení a provedení řezu kolejnice.</t>
  </si>
  <si>
    <t>43</t>
  </si>
  <si>
    <t>5907050120</t>
  </si>
  <si>
    <t>Dělení kolejnic kyslíkem, soustavy S49 nebo T</t>
  </si>
  <si>
    <t>-1652289601</t>
  </si>
  <si>
    <t>Dělení kolejnic kyslíkem, soustavy S49 nebo T. Poznámka: 1. V cenách jsou započteny náklady na manipulaci, podložení, označení a provedení řezu kolejnice.</t>
  </si>
  <si>
    <t>"kol.č.1" 6</t>
  </si>
  <si>
    <t>"kol.č.3" 14</t>
  </si>
  <si>
    <t>"řezání nových kolejnic" 28</t>
  </si>
  <si>
    <t>44</t>
  </si>
  <si>
    <t>5908010115</t>
  </si>
  <si>
    <t>Zřízení kolejnicového styku s rozřezem a vrtáním - 4 otvory tvar UIC60, R65</t>
  </si>
  <si>
    <t>styk</t>
  </si>
  <si>
    <t>1388837639</t>
  </si>
  <si>
    <t>Zřízení kolejnicového styku s rozřezem a vrtáním - 4 otvory tvar UIC60, R65. Poznámka: 1. V cenách jsou započteny náklady na zřízení styku, případné nastavení dilatační spáry a ošetření součástí mazivem. U přechodového styku se použije položka s větším tv</t>
  </si>
  <si>
    <t>"kol.č.6a přechodový styk R65/S49" 2</t>
  </si>
  <si>
    <t>45</t>
  </si>
  <si>
    <t>5958101075</t>
  </si>
  <si>
    <t>Součásti spojovací kolejnicové spojky přechodové tv. R65/S 49pravá vnější</t>
  </si>
  <si>
    <t>764442425</t>
  </si>
  <si>
    <t>46</t>
  </si>
  <si>
    <t>5958101080</t>
  </si>
  <si>
    <t>Součásti spojovací kolejnicové spojky přechodové tv. R65/S 49pravá vnitřní</t>
  </si>
  <si>
    <t>1072328343</t>
  </si>
  <si>
    <t>47</t>
  </si>
  <si>
    <t>5958101085</t>
  </si>
  <si>
    <t>Součásti spojovací kolejnicové spojky přechodové tv. R65/S 49levá vnější</t>
  </si>
  <si>
    <t>937111302</t>
  </si>
  <si>
    <t>48</t>
  </si>
  <si>
    <t>5958101090</t>
  </si>
  <si>
    <t>Součásti spojovací kolejnicové spojky přechodové ltv. R65/S 49evá vnitřní</t>
  </si>
  <si>
    <t>130059681</t>
  </si>
  <si>
    <t>49</t>
  </si>
  <si>
    <t>5958107010</t>
  </si>
  <si>
    <t>Šroub spojkový M24 x 165 mm</t>
  </si>
  <si>
    <t>-910988418</t>
  </si>
  <si>
    <t>50</t>
  </si>
  <si>
    <t>5908010135</t>
  </si>
  <si>
    <t>Zřízení kolejnicového styku s rozřezem a vrtáním - 4 otvory tvar S49, T</t>
  </si>
  <si>
    <t>1422343990</t>
  </si>
  <si>
    <t>Zřízení kolejnicového styku s rozřezem a vrtáním - 4 otvory tvar S49, T. Poznámka: 1. V cenách jsou započteny náklady na zřízení styku, případné nastavení dilatační spáry a ošetření součástí mazivem. U přechodového styku se použije položka s větším tvarem</t>
  </si>
  <si>
    <t>"materiál užitý" 8</t>
  </si>
  <si>
    <t>51</t>
  </si>
  <si>
    <t>5908050010</t>
  </si>
  <si>
    <t>Výměna upevnění podkladnicového komplety a pryžová podložka</t>
  </si>
  <si>
    <t>úl.pl.</t>
  </si>
  <si>
    <t>-294105833</t>
  </si>
  <si>
    <t>Výměna upevnění podkladnicového komplety a pryžová podložka. Poznámka: 1. V cenách jsou započteny náklady na demontáž, výměnu a montáž, ošetření součástí mazivem a naložení výzisku na dopravní prostředek. 2. V cenách nejsou obsaženy náklady na vrtání pražce a dodávku materiálu.</t>
  </si>
  <si>
    <t>Výměna upevnění za pružné v délce 50m z důvodu změny tvaru kolejnic v kolejích č. 1, 2, 3</t>
  </si>
  <si>
    <t>50*1,52*3*2</t>
  </si>
  <si>
    <t>52</t>
  </si>
  <si>
    <t>5958158020</t>
  </si>
  <si>
    <t>Podložka pryžová pod patu kolejnice R65 183/151/6</t>
  </si>
  <si>
    <t>-264268694</t>
  </si>
  <si>
    <t>53</t>
  </si>
  <si>
    <t>5958128005</t>
  </si>
  <si>
    <t>Komplety Skl 24 (šroub RS 0, matice M 22, podložka Uls 6)</t>
  </si>
  <si>
    <t>-233500546</t>
  </si>
  <si>
    <t>456*2</t>
  </si>
  <si>
    <t>54</t>
  </si>
  <si>
    <t>5908052010</t>
  </si>
  <si>
    <t>Výměna podložky pryžové pod patu kolejnice</t>
  </si>
  <si>
    <t>-703934856</t>
  </si>
  <si>
    <t>Výměna podložky pryžové pod patu kolejnice. Poznámka: 1. V cenách jsou započteny náklady na demontáž upevňovadel, výměnu součásti, montáž upevňovadel a ošetření součástí mazivem. 2. V cenách nejsou obsaženy náklady na dodávku materiálu.</t>
  </si>
  <si>
    <t>55</t>
  </si>
  <si>
    <t>5909030010</t>
  </si>
  <si>
    <t>Následná úprava GPK koleje směrové a výškové uspořádání pražce dřevěné nebo ocelové</t>
  </si>
  <si>
    <t>1894916914</t>
  </si>
  <si>
    <t>Následná úprava GPK koleje směrové a výškové uspořádání pražce dřevěné nebo ocelové. Poznámka: 1. V cenách jsou započteny náklady na úpravu směrového a výškového uspořádání strojní linkou ASP do projektované polohy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</si>
  <si>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"kol.č.5 138,373850-138,520" (138,520-138,450026)</t>
  </si>
  <si>
    <t>"kol.č.6 km138,380059-138,520" (3,6+7,2)/1000</t>
  </si>
  <si>
    <t>"kol.č.6a km 138,348-138,456269" 7,2/1000</t>
  </si>
  <si>
    <t>56</t>
  </si>
  <si>
    <t>5909030020</t>
  </si>
  <si>
    <t>Následná úprava GPK koleje směrové a výškové uspořádání pražce betonové</t>
  </si>
  <si>
    <t>-1198073738</t>
  </si>
  <si>
    <t>Následná úprava GPK koleje směrové a výškové uspořádání pražce betonové. Poznámka: 1. V cenách jsou započteny náklady na úpravu směrového a výškového uspořádání strojní linkou ASP do projektované polohy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</si>
  <si>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Délky úpravy GPK s odečtením výhybek a úseků s dřevěnými pražci</t>
  </si>
  <si>
    <t>"kol.č.1" (138,377298-138,233586-33,231*2/1000)</t>
  </si>
  <si>
    <t>"kol.č.2" (138,395246-138,294067-33,2*2/1000)</t>
  </si>
  <si>
    <t>"kol.č.3" (138,432081-138,238738-(33,231*2+28,622)/1000)</t>
  </si>
  <si>
    <t>"kol.č.4" (138,425756-138,337046-33,231*2/1000)</t>
  </si>
  <si>
    <t>"kol.č.5" (138,432081-138,373850-33,231/1000)</t>
  </si>
  <si>
    <t>"kol.č.6" (138,461269-138,380059-(33,231*2+3,6+7,2)/1000)</t>
  </si>
  <si>
    <t>"kol.č.6a" (138,423038-138,387038-7,2/1000)</t>
  </si>
  <si>
    <t>"kol.č.7" (138,386313-138,345230-28,622/1000)</t>
  </si>
  <si>
    <t>57</t>
  </si>
  <si>
    <t>5909032010</t>
  </si>
  <si>
    <t>Přesná úprava GPK koleje směrové a výškové uspořádání pražce dřevěné nebo ocelové</t>
  </si>
  <si>
    <t>886070233</t>
  </si>
  <si>
    <t>Přesná úprava GPK koleje směrové a výškové uspořádání pražce dřevěné nebo ocelové. Poznámka: 1. V cenách jsou započteny náklady na úpravu směrového a výškového uspořádání strojní linkou ASP do projektované polohy s přesným zaměřením její prostorové polohy</t>
  </si>
  <si>
    <t>"kol.č.3 km 138,060-138,450" (138,212-138,060-27,2/1000)</t>
  </si>
  <si>
    <t>"kol.č.4 138,337046-138,482" (138,482-138,425756)</t>
  </si>
  <si>
    <t>"kol.č.6 km138,380059-138,520" (3,6+7,2)/1000*2</t>
  </si>
  <si>
    <t>"kol.č.6a km 138,348-138,456269" 7,2/1000*2</t>
  </si>
  <si>
    <t>"kol.č.7 km 138,345230-138,575" (138,575-138,386313-(25,2+24,25)/1000)</t>
  </si>
  <si>
    <t>"kol.č.7a km 138,358-138,424382" (138,424382-138,358-(25,2+27,1)/1000)</t>
  </si>
  <si>
    <t>"kol.č.9a km 138,358-138,391418" 138,391418-138,358-27,1/1000</t>
  </si>
  <si>
    <t>"vlečka 138,432022-138,480022" 138,482022-138,432022-22,85/1000</t>
  </si>
  <si>
    <t>58</t>
  </si>
  <si>
    <t>5909032020</t>
  </si>
  <si>
    <t>Přesná úprava GPK koleje směrové a výškové uspořádání pražce betonové</t>
  </si>
  <si>
    <t>-1769322625</t>
  </si>
  <si>
    <t xml:space="preserve">Přesná úprava GPK koleje směrové a výškové uspořádání pražce betonové. Poznámka: 1. V cenách jsou započteny náklady na úpravu směrového a výškového uspořádání strojní linkou ASP do projektované polohy s přesným zaměřením její prostorové polohy, úpravu KL </t>
  </si>
  <si>
    <t>"kol.č.1 km 137,850 - 138,780" (138,780-138,377298)+(138,377298-138,233586-33,231*2/1000)*2+(138,233586-137,850)</t>
  </si>
  <si>
    <t>"kol.č.2 km 138,294067-138,482" (138,482-138,420246)+(138,420246-138,370244+9,782/1000)*2+(138,370244-138,294067)</t>
  </si>
  <si>
    <t>"kol.č.3 km 138,060-138,450" (138,457081-138,238738-(33,231*2+28,622)/1000)*2</t>
  </si>
  <si>
    <t>"kol.č.4 138,337046-138,482" (138,425756-138,413256+9,782/1000)*2</t>
  </si>
  <si>
    <t>"kol.č.5 138,373850-138,520" (138,520-138,373850-33,231/1000)*2</t>
  </si>
  <si>
    <t>"kol.č.6 km138,380059-138,520" (138,520-138,461269)+(138,461269-138,380059-(33,231*2+3,6+7,2)/1000)*2</t>
  </si>
  <si>
    <t>"kol.č.6a km 138,348-138,456269" (138,456269-138,352-(33,231+7,2)/1000)*2+(138,352-138,348)</t>
  </si>
  <si>
    <t>"kol.č.7 km 138,345230-138,575" (138,386313-138,373813)*2+(138,373813-138,345230-25,185/1000)</t>
  </si>
  <si>
    <t>"spojka výh. 3 a 5" 9,8/1000*2</t>
  </si>
  <si>
    <t>59</t>
  </si>
  <si>
    <t>5909040010</t>
  </si>
  <si>
    <t>Následná úprava GPK výhybky směrové a výškové uspořádání pražce dřevěné nebo ocelové</t>
  </si>
  <si>
    <t>-191125358</t>
  </si>
  <si>
    <t>Následná úprava GPK výhybky směrové a výškové uspořádání pražce dřevěné nebo ocelové. Poznámka: 1. V cenách jsou započteny náklady na úpravu směrového a výškového uspořádání strojní linkou ASP do projektované polohy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</si>
  <si>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"výh 1:9-300: č.13" 1*49,85</t>
  </si>
  <si>
    <t>60</t>
  </si>
  <si>
    <t>5909040020</t>
  </si>
  <si>
    <t>Následná úprava GPK výhybky směrové a výškové uspořádání pražce betonové</t>
  </si>
  <si>
    <t>2086266425</t>
  </si>
  <si>
    <t>Následná úprava GPK výhybky směrové a výškové uspořádání pražce betonové. Poznámka: 1. V cenách jsou započteny náklady na úpravu směrového a výškového uspořádání strojní linkou ASP do projektované polohy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</si>
  <si>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"výh 1:9-300: č. 3, 4, 5, 6, 8, 9" 6*49,85</t>
  </si>
  <si>
    <t>"výh 1:7,5-190: č.7" 1*44,63</t>
  </si>
  <si>
    <t>61</t>
  </si>
  <si>
    <t>5909042010</t>
  </si>
  <si>
    <t>Přesná úprava GPK výhybky směrové a výškové uspořádání pražce dřevěné nebo ocelové</t>
  </si>
  <si>
    <t>-1559031984</t>
  </si>
  <si>
    <t>Přesná úprava GPK výhybky směrové a výškové uspořádání pražce dřevěné nebo ocelové. Poznámka: 1. V cenách jsou započteny náklady na úpravu směrového a výškového uspořádání strojní linkou ASP do projektované polohy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</si>
  <si>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"výh 1:9-300: č.13" 1*49,85*2</t>
  </si>
  <si>
    <t>"výh 1:9-190: č. 1, 2, 10" 3*43,75*2</t>
  </si>
  <si>
    <t>"výh 1:7,5-190: č.11" 1*37,83</t>
  </si>
  <si>
    <t>"výh T8°30-200: č. 12" 1*36,07</t>
  </si>
  <si>
    <t>62</t>
  </si>
  <si>
    <t>5909042020</t>
  </si>
  <si>
    <t>Přesná úprava GPK výhybky směrové a výškové uspořádání pražce betonové</t>
  </si>
  <si>
    <t>854623552</t>
  </si>
  <si>
    <t>Přesná úprava GPK výhybky směrové a výškové uspořádání pražce betonové. Poznámka: 1. V cenách jsou započteny náklady na úpravu směrového a výškového uspořádání strojní linkou ASP do projektované polohy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</si>
  <si>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"výh 1:9-300: č. 3, 4, 5, 6, 8, 9" 6*49,85*2</t>
  </si>
  <si>
    <t>"výh 1:7,5-190: č.7" 1*44,63*2</t>
  </si>
  <si>
    <t>63</t>
  </si>
  <si>
    <t>5910020020</t>
  </si>
  <si>
    <t>Svařování kolejnic termitem plný předehřev standardní spára svar sériový tv. R65</t>
  </si>
  <si>
    <t>svar</t>
  </si>
  <si>
    <t>-54380179</t>
  </si>
  <si>
    <t>Svařování kolejnic termitem plný předehřev standardní spára svar sériový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</si>
  <si>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64</t>
  </si>
  <si>
    <t>5910020030</t>
  </si>
  <si>
    <t>Svařování kolejnic termitem plný předehřev standardní spára svar sériový tv. S49</t>
  </si>
  <si>
    <t>-1750925874</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</si>
  <si>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t>
  </si>
  <si>
    <t>"výhybky" 8*14</t>
  </si>
  <si>
    <t>"kol.č.1" 4</t>
  </si>
  <si>
    <t>"kol.č.2" 4</t>
  </si>
  <si>
    <t>"kol.č.3" 10</t>
  </si>
  <si>
    <t>"kol.č.4" 2</t>
  </si>
  <si>
    <t>"kol.č.5" 4</t>
  </si>
  <si>
    <t>"kol.č.6a" 6</t>
  </si>
  <si>
    <t>"kol.č.7" 2</t>
  </si>
  <si>
    <t>65</t>
  </si>
  <si>
    <t>5910020320</t>
  </si>
  <si>
    <t>Svařování kolejnic termitem plný předehřev standardní spára svar přechodový tv. R65/S49</t>
  </si>
  <si>
    <t>-1757005259</t>
  </si>
  <si>
    <t>Svařování kolejnic termitem plný předehřev standardní spára svar přechodový tv. R65/S49.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</si>
  <si>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66</t>
  </si>
  <si>
    <t>5910035030</t>
  </si>
  <si>
    <t>Dosažení dovolené upínací teploty v BK prodloužením kolejnicového pásu v koleji tv. S49</t>
  </si>
  <si>
    <t>1510455373</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</si>
  <si>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</si>
  <si>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67</t>
  </si>
  <si>
    <t>5910040015</t>
  </si>
  <si>
    <t>Umožnění volné dilatace kolejnice demontáž upevňovadel bez osazení kluzných podložek</t>
  </si>
  <si>
    <t>1743068294</t>
  </si>
  <si>
    <t>Umožnění volné dilatace kolejnice demontáž upevňovadel bez osazení kluzných podložek. Poznámka: 1. V cenách jsou započteny náklady na uvolnění, demontáž a rovnoměrné prodloužení nebo zkrácení kolejnice, vyznačení značek a vedení dokumentace. 2. V cenách nejsou obsaženy náklady na demontáž kolejnicových spojek.</t>
  </si>
  <si>
    <t>"kol.č.1" (23,65+3,6+50,0+100)*2</t>
  </si>
  <si>
    <t>"kol.č.2" (9,782+25,0+25,0+50)*2</t>
  </si>
  <si>
    <t>"kol.č.3" (11,249+50,0+12,012+25,0+25,0+50)*2</t>
  </si>
  <si>
    <t>"kol.č.4" (9,782+12,5+87,5)*2</t>
  </si>
  <si>
    <t>"kol.č.5" (25,0+17,95+57,05)*2</t>
  </si>
  <si>
    <t>"kol.č.6" (9,782+5,0+95)*2</t>
  </si>
  <si>
    <t>"kol.č.6a" (36,0+35,04)*2</t>
  </si>
  <si>
    <t>"spojka výh. 3 a 5" 9,8*2</t>
  </si>
  <si>
    <t>68</t>
  </si>
  <si>
    <t>5910040115</t>
  </si>
  <si>
    <t>Umožnění volné dilatace kolejnice montáž upevňovadel bez odstranění kluzných podložek</t>
  </si>
  <si>
    <t>2075517022</t>
  </si>
  <si>
    <t>Umožnění volné dilatace kolejnice montáž upevňovadel bez odstranění kluzných podložek. Poznámka: 1. V cenách jsou započteny náklady na uvolnění, demontáž a rovnoměrné prodloužení nebo zkrácení kolejnice, vyznačení značek a vedení dokumentace. 2. V cenách nejsou obsaženy náklady na demontáž kolejnicových spojek.</t>
  </si>
  <si>
    <t>69</t>
  </si>
  <si>
    <t>5910136010</t>
  </si>
  <si>
    <t>Montáž pražcové kotvy v koleji</t>
  </si>
  <si>
    <t>-946880166</t>
  </si>
  <si>
    <t>Montáž pražcové kotvy v koleji. Poznámka: 1. V cenách jsou započteny náklady na odstranění kameniva, montáž, ošetření součásti mazivem a úpravu kameniva. 2. V cenách nejsou obsaženy náklady na dodávku materiálu.</t>
  </si>
  <si>
    <t>"v kolejích 1, 2, 3 při změně tvaru kolejnic" 26*3</t>
  </si>
  <si>
    <t>70</t>
  </si>
  <si>
    <t>5960101000</t>
  </si>
  <si>
    <t>Pražcové kotvy TDHB pro pražec betonový B 91</t>
  </si>
  <si>
    <t>637004945</t>
  </si>
  <si>
    <t>"kol.č.1" 26-2</t>
  </si>
  <si>
    <t>"kol.č.2" 26-14-2</t>
  </si>
  <si>
    <t>"kol.č.3" 26-14-2</t>
  </si>
  <si>
    <t>71</t>
  </si>
  <si>
    <t>5960101045</t>
  </si>
  <si>
    <t>Pražcové kotvy pro pražec betonový výhybkový VPS</t>
  </si>
  <si>
    <t>-560775187</t>
  </si>
  <si>
    <t>72</t>
  </si>
  <si>
    <t>5960101005</t>
  </si>
  <si>
    <t>Pražcové kotvy TDHB pro pražec betonový SB 8</t>
  </si>
  <si>
    <t>-272370116</t>
  </si>
  <si>
    <t>"kol.č.2 a 3" 14*2</t>
  </si>
  <si>
    <t>73</t>
  </si>
  <si>
    <t>5911309030</t>
  </si>
  <si>
    <t>Demontáž hákového závěru výhybky jednoduché jednozávěrové soustavy T</t>
  </si>
  <si>
    <t>-1265174835</t>
  </si>
  <si>
    <t>Demontáž hákového závěru výhybky jednoduché jednozávěrové soustavy T. Poznámka: 1. V cenách jsou započteny náklady na demontáž závěru a naložení na dopravní prostředek.</t>
  </si>
  <si>
    <t>74</t>
  </si>
  <si>
    <t>5911309040</t>
  </si>
  <si>
    <t>Demontáž hákového závěru výhybky jednoduché jednozávěrové soustavy A</t>
  </si>
  <si>
    <t>-1365355619</t>
  </si>
  <si>
    <t>Demontáž hákového závěru výhybky jednoduché jednozávěrové soustavy A. Poznámka: 1. V cenách jsou započteny náklady na demontáž závěru a naložení na dopravní prostředek.</t>
  </si>
  <si>
    <t>75</t>
  </si>
  <si>
    <t>5911529030</t>
  </si>
  <si>
    <t>Montáž čelisťového závěru výhybky jednoduché bez žlabového pražce soustavy S49</t>
  </si>
  <si>
    <t>575086606</t>
  </si>
  <si>
    <t>Montáž čelisťového závěru výhybky jednoduché bez žlabového pražce soustavy S49. Poznámka: 1. V cenách jsou započteny náklady na montáž, přezkoušení chodu výhybky, provedení západkové zkoušky a ošetření kluzných částí závěru mazivem. 2. V cenách nejsou obsaženy náklady na dodávku materiálu.</t>
  </si>
  <si>
    <t>76</t>
  </si>
  <si>
    <t>5911529120</t>
  </si>
  <si>
    <t>Montáž čelisťového závěru výhybky jednoduché v žlabovém pražci soustavy S49</t>
  </si>
  <si>
    <t>-880334141</t>
  </si>
  <si>
    <t>Montáž čelisťového závěru výhybky jednoduché v žlabovém pražci soustavy S49. Poznámka: 1. V cenách jsou započteny náklady na montáž, přezkoušení chodu výhybky, provedení západkové zkoušky a ošetření kluzných částí závěru mazivem. 2. V cenách nejsou obsaženy náklady na dodávku materiálu.</t>
  </si>
  <si>
    <t>77</t>
  </si>
  <si>
    <t>5911531030</t>
  </si>
  <si>
    <t>Seřízení čelisťového závěru výhybky jednoduché bez žlabového pražce soustavy S49</t>
  </si>
  <si>
    <t>971387334</t>
  </si>
  <si>
    <t>Seřízení čelisťového závěru výhybky jednoduché bez žlabového pražce soustavy S49. Poznámka: 1. V cenách jsou započteny náklady na nastavení podzávorování, vymezení zdvihu, vůle háku, oprava polohy svěrací čelisti, vůli třmenů, přezkoušení chodu výhybky, provedení západkové zkoušky a ošetření kluzných částí výhybky mazivem.</t>
  </si>
  <si>
    <t>78</t>
  </si>
  <si>
    <t>5911531120</t>
  </si>
  <si>
    <t>Seřízení čelisťového závěru výhybky jednoduché v žlabovém pražci soustavy S49</t>
  </si>
  <si>
    <t>-541339113</t>
  </si>
  <si>
    <t>Seřízení čelisťového závěru výhybky jednoduché v žlabovém pražci soustavy S49. Poznámka: 1. V cenách jsou započteny náklady na nastavení podzávorování, vymezení zdvihu, vůle háku, oprava polohy svěrací čelisti, vůli třmenů, přezkoušení chodu výhybky, provedení západkové zkoušky a ošetření kluzných částí výhybky mazivem.</t>
  </si>
  <si>
    <t>79</t>
  </si>
  <si>
    <t>5911651040</t>
  </si>
  <si>
    <t>Montáž srdcovkové části výhybky jednoduché dřevěné pražce soustavy S49</t>
  </si>
  <si>
    <t>-1787312267</t>
  </si>
  <si>
    <t>Montáž srdcovkové části výhybky jednoduché dřevěné pražce soustavy S49. Poznámka: 1. V cenách jsou započteny náklady na montáž srdcovkové části na pražcovém podloží podle montážního plánu s vystrojenými pražci a ošetření kluzných částí výhybky mazivem. Položka se použije u výhybek s předmontovanou výměnovou a střední částí. 2. V cenách nejsou obsaženy náklady na dodávku materiálu.</t>
  </si>
  <si>
    <t>80</t>
  </si>
  <si>
    <t>5911651120</t>
  </si>
  <si>
    <t>Montáž srdcovkové části výhybky jednoduché betonové pražce soustavy S49</t>
  </si>
  <si>
    <t>1052967480</t>
  </si>
  <si>
    <t>Montáž srdcovkové části výhybky jednoduché betonové pražce soustavy S49. Poznámka: 1. V cenách jsou započteny náklady na montáž srdcovkové části na pražcovém podloží podle montážního plánu s vystrojenými pražci a ošetření kluzných částí výhybky mazivem. Položka se použije u výhybek s předmontovanou výměnovou a střední částí. 2. V cenách nejsou obsaženy náklady na dodávku materiálu.</t>
  </si>
  <si>
    <t>6*15,9+16,3</t>
  </si>
  <si>
    <t>81</t>
  </si>
  <si>
    <t>5961116020</t>
  </si>
  <si>
    <t>Výhybka jednoduchá smontovaná pražce betonové, soustavy J49 1:9-300 pravá - CENA NEMĚNNÁ</t>
  </si>
  <si>
    <t>-1713196040</t>
  </si>
  <si>
    <t>82</t>
  </si>
  <si>
    <t>5961116025</t>
  </si>
  <si>
    <t>Výhybka jednoduchá smontovaná pražce betonové, soustavy J49 1:9-300 levá - CENA NEMĚNNÁ</t>
  </si>
  <si>
    <t>-1420734902</t>
  </si>
  <si>
    <t>83</t>
  </si>
  <si>
    <t>5961116005</t>
  </si>
  <si>
    <t>Výhybka jednoduchá smontovaná pražce betonové, soustavy J49 1:7,5-190-I levá - CENA NEMĚNNÁ</t>
  </si>
  <si>
    <t>-923287281</t>
  </si>
  <si>
    <t>84</t>
  </si>
  <si>
    <t>5961116120</t>
  </si>
  <si>
    <t>Výhybka jednoduchá smontovaná pražce dřevěné J49 1:9-300 pravá - CENA NEMĚNNÁ</t>
  </si>
  <si>
    <t>624102896</t>
  </si>
  <si>
    <t>85</t>
  </si>
  <si>
    <t>596112700R</t>
  </si>
  <si>
    <t>1893132783</t>
  </si>
  <si>
    <t>Dvojitá kolejová spojka smontovaná pražce betonové DKS 49 1:9-190-4,75 m - CENA NEMĚNNÁ</t>
  </si>
  <si>
    <t>86</t>
  </si>
  <si>
    <t>5911655050</t>
  </si>
  <si>
    <t>Demontáž jednoduché výhybky na úložišti dřevěné pražce soustavy T</t>
  </si>
  <si>
    <t>-1220867067</t>
  </si>
  <si>
    <t>Demontáž jednoduché výhybky na úložišti dřevěné pražce soustavy T. Poznámka: 1. V cenách jsou započteny náklady na demontáž do součástí, manipulaci, naložení na dopravní prostředek a uložení vyzískaného materiálu na úložišti.</t>
  </si>
  <si>
    <t>"výhybky JT6° dřevo" 5*48,2</t>
  </si>
  <si>
    <t>87</t>
  </si>
  <si>
    <t>5911655060</t>
  </si>
  <si>
    <t>Demontáž jednoduché výhybky na úložišti dřevěné pražce soustavy A</t>
  </si>
  <si>
    <t>-90875595</t>
  </si>
  <si>
    <t>Demontáž jednoduché výhybky na úložišti dřevěné pražce soustavy A. Poznámka: 1. V cenách jsou započteny náklady na demontáž do součástí, manipulaci, naložení na dopravní prostředek a uložení vyzískaného materiálu na úložišti.</t>
  </si>
  <si>
    <t>"výhybky JA6° dřevo" 2*48,7</t>
  </si>
  <si>
    <t>88</t>
  </si>
  <si>
    <t>5911655220</t>
  </si>
  <si>
    <t>Demontáž jednoduché výhybky na úložišti ocelové pražce válcované soustavy A</t>
  </si>
  <si>
    <t>658555444</t>
  </si>
  <si>
    <t>Demontáž jednoduché výhybky na úložišti ocelové pražce válcované soustavy A. Poznámka: 1. V cenách jsou započteny náklady na demontáž do součástí, manipulaci, naložení na dopravní prostředek a uložení vyzískaného materiálu na úložišti.</t>
  </si>
  <si>
    <t>"výhybky JA6°ocel" 1*48,7</t>
  </si>
  <si>
    <t>89</t>
  </si>
  <si>
    <t>5912023010</t>
  </si>
  <si>
    <t>Demontáž návěstidla uloženého ve stezce námezníku</t>
  </si>
  <si>
    <t>-1189547272</t>
  </si>
  <si>
    <t>Demontáž návěstidla uloženého ve stezce námezníku. Poznámka: 1. V cenách jsou započteny náklady na demontáž návěstidla, zához, úpravu terénu a naložení na dopravní prostředek.</t>
  </si>
  <si>
    <t>"nové námezníky" 11</t>
  </si>
  <si>
    <t>"změna polohy u výh. 1 a 2" 2</t>
  </si>
  <si>
    <t>90</t>
  </si>
  <si>
    <t>5912037010</t>
  </si>
  <si>
    <t>Montáž návěstidla uloženého ve stezce námezníku</t>
  </si>
  <si>
    <t>-901378739</t>
  </si>
  <si>
    <t>Montáž návěstidla uloženého ve stezce námezníku. Poznámka: 1. V cenách jsou započteny náklady na montáž návěstidel umístěných ve stezce včetně zemních prací a úpravy místa uložení. 2. V cenách nejsou obsaženy náklady na dodávku materiálu.</t>
  </si>
  <si>
    <t>91</t>
  </si>
  <si>
    <t>5962104005</t>
  </si>
  <si>
    <t>Hranice námezník betonový vč. Nátěru</t>
  </si>
  <si>
    <t>-244307714</t>
  </si>
  <si>
    <t>92</t>
  </si>
  <si>
    <t>5912065115</t>
  </si>
  <si>
    <t>Montáž zajišťovací značky ocelové sloupkové betonovaná na místě</t>
  </si>
  <si>
    <t>1727916598</t>
  </si>
  <si>
    <t>Montáž zajišťovací značky ocelové sloupkové betonovaná na místě. Poznámka: 1. V cenách jsou započteny náklady na montáž součástí značky včetně zemních prací a úpravy terénu. 2. V cenách nejsou obsaženy náklady na dodávku materiálu.</t>
  </si>
  <si>
    <t>93</t>
  </si>
  <si>
    <t>5962119000</t>
  </si>
  <si>
    <t>Zajištění PPK značka ocelová sloupková zajišťovací k betonáži na místě včetně betonu</t>
  </si>
  <si>
    <t>-1533894068</t>
  </si>
  <si>
    <t>94</t>
  </si>
  <si>
    <t>5962119035</t>
  </si>
  <si>
    <t>Zajištění PPK značka konzolová zajišťovací komplet</t>
  </si>
  <si>
    <t>165931006</t>
  </si>
  <si>
    <t>95</t>
  </si>
  <si>
    <t>5913095010</t>
  </si>
  <si>
    <t>Demontáž dílů zádlažbové přejezdové konstrukce vnějšího panelu</t>
  </si>
  <si>
    <t>-1759112264</t>
  </si>
  <si>
    <t>Demontáž dílů zádlažbové přejezdové konstrukce vnějšího panelu. Poznámka: 1. V cenách jsou započteny náklady na demontáž dílů a naložení na dopravní prostředek.</t>
  </si>
  <si>
    <t>"panely u kolejí č. 7a a 9a, demontáž před podbitím" 6</t>
  </si>
  <si>
    <t>96</t>
  </si>
  <si>
    <t>5913100010</t>
  </si>
  <si>
    <t>Montáž dílů zádlažbové přejezdové konstrukce vnějšího panelu</t>
  </si>
  <si>
    <t>-1410829683</t>
  </si>
  <si>
    <t>Montáž dílů zádlažbové přejezdové konstrukce vnějšího panelu. Poznámka: 1. V cenách jsou započteny náklady na montáž dílů. 2. V cenách nejsou obsaženy náklady na dodávku materiálu.</t>
  </si>
  <si>
    <t>97</t>
  </si>
  <si>
    <t>5913105010</t>
  </si>
  <si>
    <t>Demontáž zádlažbové přejezdové konstrukce část vnější a vnitřní bez závěrných zídek</t>
  </si>
  <si>
    <t>-1113137661</t>
  </si>
  <si>
    <t>Demontáž zádlažbové přejezdové konstrukce část vnější a vnitřní bez závěrných zídek. Poznámka: 1. V cenách jsou započteny náklady na demontáž konstrukce a naložení na dopravní prostředek.</t>
  </si>
  <si>
    <t>"v kol.č.2" 4</t>
  </si>
  <si>
    <t>"v kol.č.4" 2</t>
  </si>
  <si>
    <t>"v kol.č.1" 2</t>
  </si>
  <si>
    <t>98</t>
  </si>
  <si>
    <t>5913105020</t>
  </si>
  <si>
    <t>Demontáž zádlažbové přejezdové konstrukce část vnitřní</t>
  </si>
  <si>
    <t>-796491806</t>
  </si>
  <si>
    <t>Demontáž zádlažbové přejezdové konstrukce část vnitřní. Poznámka: 1. V cenách jsou započteny náklady na demontáž konstrukce a naložení na dopravní prostředek.</t>
  </si>
  <si>
    <t>"v kol.č.6" 2</t>
  </si>
  <si>
    <t>99</t>
  </si>
  <si>
    <t>5913110010</t>
  </si>
  <si>
    <t>Montáž zádlažbové přejezdové konstrukce část vnější a vnitřní bez závěrných zídek</t>
  </si>
  <si>
    <t>-1882103716</t>
  </si>
  <si>
    <t>Montáž zádlažbové přejezdové konstrukce část vnější a vnitřní bez závěrných zídek. Poznámka: 1. V cenách jsou započteny náklady na montáž konstrukce. 2. V cenách nejsou obsaženy náklady na dodávku materiálu.</t>
  </si>
  <si>
    <t>100</t>
  </si>
  <si>
    <t>5913110020</t>
  </si>
  <si>
    <t>Montáž zádlažbové přejezdové konstrukce část vnitřní</t>
  </si>
  <si>
    <t>-231790493</t>
  </si>
  <si>
    <t>Montáž zádlažbové přejezdové konstrukce část vnitřní. Poznámka: 1. V cenách jsou započteny náklady na montáž konstrukce. 2. V cenách nejsou obsaženy náklady na dodávku materiálu.</t>
  </si>
  <si>
    <t>101</t>
  </si>
  <si>
    <t>5914035470</t>
  </si>
  <si>
    <t>Zřízení otevřených odvodňovacích zařízení trativodní výusť z lomového kamene</t>
  </si>
  <si>
    <t>1726656566</t>
  </si>
  <si>
    <t>Zřízení otevřených odvodňovacích zařízení trativodní výusť z lomového kamene.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</si>
  <si>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102</t>
  </si>
  <si>
    <t>5964161000</t>
  </si>
  <si>
    <t>Beton lehce zhutnitelný C 12/15;X0 F5 2 080 2 517</t>
  </si>
  <si>
    <t>-675965752</t>
  </si>
  <si>
    <t>2*1*0,25</t>
  </si>
  <si>
    <t>103</t>
  </si>
  <si>
    <t>5955101045</t>
  </si>
  <si>
    <t>Lomový kámen tříděný pro rovnaniny</t>
  </si>
  <si>
    <t>1416411451</t>
  </si>
  <si>
    <t>2*1*0,3*1,85</t>
  </si>
  <si>
    <t>104</t>
  </si>
  <si>
    <t>5914055010</t>
  </si>
  <si>
    <t>Zřízení krytých odvodňovacích zařízení potrubí trativodu</t>
  </si>
  <si>
    <t>-49592786</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</si>
  <si>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</si>
  <si>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DN 150</t>
  </si>
  <si>
    <t>"Š1-Š8" 38+43,5+58,5+5,2+66,5</t>
  </si>
  <si>
    <t>"Š9-Š12" 95,3</t>
  </si>
  <si>
    <t>"Š13-Š16" 82,3</t>
  </si>
  <si>
    <t>DN 200</t>
  </si>
  <si>
    <t>"Š3-Š9" 8,0</t>
  </si>
  <si>
    <t>"Š9-Š18" 25,0</t>
  </si>
  <si>
    <t>"Š18-Š17" 30,5+20+10,4</t>
  </si>
  <si>
    <t>"Š17-Š15" 4,8</t>
  </si>
  <si>
    <t>105</t>
  </si>
  <si>
    <t>5964103005</t>
  </si>
  <si>
    <t>Drenážní plastové díly trubka celoperforovaná DN 150 mm</t>
  </si>
  <si>
    <t>-756055401</t>
  </si>
  <si>
    <t>106</t>
  </si>
  <si>
    <t>5964133015</t>
  </si>
  <si>
    <t>Geotextilie filtrační</t>
  </si>
  <si>
    <t>-1253309652</t>
  </si>
  <si>
    <t>"trativody" (488-61)*4*1,1</t>
  </si>
  <si>
    <t>"vsakovací objekty" 61*5*1,1</t>
  </si>
  <si>
    <t>107</t>
  </si>
  <si>
    <t>5955101012</t>
  </si>
  <si>
    <t>Kamenivo drcené štěrk frakce 16/32</t>
  </si>
  <si>
    <t>761304751</t>
  </si>
  <si>
    <t>"délka x průměrná plocha zásypu v řezu" 488*0,62*1,85</t>
  </si>
  <si>
    <t>108</t>
  </si>
  <si>
    <t>5955101013</t>
  </si>
  <si>
    <t>Kamenivo drcené štěrkodrť frakce 0/4</t>
  </si>
  <si>
    <t>1550555687</t>
  </si>
  <si>
    <t>"podsyp trativodů" (488-10,4-49,7)*0,6*0,05*1,95</t>
  </si>
  <si>
    <t>"podsyp vsakovací jámy" (10,4*2+49,7*1,4)*0,05*1,95</t>
  </si>
  <si>
    <t>"povrchová úprava nástupišť" (120+134)*1,4*0,05*1,95</t>
  </si>
  <si>
    <t>109</t>
  </si>
  <si>
    <t>5964103010</t>
  </si>
  <si>
    <t>Drenážní plastové díly trubka celoperforovaná DN 200 mm</t>
  </si>
  <si>
    <t>-268176619</t>
  </si>
  <si>
    <t>110</t>
  </si>
  <si>
    <t>5914055020</t>
  </si>
  <si>
    <t>Zřízení krytých odvodňovacích zařízení šachty trativodu</t>
  </si>
  <si>
    <t>1517723788</t>
  </si>
  <si>
    <t>Zřízení krytých odvodňovacích zařízení šachty trativodu. Poznámka: 1. V cenách jsou započteny náklady na zřízení podkladní vrstvy, uložení, obsypání a zásyp zařízení podle vzorového listu a rozprostření výzisku na terén nebo naložení na dopravní prostřede</t>
  </si>
  <si>
    <t>"DN400" 14*2</t>
  </si>
  <si>
    <t>"DN600" 4*2</t>
  </si>
  <si>
    <t>"DN800" 2*3,1</t>
  </si>
  <si>
    <t>111</t>
  </si>
  <si>
    <t>596410312R1</t>
  </si>
  <si>
    <t>PE-HD trativodní šachta DN600 komplet včetně pochozího poklopu</t>
  </si>
  <si>
    <t>251955115</t>
  </si>
  <si>
    <t>112</t>
  </si>
  <si>
    <t>596410312R2</t>
  </si>
  <si>
    <t>PE-HD trativodní šachta DN800 komplet včetně pochozího poklopu s únosností třídy C250</t>
  </si>
  <si>
    <t>2137108695</t>
  </si>
  <si>
    <t>113</t>
  </si>
  <si>
    <t>5964103120</t>
  </si>
  <si>
    <t>Drenážní plastové díly šachta průchozí DN 400/250 1 vtok/1 odtok DN 250 mm</t>
  </si>
  <si>
    <t>1802842147</t>
  </si>
  <si>
    <t>114</t>
  </si>
  <si>
    <t>5964103125</t>
  </si>
  <si>
    <t>Drenážní plastové díly šachta odbočná DN 400/250 2 vtoky/1 odtok DN 250 mm</t>
  </si>
  <si>
    <t>1779327024</t>
  </si>
  <si>
    <t>115</t>
  </si>
  <si>
    <t>5964103130</t>
  </si>
  <si>
    <t>Drenážní plastové díly prodlužovací nástavec šachty D 400, délka 3 m</t>
  </si>
  <si>
    <t>628499826</t>
  </si>
  <si>
    <t>116</t>
  </si>
  <si>
    <t>5964103135</t>
  </si>
  <si>
    <t>Drenážní plastové díly krytka šachty plastová D 400</t>
  </si>
  <si>
    <t>1934401859</t>
  </si>
  <si>
    <t>117</t>
  </si>
  <si>
    <t>596410415R</t>
  </si>
  <si>
    <t>Krycí víko šachty D400 o únosnosti C250</t>
  </si>
  <si>
    <t>-1127833103</t>
  </si>
  <si>
    <t>118</t>
  </si>
  <si>
    <t>5914055030</t>
  </si>
  <si>
    <t>Zřízení krytých odvodňovacích zařízení svodného potrubí</t>
  </si>
  <si>
    <t>1880501546</t>
  </si>
  <si>
    <t>Zřízení krytých odvodňovacích zařízení svodného potrubí.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</si>
  <si>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119</t>
  </si>
  <si>
    <t>5964104005</t>
  </si>
  <si>
    <t>Kanalizační díly plastové trubka hladká DN 200</t>
  </si>
  <si>
    <t>1127343685</t>
  </si>
  <si>
    <t>120</t>
  </si>
  <si>
    <t>5914055R1</t>
  </si>
  <si>
    <t>Obetonování potrubí</t>
  </si>
  <si>
    <t>1431774518</t>
  </si>
  <si>
    <t>23*0,6*0,38</t>
  </si>
  <si>
    <t>121</t>
  </si>
  <si>
    <t>5964161005</t>
  </si>
  <si>
    <t>Beton lehce zhutnitelný C 16/20;X0 F5 2 200 2 662</t>
  </si>
  <si>
    <t>1768687603</t>
  </si>
  <si>
    <t>122</t>
  </si>
  <si>
    <t>5914075120</t>
  </si>
  <si>
    <t>Zřízení konstrukční vrstvy pražcového podloží včetně geotextilie tl. 0,30 m</t>
  </si>
  <si>
    <t>1366070722</t>
  </si>
  <si>
    <t>Zřízení konstrukční vrstvy pražcového podloží včetně geotextilie tl. 0,30 m. Poznámka: 1. V cenách nejsou obsaženy náklady na dodávku materiálu a odtěžení zeminy.</t>
  </si>
  <si>
    <t>"plocha KV" 2596</t>
  </si>
  <si>
    <t>"odečet drenáže" ((211,7+55,3+82,3)*0,7+40*0,8)*(-1)</t>
  </si>
  <si>
    <t>123</t>
  </si>
  <si>
    <t>5955101020</t>
  </si>
  <si>
    <t>Kamenivo drcené štěrkodrť frakce 0/32</t>
  </si>
  <si>
    <t>-1718646429</t>
  </si>
  <si>
    <t>"KV" 2319,490*0,3*1,95</t>
  </si>
  <si>
    <t>"zásyp montážní jámy" 22,695*1,95</t>
  </si>
  <si>
    <t>"zásyp vsakovací jámy štěrkodrtí fr. 0/32" 2*10,4*2,2+49,7*1,4*2,2*1,95</t>
  </si>
  <si>
    <t>"odečet recyklovaná ŠD" 2161,159*0,65*(-1)</t>
  </si>
  <si>
    <t>"nástupiště" 120*0,4*1,4*1,95</t>
  </si>
  <si>
    <t>124</t>
  </si>
  <si>
    <t>5964133005</t>
  </si>
  <si>
    <t>Geotextilie separační</t>
  </si>
  <si>
    <t>1205796409</t>
  </si>
  <si>
    <t>2319,49*1,1</t>
  </si>
  <si>
    <t>125</t>
  </si>
  <si>
    <t>5964135000</t>
  </si>
  <si>
    <t>Geomříže výztužné</t>
  </si>
  <si>
    <t>1777015856</t>
  </si>
  <si>
    <t>126</t>
  </si>
  <si>
    <t>5914110050</t>
  </si>
  <si>
    <t>Oprava nástupiště sypaného z kameniva úprava v celém profilu</t>
  </si>
  <si>
    <t>123866058</t>
  </si>
  <si>
    <t>Oprava nástupiště sypaného z kameniva úprava v celém profilu. Poznámka: 1. V cenách jsou započteny náklady na manipulaci a naložení výzisku kameniva na dopravní prostředek. 2. V cenách nejsou obsaženy náklady na dodávku materiálu.</t>
  </si>
  <si>
    <t>"u kol.č.3" 63</t>
  </si>
  <si>
    <t>"u kol.č.1" 71</t>
  </si>
  <si>
    <t>127</t>
  </si>
  <si>
    <t>5914110110</t>
  </si>
  <si>
    <t>Oprava nástupiště z prefabrikátů tvárnice</t>
  </si>
  <si>
    <t>874491079</t>
  </si>
  <si>
    <t>Oprava nástupiště z prefabrikátů tvárnice. Poznámka: 1. V cenách jsou započteny náklady na manipulaci a naložení výzisku kameniva na dopravní prostředek. 2. V cenách nejsou obsaženy náklady na dodávku materiálu.</t>
  </si>
  <si>
    <t>128</t>
  </si>
  <si>
    <t>5914120030</t>
  </si>
  <si>
    <t>Demontáž nástupiště úrovňového Tischer jednostranného včetně podložek</t>
  </si>
  <si>
    <t>147699951</t>
  </si>
  <si>
    <t>Demontáž nástupiště úrovňového Tischer jednostranného včetně podložek. Poznámka: 1. V cenách jsou započteny náklady na snesení dílů i zásypu a jejich uložení na plochu nebo naložení na dopravní prostředek a uložení na úložišti.</t>
  </si>
  <si>
    <t>"u kol.č.3" 41+1</t>
  </si>
  <si>
    <t>"u kol.č.4" 16+16+1</t>
  </si>
  <si>
    <t>"u kol.č.6" 45</t>
  </si>
  <si>
    <t>129</t>
  </si>
  <si>
    <t>5914130030</t>
  </si>
  <si>
    <t>Montáž nástupiště úrovňového Tischer</t>
  </si>
  <si>
    <t>298939666</t>
  </si>
  <si>
    <t>Montáž nástupiště úrovňového Tischer. Poznámka: 1. V cenách jsou započteny náklady na úpravu terénu, montáž a zásyp podle vzorového listu. 2. V cenách nejsou obsaženy náklady na dodávku materiálu.</t>
  </si>
  <si>
    <t>130</t>
  </si>
  <si>
    <t>5915007020</t>
  </si>
  <si>
    <t>Zásyp jam nebo rýh sypaninou na železničním spodku se zhutněním</t>
  </si>
  <si>
    <t>-1341346266</t>
  </si>
  <si>
    <t>Zásyp jam nebo rýh sypaninou na železničním spodku se zhutněním. Poznámka: 1. Ceny zásypu jam a rýh se zhutněním jsou určeny pro jakoukoliv míru zhutnění.</t>
  </si>
  <si>
    <t>"zásyp montážní jámy po vybourání štěrkodrtí fr. 0/32" 17,8*1,7*0,75</t>
  </si>
  <si>
    <t>"zásyp vsakováci jámy štěrkem fr. 32/63" 2*10,4*0,75+49,7*1,4*0,75</t>
  </si>
  <si>
    <t>"zásyp vsakovací jámy štěrkodrtí fr. 0/32" 2*10,4*2,2+49,7*1,4*2,2</t>
  </si>
  <si>
    <t>"zásyp prostoru po vytržených kolejích kamenivem" 525*0,4</t>
  </si>
  <si>
    <t>131</t>
  </si>
  <si>
    <t>5915010030</t>
  </si>
  <si>
    <t>Těžení zeminy nebo horniny železničního spodku třídy těžitelnosti I skupiny 3</t>
  </si>
  <si>
    <t>-1370861306</t>
  </si>
  <si>
    <t>Těžení zeminy nebo horniny železničního spodku třídy těžitelnosti I skupiny 3. Poznámka: 1. V cenách jsou započteny náklady na těžení a uložení výzisku na terén nebo naložení na dopravní prostředek a uložení na úložišti.</t>
  </si>
  <si>
    <t>"plocha KV bez odečtu drenáže" 2596*0,35</t>
  </si>
  <si>
    <t>"rýhy pro trativody" (488-10,4-49,7)*0,6*0,65</t>
  </si>
  <si>
    <t>"hloubení šachet" 14*0,6*0,6*0,8+4*0,8*0,8*0,8+2*1*1*0,9</t>
  </si>
  <si>
    <t>"hloubení vsakovaci jámy" 2*10,4*3+49,7*1,4*3</t>
  </si>
  <si>
    <t>132</t>
  </si>
  <si>
    <t>151101102_R</t>
  </si>
  <si>
    <t>Zřízení příložného pažení a rozepření stěn rýh hl přes 2 do 4 m</t>
  </si>
  <si>
    <t>-411700591</t>
  </si>
  <si>
    <t>Zřízení pažení a rozepření stěn rýh pro podzemní vedení příložné pro jakoukoliv mezerovitost, hloubky přes 2 do 4 m</t>
  </si>
  <si>
    <t>(87*2,5)*2</t>
  </si>
  <si>
    <t>133</t>
  </si>
  <si>
    <t>151101112_R</t>
  </si>
  <si>
    <t>Odstranění příložného pažení a rozepření stěn rýh hl přes 2 do 4 m</t>
  </si>
  <si>
    <t>-870903316</t>
  </si>
  <si>
    <t>Odstranění pažení a rozepření stěn rýh pro podzemní vedení s uložením materiálu na vzdálenost do 3 m od kraje výkopu příložné, hloubky přes 2 do 4 m</t>
  </si>
  <si>
    <t>134</t>
  </si>
  <si>
    <t>5915020010</t>
  </si>
  <si>
    <t>Povrchová úprava plochy železničního spodku</t>
  </si>
  <si>
    <t>901222767</t>
  </si>
  <si>
    <t>Povrchová úprava plochy železničního spodku. Poznámka: 1. V cenách jsou započteny náklady na urovnání a úpravu ploch nebo skládek výzisku kameniva a zeminy s jejich případnou rekultivací.</t>
  </si>
  <si>
    <t>"plocha KV včetně drenáže" 2596</t>
  </si>
  <si>
    <t>"rozprostření zeminy na vsakovacích objektech" 2*10,4+49,7*1,4</t>
  </si>
  <si>
    <t>135</t>
  </si>
  <si>
    <t>591502001R</t>
  </si>
  <si>
    <t>Výsev trávníku</t>
  </si>
  <si>
    <t>658113923</t>
  </si>
  <si>
    <t>136</t>
  </si>
  <si>
    <t>59541R1</t>
  </si>
  <si>
    <t>travní osivo</t>
  </si>
  <si>
    <t>kg</t>
  </si>
  <si>
    <t>2042308194</t>
  </si>
  <si>
    <t>137</t>
  </si>
  <si>
    <t>5915030020</t>
  </si>
  <si>
    <t>Bourání drobných staveb železničního spodku montážních jam</t>
  </si>
  <si>
    <t>-1479202600</t>
  </si>
  <si>
    <t>Bourání drobných staveb železničního spodku montážních jam. Poznámka: 1. V cenách jsou započteny náklady na vybourání zdiva, uložení na terén, naložení na dopravní prostředek a uložení na skládce. 2. V cenách nejsou obsaženy náklady na dopravu a skládkovné.</t>
  </si>
  <si>
    <t>"vybourání zdiva" 17,8*0,4*0,75*2+0,9*0,4*0,75*2</t>
  </si>
  <si>
    <t>"vybourání schodů jámy" (0,3*0,25*0,9*3)*2</t>
  </si>
  <si>
    <t>138</t>
  </si>
  <si>
    <t>5917060020</t>
  </si>
  <si>
    <t>Sorpční textilie pro zachycení úkapů v koleji demontáž-vyjmutí</t>
  </si>
  <si>
    <t>-482309577</t>
  </si>
  <si>
    <t>Sorpční textilie pro zachycení úkapů v koleji demontáž-vyjmutí. Poznámka: 1. V cenách jsou započteny náklady na manipulaci a naložení výzisku na dopravní prostředek. 2. V cenách nejsou obsaženy náklady na dodávku materiálu, dopravu a skládkovné.</t>
  </si>
  <si>
    <t>139</t>
  </si>
  <si>
    <t>5917060030</t>
  </si>
  <si>
    <t>Sorpční textilie pro zachycení úkapů v koleji montáž-vložení</t>
  </si>
  <si>
    <t>405479660</t>
  </si>
  <si>
    <t>Sorpční textilie pro zachycení úkapů v koleji montáž-vložení. Poznámka: 1. V cenách jsou započteny náklady na manipulaci a naložení výzisku na dopravní prostředek. 2. V cenách nejsou obsaženy náklady na dodávku materiálu, dopravu a skládkovné.</t>
  </si>
  <si>
    <t>140</t>
  </si>
  <si>
    <t>7497700850</t>
  </si>
  <si>
    <t>Geotextilie proti znečištění pro ochranu štěrk.lože</t>
  </si>
  <si>
    <t>-1518652091</t>
  </si>
  <si>
    <t>Kabely trakčního vedení, Různé TV  Geotextilie proti znečištění pro ochranu štěrk.lože</t>
  </si>
  <si>
    <t>60*1,5</t>
  </si>
  <si>
    <t>141</t>
  </si>
  <si>
    <t>5999005030</t>
  </si>
  <si>
    <t>Třídění kolejnic</t>
  </si>
  <si>
    <t>957071749</t>
  </si>
  <si>
    <t>Třídění kolejnic. Poznámka: 1. V cenách jsou započteny náklady na manipulaci, vytřídění a uložení materiálu na úložiště nebo do skladu.</t>
  </si>
  <si>
    <t>"kol.č.1" ((3,7+66,0)*0,049+35,0*0,065)*2</t>
  </si>
  <si>
    <t>"kol.č.2" ((15,3+17,7)*0,049+(68,0+25,0)*0,065)*2</t>
  </si>
  <si>
    <t>"kol.č.3" ((2,0+17,7+44,6+3,0+4,0+20,8)*0,049+(42,0+25,0)*0,065)*2</t>
  </si>
  <si>
    <t>"kol.č.4" (15,3+71,3)*0,049*2</t>
  </si>
  <si>
    <t>"kol.č.5" 51,7*0,049*2</t>
  </si>
  <si>
    <t>"kol.č.6" (8,2+4,5+64)*0,049*2</t>
  </si>
  <si>
    <t>"kol.č.6a" (4,0+7,0)*0,049*2</t>
  </si>
  <si>
    <t>"spojka" 8,4*0,049*2</t>
  </si>
  <si>
    <t>142</t>
  </si>
  <si>
    <t>5999010010</t>
  </si>
  <si>
    <t>Vyjmutí a snesení konstrukcí nebo dílů hmotnosti do 10 t</t>
  </si>
  <si>
    <t>-1963265266</t>
  </si>
  <si>
    <t>Vyjmutí a snesení konstrukcí nebo dílů hmotnosti do 10 t. Poznámka: 1. V cenách jsou započteny náklady na manipulaci vyjmutí a snesení zdvihacím prostředkem, naložení, složení, přeprava v místě technologické manipulace. Položka obsahuje náklady na práce v</t>
  </si>
  <si>
    <t>S kolejnicemi S49</t>
  </si>
  <si>
    <t>"kolej č.1" (3,7+54-8)/1000*295,298</t>
  </si>
  <si>
    <t>"kolej č.2" (15,3+25-7,3)/1000*295,298</t>
  </si>
  <si>
    <t>"kolej č.3" (3+4+24-3,2)/1000*295,298</t>
  </si>
  <si>
    <t>"kolej č.4" (15,3+71,3)/1000*295,298</t>
  </si>
  <si>
    <t>"kolej č.5" 51,7/1000*295,298</t>
  </si>
  <si>
    <t>"kolej č.6" (8,2+4,5)/1000*295,298</t>
  </si>
  <si>
    <t>"kolej č.6a" 4/1000*295,298</t>
  </si>
  <si>
    <t>"spojka 4-7" 8,4/1000*295,298</t>
  </si>
  <si>
    <t>S kolejnicemi R65</t>
  </si>
  <si>
    <t>"kol.č.1" 8/1000*326,569</t>
  </si>
  <si>
    <t>"kol.č.2" 7,3/1000*326,569</t>
  </si>
  <si>
    <t>"kol.č.3" 3,2/1000*326,569</t>
  </si>
  <si>
    <t>"výhybky JT6° dřevo" 5*13,606</t>
  </si>
  <si>
    <t>"výhybky JA6° dřevo" 2*13,32</t>
  </si>
  <si>
    <t>"výhybky JA6°ocel" 1*12,37</t>
  </si>
  <si>
    <t>143</t>
  </si>
  <si>
    <t>5999010020</t>
  </si>
  <si>
    <t>Vyjmutí a snesení konstrukcí nebo dílů hmotnosti přes 10 do 20 t</t>
  </si>
  <si>
    <t>-954022950</t>
  </si>
  <si>
    <t>Vyjmutí a snesení konstrukcí nebo dílů hmotnosti přes 10 do 20 t. Poznámka: 1. V cenách jsou započteny náklady na manipulaci vyjmutí a snesení zdvihacím prostředkem, naložení, složení, přeprava v místě technologické manipulace. Položka obsahuje náklady na</t>
  </si>
  <si>
    <t>"kol.č.3" (2+44,6)/1000*549,253</t>
  </si>
  <si>
    <t>"kol.č.6" 64/1000*549,253</t>
  </si>
  <si>
    <t>"kol.č.6a" 7/1000*549,253</t>
  </si>
  <si>
    <t>"kol.č.1" 27/1000*581,929</t>
  </si>
  <si>
    <t>"kol.č.2" (60,7+25)/1000*581,929</t>
  </si>
  <si>
    <t>"kol.č.3" (38,8+25)/1000*581,929</t>
  </si>
  <si>
    <t>144</t>
  </si>
  <si>
    <t>5999015020</t>
  </si>
  <si>
    <t>Vložení konstrukcí nebo dílů hmotnosti přes 10 do 20 t</t>
  </si>
  <si>
    <t>1898193397</t>
  </si>
  <si>
    <t>Vložení konstrukcí nebo dílů hmotnosti přes 10 do 20 t. Poznámka: 1. V cenách jsou započteny náklady na vložení konstrukce podle technologického postupu, přeprava v místě technologické manipulace. Položka obsahuje náklady na práce v blízkosti trakčního vedení.</t>
  </si>
  <si>
    <t>Pokládka výhybek</t>
  </si>
  <si>
    <t>"J49-1:9-300" 6*38,0</t>
  </si>
  <si>
    <t>"J49-1:7,5-190" 1*34,0</t>
  </si>
  <si>
    <t>145</t>
  </si>
  <si>
    <t>5999015010</t>
  </si>
  <si>
    <t>Vložení konstrukcí nebo dílů hmotnosti do 10 t</t>
  </si>
  <si>
    <t>1544898609</t>
  </si>
  <si>
    <t>Vložení konstrukcí nebo dílů hmotnosti do 10 t. Poznámka: 1. V cenách jsou započteny náklady na vložení konstrukce podle technologického postupu, přeprava v místě technologické manipulace. Položka obsahuje náklady na práce v blízkosti trakčního vedení.</t>
  </si>
  <si>
    <t>"J49-1:9-300-d" 1*16,5</t>
  </si>
  <si>
    <t>146</t>
  </si>
  <si>
    <t>759R1</t>
  </si>
  <si>
    <t>Vymístění kabelových tras</t>
  </si>
  <si>
    <t>1241202136</t>
  </si>
  <si>
    <t>147</t>
  </si>
  <si>
    <t>7593500150</t>
  </si>
  <si>
    <t>Trasy kabelového vedení Kabelové žlaby (200x126) spodní + vrchní díl plast</t>
  </si>
  <si>
    <t>1888067390</t>
  </si>
  <si>
    <t>OST</t>
  </si>
  <si>
    <t>Ostatní</t>
  </si>
  <si>
    <t>148</t>
  </si>
  <si>
    <t>9902100100</t>
  </si>
  <si>
    <t>Doprava obousměrná mechanizací o nosnosti přes 3,5 t sypanin (kameniva, písku, suti, dlažebních kostek, atd.) do 10 km</t>
  </si>
  <si>
    <t>512</t>
  </si>
  <si>
    <t>-605990001</t>
  </si>
  <si>
    <t>Doprava obousměrná mechanizací o nosnosti přes 3,5 t sypanin (kameniva, písku, suti, dlažebních kostek, atd.) do 10 km Poznámka: 1. Ceny jsou určeny pro dopravu silničními i kolejovými vozidly. 2. V cenách obousměrné dopravy jsou započteny náklady na přep</t>
  </si>
  <si>
    <t>"čerstvý beton" (0,5+5,244)*2,4</t>
  </si>
  <si>
    <t>vyzískaný ocelový materiál do Jaroměřic</t>
  </si>
  <si>
    <t>"výhybky" 5*9,36+2*8,5+1*11,7</t>
  </si>
  <si>
    <t>"kol.č.1" (3,7+66,0+35,0)*0,009</t>
  </si>
  <si>
    <t>"kol.č.2" (15,3+17,7+68,0+25,0)*0,009</t>
  </si>
  <si>
    <t>"kol.č.3" (2,0+17,7+44,6+3,0+4,0+20,8+42,0+25,0)*0,009</t>
  </si>
  <si>
    <t>"kol.č.4" (15,3+71,3)*0,009</t>
  </si>
  <si>
    <t>"kol.č.5" 51,7*0,009</t>
  </si>
  <si>
    <t>"kol.č.6" (8,2+4,5+64)*0,009</t>
  </si>
  <si>
    <t>"kol.č.6a" (4,0+7,0)*0,009</t>
  </si>
  <si>
    <t>"spojka" 8,4*0,009</t>
  </si>
  <si>
    <t>"přeprava recyklátu" 2161,159-756,406</t>
  </si>
  <si>
    <t>"přeprava kameniva k recyklaci na základnu" 2161,159</t>
  </si>
  <si>
    <t>149</t>
  </si>
  <si>
    <t>9902100200</t>
  </si>
  <si>
    <t>Doprava obousměrná mechanizací o nosnosti přes 3,5 t sypanin (kameniva, písku, suti, dlažebních kostek, atd.) do 20 km</t>
  </si>
  <si>
    <t>1362759818</t>
  </si>
  <si>
    <t>Doprava obousměrná mechanizací o nosnosti přes 3,5 t sypanin (kameniva, písku, suti, dlažebních kostek, atd.) do 20 km Poznámka: 1. Ceny jsou určeny pro dopravu silničními i kolejovými vozidly. 2. V cenách obousměrné dopravy jsou započteny náklady na přep</t>
  </si>
  <si>
    <t>"zemina a beton na skládku" 2709,002+27,9</t>
  </si>
  <si>
    <t>"podsítné z KL" 756,406</t>
  </si>
  <si>
    <t>150</t>
  </si>
  <si>
    <t>9902100600</t>
  </si>
  <si>
    <t>Doprava obousměrná mechanizací o nosnosti přes 3,5 t sypanin (kameniva, písku, suti, dlažebních kostek, atd.) do 80 km</t>
  </si>
  <si>
    <t>-2029402522</t>
  </si>
  <si>
    <t>Doprava obousměrná mechanizací o nosnosti přes 3,5 t sypanin (kameniva, písku, suti, dlažebních kostek, atd.) do 80 km Poznámka: 1. Ceny jsou určeny pro dopravu silničními i kolejovými vozidly. 2. V cenách obousměrné dopravy jsou započteny náklady na přep</t>
  </si>
  <si>
    <t>"vrtule R1" 332*0,000516</t>
  </si>
  <si>
    <t>"vrtule R2" 222*0,000568</t>
  </si>
  <si>
    <t>"PE pásy" 10*0,002</t>
  </si>
  <si>
    <t>"matice M24" 60*0,000146</t>
  </si>
  <si>
    <t>"kroužek Fe6" 612*0,00009</t>
  </si>
  <si>
    <t>"šroub T5" 52*0,000384</t>
  </si>
  <si>
    <t>"vložka M" 52*0,00004</t>
  </si>
  <si>
    <t>"pryž. podložky" 1164*0,000182+456*0,000214</t>
  </si>
  <si>
    <t>"PE podl." 16*0,00009</t>
  </si>
  <si>
    <t>"komplety ŽS4" 1208*0,001264</t>
  </si>
  <si>
    <t>"přechodové spojky" 4*0,014</t>
  </si>
  <si>
    <t>"spojkový šroub" 8*0,00067</t>
  </si>
  <si>
    <t>"komplety SKl24" 912*0,001097</t>
  </si>
  <si>
    <t>"plasty na skládku" 0,658</t>
  </si>
  <si>
    <t>151</t>
  </si>
  <si>
    <t>9902100700</t>
  </si>
  <si>
    <t>Doprava obousměrná mechanizací o nosnosti přes 3,5 t sypanin (kameniva, písku, suti, dlažebních kostek, atd.) do 100 km</t>
  </si>
  <si>
    <t>-842957056</t>
  </si>
  <si>
    <t>Doprava obousměrná mechanizací o nosnosti přes 3,5 t sypanin (kameniva, písku, suti, dlažebních kostek, atd.) do 100 km Poznámka: 1. Ceny jsou určeny pro dopravu silničními i kolejovými vozidly. 2. V cenách obousměrné dopravy jsou započteny náklady na pře</t>
  </si>
  <si>
    <t>"kontaminované KL na skládku" 1043,341</t>
  </si>
  <si>
    <t>152</t>
  </si>
  <si>
    <t>9902200100</t>
  </si>
  <si>
    <t>Doprava obousměrná mechanizací o nosnosti přes 3,5 t objemnějšího kusového materiálu (prefabrikátů, stožárů, výhybek, rozvaděčů, vybouraných hmot atd.) do 10 km</t>
  </si>
  <si>
    <t>1193913929</t>
  </si>
  <si>
    <t>Doprava obousměrná mechanizací o nosnosti přes 3,5 t objemnějšího kusového materiálu (prefabrikátů, stožárů, výhybek, rozvaděčů, vybouraných hmot atd.) do 10 km Poznámka: 1. Ceny jsou určeny pro dopravu silničními i kolejovými vozidly. 2. V cenách obousmě</t>
  </si>
  <si>
    <t>"kol.č.1" ((3,7+66,0)*0,049+35*0,065)*2</t>
  </si>
  <si>
    <t>"kol.č.2" ((15,3+17,7)*0,049+68*0,065)*2</t>
  </si>
  <si>
    <t>"kol.č.3" ((2,0+17,7+44,6+3,0+4,0+21,8)*0,049+42*0,065)*2</t>
  </si>
  <si>
    <t>"kol.č.6"(8,2+4,5+64,0)*0,049*2</t>
  </si>
  <si>
    <t>153</t>
  </si>
  <si>
    <t>9902200200</t>
  </si>
  <si>
    <t>Doprava obousměrná mechanizací o nosnosti přes 3,5 t objemnějšího kusového materiálu (prefabrikátů, stožárů, výhybek, rozvaděčů, vybouraných hmot atd.) do 20 km</t>
  </si>
  <si>
    <t>-658465900</t>
  </si>
  <si>
    <t>Doprava obousměrná mechanizací o nosnosti přes 3,5 t objemnějšího kusového materiálu (prefabrikátů, stožárů, výhybek, rozvaděčů, vybouraných hmot atd.) do 20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</si>
  <si>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betonové pražce k likvidaci</t>
  </si>
  <si>
    <t>"kol.č.1" 27,0*1,52*0,27</t>
  </si>
  <si>
    <t>"kol.č.2" (60,7+25,0)*1,52*0,27</t>
  </si>
  <si>
    <t>"kol.č.3" (2,0+44,6+38,8+25,0)*1,52*0,27</t>
  </si>
  <si>
    <t>"kol.č.6" 64,0*1,52*0,27</t>
  </si>
  <si>
    <t>"kol.č.6a" 7,0*1,52*0,27</t>
  </si>
  <si>
    <t>154</t>
  </si>
  <si>
    <t>9902200300</t>
  </si>
  <si>
    <t>Doprava obousměrná (např. dodávek z vlastních zásob zhotovitele nebo objednatele nebo výzisku) mechanizací o nosnosti přes 3,5 t objemnějšího kusového materiálu (prefabrikátů, stožárů, výhybek, rozvaděčů, vybouraných hmot atd.) do 30 km</t>
  </si>
  <si>
    <t>-38488641</t>
  </si>
  <si>
    <t>Doprava obousměrná (např. dodávek z vlastních zásob zhotovitele nebo objednatele nebo výzisku) mechanizací o nosnosti přes 3,5 t objemnějšího kusového materiálu (prefabrikátů, stožárů, výhybek, rozvaděčů, vybouraných hmot atd.) do 30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</si>
  <si>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"užité pražce SB8 vystrojené" (42+61+136+58)*0,29</t>
  </si>
  <si>
    <t>155</t>
  </si>
  <si>
    <t>9902200600</t>
  </si>
  <si>
    <t>Doprava obousměrná mechanizací o nosnosti přes 3,5 t objemnějšího kusového materiálu (prefabrikátů, stožárů, výhybek, rozvaděčů, vybouraných hmot atd.) do 80 km</t>
  </si>
  <si>
    <t>-1758735442</t>
  </si>
  <si>
    <t>Doprava obousměrná mechanizací o nosnosti přes 3,5 t objemnějšího kusového materiálu (prefabrikátů, stožárů, výhybek, rozvaděčů, vybouraných hmot atd.) do 80 km Poznámka: 1. Ceny jsou určeny pro dopravu silničními i kolejovými vozidly. 2. V cenách obousmě</t>
  </si>
  <si>
    <t>"drenážní potrubí" (389,3*1,06+98,7*2,05+6*2,05)/1000</t>
  </si>
  <si>
    <t>"šachty" (14*10+4*18+2*30)/1000</t>
  </si>
  <si>
    <t>"geotextilie" (2214,3*0,3+2551,439*0,4+2551,439*0,35+90*0,8)/1000</t>
  </si>
  <si>
    <t>"výhybkové pražce dřevěné nové" 5,529*0,8</t>
  </si>
  <si>
    <t>156</t>
  </si>
  <si>
    <t>9902200700</t>
  </si>
  <si>
    <t>Doprava obousměrná mechanizací o nosnosti přes 3,5 t objemnějšího kusového materiálu (prefabrikátů, stožárů, výhybek, rozvaděčů, vybouraných hmot atd.) do 100 km</t>
  </si>
  <si>
    <t>-354403587</t>
  </si>
  <si>
    <t>Doprava obousměrná mechanizací o nosnosti přes 3,5 t objemnějšího kusového materiálu (prefabrikátů, stožárů, výhybek, rozvaděčů, vybouraných hmot atd.) do 100 km Poznámka: 1. Ceny jsou určeny pro dopravu silničními i kolejovými vozidly. 2. V cenách obousm</t>
  </si>
  <si>
    <t>"odpady dřevěné pražce" 64,773</t>
  </si>
  <si>
    <t>"pražcové kotvy" 44*0,01+6*0,019+28*0,0179</t>
  </si>
  <si>
    <t>"kabelové žlaby" 120*0,002</t>
  </si>
  <si>
    <t>157</t>
  </si>
  <si>
    <t>9902200800</t>
  </si>
  <si>
    <t>Doprava obousměrná mechanizací o nosnosti přes 3,5 t objemnějšího kusového materiálu (prefabrikátů, stožárů, výhybek, rozvaděčů, vybouraných hmot atd.) do 150 km</t>
  </si>
  <si>
    <t>-341475921</t>
  </si>
  <si>
    <t>Doprava obousměrná mechanizací o nosnosti přes 3,5 t objemnějšího kusového materiálu (prefabrikátů, stožárů, výhybek, rozvaděčů, vybouraných hmot atd.) do 150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</si>
  <si>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"námezník" 11*0,056</t>
  </si>
  <si>
    <t>"přechodové kolejnice" 6*(2,75*0,065+9,75*0,0494)</t>
  </si>
  <si>
    <t>158</t>
  </si>
  <si>
    <t>9902300400</t>
  </si>
  <si>
    <t>Doprava jednosměrná mechanizací o nosnosti přes 3,5 t sypanin (kameniva, písku, suti, dlažebních kostek, atd.) do 40 km</t>
  </si>
  <si>
    <t>-10293211</t>
  </si>
  <si>
    <t>Doprava jednosměrná mechanizací o nosnosti přes 3,5 t sypanin (kameniva, písku, suti, dlažebních kostek, atd.) do 40 km Poznámka: 1. Ceny jsou určeny pro dopravu silničními i kolejovými vozidly. 2. V cenách jednosměrné dopravy jsou započteny náklady na př</t>
  </si>
  <si>
    <t>"LK" 1,11</t>
  </si>
  <si>
    <t>"16/32" 559,736</t>
  </si>
  <si>
    <t>"0/4" 33,844</t>
  </si>
  <si>
    <t>"0/32" 471,702</t>
  </si>
  <si>
    <t>"32/63" 3786,934</t>
  </si>
  <si>
    <t>"4/8" 95,661</t>
  </si>
  <si>
    <t>"8/16" 95,661</t>
  </si>
  <si>
    <t>159</t>
  </si>
  <si>
    <t>9902400800</t>
  </si>
  <si>
    <t>Doprava jednosměrná mechanizací o nosnosti přes 3,5 t objemnějšího kusového materiálu (prefabrikátů, stožárů, výhybek, rozvaděčů, vybouraných hmot atd.) do 150 km</t>
  </si>
  <si>
    <t>-699721200</t>
  </si>
  <si>
    <t>Doprava jednosměrná mechanizací o nosnosti přes 3,5 t objemnějšího kusového materiálu (prefabrikátů, stožárů, výhybek, rozvaděčů, vybouraných hmot atd.) do 150 km Poznámka: 1. Ceny jsou určeny pro dopravu silničními i kolejovými vozidly. 2. V cenách jedno</t>
  </si>
  <si>
    <t>"betonové pražce" 342*0,305</t>
  </si>
  <si>
    <t>"výhybky" 6*37,996+1*16,525+1*33,971+1*16,386</t>
  </si>
  <si>
    <t>160</t>
  </si>
  <si>
    <t>9902401100</t>
  </si>
  <si>
    <t>Doprava jednosměrná mechanizací o nosnosti přes 3,5 t objemnějšího kusového materiálu (prefabrikátů, stožárů, výhybek, rozvaděčů, vybouraných hmot atd.) do 300 km</t>
  </si>
  <si>
    <t>830347531</t>
  </si>
  <si>
    <t>Doprava jednosměrná mechanizací o nosnosti přes 3,5 t objemnějšího kusového materiálu (prefabrikátů, stožárů, výhybek, rozvaděčů, vybouraných hmot atd.) do 300 km Poznámka: 1. Ceny jsou určeny pro dopravu silničními i kolejovými vozidly.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</si>
  <si>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"kolejnice" 618,137*0,0494</t>
  </si>
  <si>
    <t>161</t>
  </si>
  <si>
    <t>9902900100</t>
  </si>
  <si>
    <t>Naložení sypanin, drobného kusového materiálu, suti</t>
  </si>
  <si>
    <t>-139079834</t>
  </si>
  <si>
    <t>Naložení sypanin, drobného kusového materiálu, suti   Poznámka: 1. Ceny jsou určeny pro nakládání materiálu v případech, kdy není naložení součástí dodávky materiálu nebo není uvedeno v popisu cen a pro nakládání z meziskládky. 2. Ceny se použijí i pro na</t>
  </si>
  <si>
    <t>"recyklát KL"  (1016,294+517*0,7)*0,65*1,95</t>
  </si>
  <si>
    <t>162</t>
  </si>
  <si>
    <t>9902900200</t>
  </si>
  <si>
    <t>Naložení objemnějšího kusového materiálu, vybouraných hmot</t>
  </si>
  <si>
    <t>-2017459190</t>
  </si>
  <si>
    <t>Naložení objemnějšího kusového materiálu, vybouraných hmot   Poznámka: 1. Ceny jsou určeny pro nakládání materiálu v případech, kdy není naložení součástí dodávky materiálu nebo není uvedeno v popisu cen a pro nakládání z meziskládky. 2. Ceny se použijí i</t>
  </si>
  <si>
    <t>"užité pražce SB8 vystrojené nakládka v Jaroměřicích" (42+61+136+58)*0,29</t>
  </si>
  <si>
    <t>"užité kolejnice k zabudování" (50+73+36+71)*0,0494</t>
  </si>
  <si>
    <t>163</t>
  </si>
  <si>
    <t>9902900300</t>
  </si>
  <si>
    <t>Složení sypanin, drobného kusového materiálu, suti</t>
  </si>
  <si>
    <t>1996652639</t>
  </si>
  <si>
    <t>Složení sypanin, drobného kusového materiálu, suti   Poznámka: 1. Ceny jsou určeny pro skládání materiálu z vlastních zásob objednatele.</t>
  </si>
  <si>
    <t>"vyzískaný drobný materiál v Jaroměřicích" 5,617</t>
  </si>
  <si>
    <t>164</t>
  </si>
  <si>
    <t>9903100100</t>
  </si>
  <si>
    <t>Přeprava mechanizace na místo prováděných prací o hmotnosti do 12 t přes 50 do 100 km</t>
  </si>
  <si>
    <t>-746121135</t>
  </si>
  <si>
    <t>Přeprava mechanizace na místo prováděných prací o hmotnosti do 12 t přes 50 do 100 km Poznámka: 1. Ceny jsou určeny pro dopravu mechanizmů na místo prováděných prací po silnici i po kolejích. 2. V ceně jsou započteny i náklady na zpáteční cestu dopravního prostředku. Měrnou jednotkou je kus přepravovaného stroje.</t>
  </si>
  <si>
    <t>"automobilový jeřáb" 2</t>
  </si>
  <si>
    <t>165</t>
  </si>
  <si>
    <t>9903200100</t>
  </si>
  <si>
    <t>Přeprava mechanizace na místo prováděných prací o hmotnosti přes 12 t přes 50 do 100 km</t>
  </si>
  <si>
    <t>1408999720</t>
  </si>
  <si>
    <t>Přeprava mechanizace na místo prováděných prací o hmotnosti přes 12 t přes 50 do 100 km Poznámka: 1. Ceny jsou určeny pro dopravu mechanizmů na místo prováděných prací po silnici i po kolejích. 2. V ceně jsou započteny i náklady na zpáteční cestu dopravní</t>
  </si>
  <si>
    <t>"bagr" 2</t>
  </si>
  <si>
    <t>166</t>
  </si>
  <si>
    <t>9903200200</t>
  </si>
  <si>
    <t>Přeprava mechanizace na místo prováděných prací o hmotnosti přes 12 t do 200 km</t>
  </si>
  <si>
    <t>-1494482715</t>
  </si>
  <si>
    <t>Přeprava mechanizace na místo prováděných prací o hmotnosti přes 12 t do 200 km Poznámka: 1. Ceny jsou určeny pro dopravu mechanizmů na místo prováděných prací po silnici i po kolejích. 2. V ceně jsou započteny i náklady na zpáteční cestu dopravního prostředku. Měrnou jednotkou je kus přepravovaného stroje.</t>
  </si>
  <si>
    <t>"ASP" 2+1</t>
  </si>
  <si>
    <t>"Pluh" 2+1</t>
  </si>
  <si>
    <t>"Pokladač" 4</t>
  </si>
  <si>
    <t>167</t>
  </si>
  <si>
    <t>9909000100</t>
  </si>
  <si>
    <t>Poplatek za uložení suti nebo hmot na oficiální skládku</t>
  </si>
  <si>
    <t>-1081084275</t>
  </si>
  <si>
    <t>Poplatek za uložení suti nebo hmot na oficiální skládku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</si>
  <si>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"zemina" 1354,501*2</t>
  </si>
  <si>
    <t>168</t>
  </si>
  <si>
    <t>9909000210</t>
  </si>
  <si>
    <t>Poplatek za uložení výzisku ze štěrkového lože kontaminovaného</t>
  </si>
  <si>
    <t>-2110766084</t>
  </si>
  <si>
    <t>Poplatek za uložení výzisku ze štěrkového lože kontaminovaného   Poznámka: 1. V cenách jsou započteny náklady na uložení stavebního odpadu na oficiální skládku. 2. Ceny jsou doporučené, je třeba zohlednit regionální rozdíly v cenách poplatků za uložení su</t>
  </si>
  <si>
    <t>"kontaminované KL z jazyků výhybek" 517*0,3*1,85</t>
  </si>
  <si>
    <t>"odpad podsítné" (1016,294+517*0,7-210)*0,35*1,85</t>
  </si>
  <si>
    <t>169</t>
  </si>
  <si>
    <t>9909000300</t>
  </si>
  <si>
    <t>Poplatek za likvidaci dřevěných kolejnicových podpor</t>
  </si>
  <si>
    <t>-317930918</t>
  </si>
  <si>
    <t>Poplatek za likvidaci dřevěných kolejnicových podpor   Poznámka: 1. V cenách jsou započteny náklady na uložení stavebního odpadu na oficiální skládku. 2. Ceny jsou doporučené, je třeba zohlednit regionální rozdíly v cenách poplatků za uložení suti a odpad</t>
  </si>
  <si>
    <t xml:space="preserve">"výhybky JA6°" 2*4,991*0,8 </t>
  </si>
  <si>
    <t>"výhybky JT6°" 5*5,308*0,8</t>
  </si>
  <si>
    <t>"kol.č.1" (3,7+54)*1,52*0,08</t>
  </si>
  <si>
    <t>"kol.č.2" (15,3+25)*1,52*0,08</t>
  </si>
  <si>
    <t>"kol.č.3" (3,0+4,0+24,0)*1,52*0,08</t>
  </si>
  <si>
    <t>"kol.č.4" (15,3+71,3)*1,52*0,08</t>
  </si>
  <si>
    <t>"kol.č.5" 51,7*1,52*0,08</t>
  </si>
  <si>
    <t>"kol.č.6" (8,2+4,5)*1,52*0,08</t>
  </si>
  <si>
    <t>"kol.č.6a" 4,0*1,52*0,08</t>
  </si>
  <si>
    <t>"spojka 4-7" 8,4*1,52*0,08</t>
  </si>
  <si>
    <t>170</t>
  </si>
  <si>
    <t>9909000400</t>
  </si>
  <si>
    <t>Poplatek za likvidaci plastových součástí</t>
  </si>
  <si>
    <t>-1700470474</t>
  </si>
  <si>
    <t>Poplatek za likvidaci plastových součástí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</si>
  <si>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PE a pryž. podložky</t>
  </si>
  <si>
    <t>"výhybky JA6°" 2*0,02</t>
  </si>
  <si>
    <t>"výhybky JT6°" 5*0,02</t>
  </si>
  <si>
    <t>"kol.č.1" (3,7+46,0)*1,52*2*0,000272+35,0*1,52*2*0,000304</t>
  </si>
  <si>
    <t>"kol.č.2" (15,3+17,7)*1,52*2*0,000272+(68+25)*1,52*2*0,000304</t>
  </si>
  <si>
    <t>"kol.č.3" (2,0+17,7+44,6+3,0+4,0+20,8)*1,52*2*0,000272+(42,0+25,0)*1,52*2*0,000304</t>
  </si>
  <si>
    <t>"kol.č.4" (15,3+71,3)*1,52*2*0,000272</t>
  </si>
  <si>
    <t>"kol.č.5" 51,7*1,52*2*0,000272</t>
  </si>
  <si>
    <t>"kol.č.6" (8,2+4,5+64,0)*1,52*2*0,000272</t>
  </si>
  <si>
    <t>"kol.č.6a" (4,0+7,0)*1,52*2*0,000272</t>
  </si>
  <si>
    <t>"spojka 4-7" 8,4*1,52*2*0,000272</t>
  </si>
  <si>
    <t>171</t>
  </si>
  <si>
    <t>9909000500</t>
  </si>
  <si>
    <t>Poplatek uložení odpadu betonových prefabrikátů</t>
  </si>
  <si>
    <t>-1426371884</t>
  </si>
  <si>
    <t>Poplatek uložení odpadu betonových prefabrikátů   Poznámka: 1. V cenách jsou započteny náklady na uložení stavebního odpadu na oficiální skládku. 2. Ceny jsou doporučené, je třeba zohlednit regionální rozdíly v cenách poplatků za uložení suti a odpadů. Ty</t>
  </si>
  <si>
    <t>"beton z montážní jámy" 11,625*2,4</t>
  </si>
  <si>
    <t>172</t>
  </si>
  <si>
    <t>990900070R1</t>
  </si>
  <si>
    <t>Poplatek za recyklaci kameniva - předrcení kameniva na fr. 0/32</t>
  </si>
  <si>
    <t>1057872212</t>
  </si>
  <si>
    <t>"štěrk z KL na 0/32 s odečtením zásypu po vytržených kolejích" (1016,294+517*0,7-210)*1,85*0,65</t>
  </si>
  <si>
    <t>173</t>
  </si>
  <si>
    <t>990900070R2</t>
  </si>
  <si>
    <t>Poplatek za recyklaci kameniva - překatrování kameniva</t>
  </si>
  <si>
    <t>261600773</t>
  </si>
  <si>
    <t>"štěrk z KL na 0/32 s odečtením zásypu po vytržených kolejích" (1016,294+517*0,7-210)*1,85</t>
  </si>
  <si>
    <t>VON - VON</t>
  </si>
  <si>
    <t>VRN - Vedlejší rozpočtové náklady</t>
  </si>
  <si>
    <t>5913300010</t>
  </si>
  <si>
    <t>Demontáž silničních panelů komunikace dočasná</t>
  </si>
  <si>
    <t>-360431982</t>
  </si>
  <si>
    <t>Demontáž silničních panelů komunikace dočasná. Poznámka: 1. V cenách jsou započteny náklady na odstranění panelů, úpravu plochy a naložení na dopravní prostředek.</t>
  </si>
  <si>
    <t>5913305010</t>
  </si>
  <si>
    <t>Montáž silničních panelů komunikace dočasná</t>
  </si>
  <si>
    <t>650345221</t>
  </si>
  <si>
    <t>Montáž silničních panelů komunikace dočasná. Poznámka: 1. V cenách jsou započteny náklady na úpravu podkladní vrstvy a uložení panelů. 2. V cenách nejsou obsaženy náklady na dodávku materiálu.</t>
  </si>
  <si>
    <t>"ochrana inženýrských sítí" 30*3</t>
  </si>
  <si>
    <t>5963125015</t>
  </si>
  <si>
    <t>Panel železobetonový silniční rozměru 300x100x15</t>
  </si>
  <si>
    <t>808306566</t>
  </si>
  <si>
    <t>5914075010</t>
  </si>
  <si>
    <t>Zřízení konstrukční vrstvy pražcového podloží bez geomateriálu tl. 0,15 m</t>
  </si>
  <si>
    <t>1362798645</t>
  </si>
  <si>
    <t>Zřízení konstrukční vrstvy pražcového podloží bez geomateriálu tl. 0,15 m. Poznámka: 1. V cenách nejsou obsaženy náklady na dodávku materiálu a odtěžení zeminy.</t>
  </si>
  <si>
    <t>"Oprava komunikace po stavbě" 168*4</t>
  </si>
  <si>
    <t>"úprava plochy SŽ" 95*10</t>
  </si>
  <si>
    <t>2100346519</t>
  </si>
  <si>
    <t>1622*0,15*1,95</t>
  </si>
  <si>
    <t>1344955398</t>
  </si>
  <si>
    <t>1580318600</t>
  </si>
  <si>
    <t>3*1*0,15*2,4*30</t>
  </si>
  <si>
    <t>552923322</t>
  </si>
  <si>
    <t>VRN</t>
  </si>
  <si>
    <t>Vedlejší rozpočtové náklady</t>
  </si>
  <si>
    <t>021211001</t>
  </si>
  <si>
    <t>Průzkumné práce pro opravy Doplňující laboratorní rozbor kontaminace zeminy nebo kol. lože</t>
  </si>
  <si>
    <t>509792491</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</si>
  <si>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</si>
  <si>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022101011</t>
  </si>
  <si>
    <t>Geodetické práce Geodetické práce v průběhu opravy</t>
  </si>
  <si>
    <t>-581106959</t>
  </si>
  <si>
    <t>022101021</t>
  </si>
  <si>
    <t>Geodetické práce Geodetické práce po ukončení opravy</t>
  </si>
  <si>
    <t>-1005870534</t>
  </si>
  <si>
    <t>022111001</t>
  </si>
  <si>
    <t>Geodetické práce Kontrola PPK při směrové a výškové úpravě koleje zaměřením APK trať jednokolejná</t>
  </si>
  <si>
    <t>907098368</t>
  </si>
  <si>
    <t>Geodetické práce Kontrola PPK při směrové a výškové úpravě koleje zaměřením APK trať jednokolejná - V cenách jsou započteny náklady na geodetickou kontinuální kontrolu PPK při směrové a výškové úpravě koleje a vyhotovení dokumentace dle „Metodického pokyn</t>
  </si>
  <si>
    <t>"před uvedením do provozu koleje" 1,302+0,473</t>
  </si>
  <si>
    <t>"po následném podbití koleje" 0,088+0,312</t>
  </si>
  <si>
    <t>"před uvedením do provozu výhybky" (255+343,73)/1000</t>
  </si>
  <si>
    <t>"po následném podbití výhybky" (49,85+373,73)/1000</t>
  </si>
  <si>
    <t>022121001</t>
  </si>
  <si>
    <t>Geodetické práce Diagnostika technické infrastruktury Vytýčení trasy inženýrských sítí</t>
  </si>
  <si>
    <t>-1217243729</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</si>
  <si>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</si>
  <si>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023131001R</t>
  </si>
  <si>
    <t>Projektové práce Dokumentace skutečného provedení železničního svršku a spodku</t>
  </si>
  <si>
    <t>kpl</t>
  </si>
  <si>
    <t>1036129854</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</si>
  <si>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</si>
  <si>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024101301R</t>
  </si>
  <si>
    <t>Inženýrská činnost posudky (např. statické aj.) a dozory - statické zatěžovací zkoušky</t>
  </si>
  <si>
    <t>-721754668</t>
  </si>
  <si>
    <t>Inženýrská činnost posudky (např. statické aj.) a dozory</t>
  </si>
  <si>
    <t>02410140R</t>
  </si>
  <si>
    <t>Inženýrská činnost - pasport ploch a komunikací před stavbou</t>
  </si>
  <si>
    <t>95704665</t>
  </si>
  <si>
    <t>02410140R2</t>
  </si>
  <si>
    <t>Inženýrská činnost - autorský dozor projektanta</t>
  </si>
  <si>
    <t>hod</t>
  </si>
  <si>
    <t>2135061811</t>
  </si>
  <si>
    <t>Inženýrská činnost koordinační a kompletační činnost</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</si>
  <si>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</si>
  <si>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</si>
  <si>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163569860</t>
  </si>
  <si>
    <t>031111051</t>
  </si>
  <si>
    <t>Zařízení a vybavení staveniště pronájem ploch</t>
  </si>
  <si>
    <t>-2010807211</t>
  </si>
  <si>
    <t>033121001</t>
  </si>
  <si>
    <t>Provozní vlivy Rušení prací železničním provozem širá trať nebo dopravny s kolejovým rozvětvením s počtem vlaků za směnu 8,5 hod. do 25</t>
  </si>
  <si>
    <t>-169264974</t>
  </si>
  <si>
    <t>033131001</t>
  </si>
  <si>
    <t>Provozní vlivy Organizační zajištění prací při zřizování a udržování BK kolejí a výhybek</t>
  </si>
  <si>
    <t>350348455</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</si>
  <si>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</si>
  <si>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r>
      <t xml:space="preserve">Výhybka jednoduchá smontovaná pražce betonové, soustavy J49 1:9-300 pravá - </t>
    </r>
    <r>
      <rPr>
        <i/>
        <sz val="9"/>
        <color rgb="FFFF0000"/>
        <rFont val="Arial CE"/>
        <family val="2"/>
      </rPr>
      <t>CENA NEMĚNNÁ</t>
    </r>
  </si>
  <si>
    <r>
      <t xml:space="preserve">Výhybka jednoduchá smontovaná pražce betonové, soustavy J49 1:9-300 levá - </t>
    </r>
    <r>
      <rPr>
        <i/>
        <sz val="9"/>
        <color rgb="FFFF0000"/>
        <rFont val="Arial CE"/>
        <family val="2"/>
      </rPr>
      <t>CENA NEMĚNNÁ</t>
    </r>
  </si>
  <si>
    <r>
      <t xml:space="preserve">Výhybka jednoduchá smontovaná pražce betonové, soustavy J49 1:7,5-190-I levá - </t>
    </r>
    <r>
      <rPr>
        <i/>
        <sz val="9"/>
        <color rgb="FFFF0000"/>
        <rFont val="Arial CE"/>
        <family val="2"/>
      </rPr>
      <t>CENA NEMĚNNÁ</t>
    </r>
  </si>
  <si>
    <r>
      <t xml:space="preserve">Výhybka jednoduchá smontovaná pražce dřevěné J49 1:9-300 pravá - </t>
    </r>
    <r>
      <rPr>
        <i/>
        <sz val="9"/>
        <color rgb="FFFF0000"/>
        <rFont val="Arial CE"/>
        <family val="2"/>
      </rPr>
      <t>CENA NEMĚNNÁ</t>
    </r>
  </si>
  <si>
    <r>
      <t xml:space="preserve">Jednoduchá kolejová spojka pražce betonové JKS 49 1:9-300-4,75 m - </t>
    </r>
    <r>
      <rPr>
        <i/>
        <sz val="9"/>
        <color rgb="FFFF0000"/>
        <rFont val="Arial CE"/>
        <family val="2"/>
      </rPr>
      <t>CENA NEMĚNNÁ</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</si>
</sst>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u val="single"/>
      <sz val="11"/>
      <color theme="10"/>
      <name val="Calibri"/>
      <family val="2"/>
      <scheme val="minor"/>
    </font>
    <font>
      <i/>
      <sz val="9"/>
      <color rgb="FFFF0000"/>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4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3"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Alignment="1">
      <alignment vertical="center"/>
    </xf>
    <xf numFmtId="166" fontId="22" fillId="0" borderId="0" xfId="0" applyNumberFormat="1" applyFont="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4" fillId="0" borderId="0" xfId="0" applyFont="1" applyAlignment="1">
      <alignment horizontal="center" vertical="center"/>
    </xf>
    <xf numFmtId="4" fontId="31" fillId="0" borderId="17" xfId="0" applyNumberFormat="1" applyFont="1" applyBorder="1" applyAlignment="1">
      <alignment vertical="center"/>
    </xf>
    <xf numFmtId="4" fontId="31" fillId="0" borderId="0" xfId="0" applyNumberFormat="1" applyFont="1" applyAlignment="1">
      <alignment vertical="center"/>
    </xf>
    <xf numFmtId="166" fontId="31" fillId="0" borderId="0" xfId="0" applyNumberFormat="1" applyFont="1" applyAlignment="1">
      <alignment vertical="center"/>
    </xf>
    <xf numFmtId="4" fontId="31" fillId="0" borderId="12" xfId="0" applyNumberFormat="1" applyFont="1" applyBorder="1" applyAlignment="1">
      <alignment vertical="center"/>
    </xf>
    <xf numFmtId="0" fontId="6" fillId="0" borderId="0" xfId="0" applyFont="1" applyAlignment="1">
      <alignment horizontal="left" vertical="center"/>
    </xf>
    <xf numFmtId="4" fontId="31" fillId="0" borderId="18" xfId="0" applyNumberFormat="1" applyFont="1" applyBorder="1" applyAlignment="1">
      <alignment vertical="center"/>
    </xf>
    <xf numFmtId="4" fontId="31" fillId="0" borderId="19" xfId="0" applyNumberFormat="1" applyFont="1" applyBorder="1" applyAlignment="1">
      <alignment vertical="center"/>
    </xf>
    <xf numFmtId="166" fontId="31" fillId="0" borderId="19" xfId="0" applyNumberFormat="1" applyFont="1" applyBorder="1" applyAlignment="1">
      <alignment vertical="center"/>
    </xf>
    <xf numFmtId="4" fontId="31" fillId="0" borderId="20" xfId="0" applyNumberFormat="1" applyFont="1" applyBorder="1" applyAlignment="1">
      <alignment vertical="center"/>
    </xf>
    <xf numFmtId="0" fontId="32"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0" xfId="0" applyFont="1" applyFill="1" applyAlignment="1">
      <alignment horizontal="center" vertical="center" wrapText="1"/>
    </xf>
    <xf numFmtId="4" fontId="26" fillId="0" borderId="0" xfId="0" applyNumberFormat="1" applyFont="1"/>
    <xf numFmtId="166" fontId="34" fillId="0" borderId="10" xfId="0" applyNumberFormat="1" applyFont="1" applyBorder="1"/>
    <xf numFmtId="166" fontId="34" fillId="0" borderId="11" xfId="0" applyNumberFormat="1" applyFont="1" applyBorder="1"/>
    <xf numFmtId="4" fontId="35"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7"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0" fillId="0" borderId="3" xfId="0" applyBorder="1" applyAlignment="1" applyProtection="1">
      <alignment vertical="center"/>
      <protection locked="0"/>
    </xf>
    <xf numFmtId="0" fontId="24" fillId="0" borderId="22" xfId="0" applyFont="1" applyBorder="1" applyAlignment="1" applyProtection="1">
      <alignment horizontal="center" vertical="center"/>
      <protection locked="0"/>
    </xf>
    <xf numFmtId="49" fontId="24" fillId="0" borderId="22" xfId="0" applyNumberFormat="1"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22" xfId="0" applyFont="1" applyBorder="1" applyAlignment="1" applyProtection="1">
      <alignment horizontal="center" vertical="center" wrapText="1"/>
      <protection locked="0"/>
    </xf>
    <xf numFmtId="167" fontId="24" fillId="0" borderId="22" xfId="0" applyNumberFormat="1" applyFont="1" applyBorder="1" applyAlignment="1" applyProtection="1">
      <alignment vertical="center"/>
      <protection locked="0"/>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locked="0"/>
    </xf>
    <xf numFmtId="0" fontId="0" fillId="0" borderId="22" xfId="0"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Alignment="1">
      <alignment horizontal="center" vertical="center"/>
    </xf>
    <xf numFmtId="166" fontId="25" fillId="0" borderId="0" xfId="0" applyNumberFormat="1" applyFont="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Alignment="1">
      <alignment vertical="center"/>
    </xf>
    <xf numFmtId="0" fontId="36" fillId="0" borderId="0" xfId="0" applyFont="1" applyAlignment="1">
      <alignment horizontal="left" vertical="center"/>
    </xf>
    <xf numFmtId="0" fontId="37" fillId="0" borderId="0" xfId="0" applyFont="1" applyAlignment="1">
      <alignment horizontal="left" vertical="center" wrapText="1"/>
    </xf>
    <xf numFmtId="0" fontId="0" fillId="0" borderId="0" xfId="0" applyAlignment="1" applyProtection="1">
      <alignment vertical="center"/>
      <protection locked="0"/>
    </xf>
    <xf numFmtId="0" fontId="0" fillId="0" borderId="17"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12" xfId="0" applyFont="1" applyBorder="1" applyAlignment="1">
      <alignment vertical="center"/>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22" xfId="0" applyFont="1" applyBorder="1" applyAlignment="1" applyProtection="1">
      <alignment vertical="center"/>
      <protection locked="0"/>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Alignment="1">
      <alignment horizontal="center"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12"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167" fontId="24" fillId="2" borderId="22" xfId="0" applyNumberFormat="1" applyFont="1" applyFill="1" applyBorder="1" applyAlignment="1" applyProtection="1">
      <alignment vertical="center"/>
      <protection locked="0"/>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5" fillId="5" borderId="0" xfId="0" applyFont="1" applyFill="1" applyAlignment="1">
      <alignment horizontal="center" vertical="center"/>
    </xf>
    <xf numFmtId="0" fontId="0" fillId="0" borderId="0" xfId="0"/>
    <xf numFmtId="4" fontId="30" fillId="0" borderId="0" xfId="0" applyNumberFormat="1" applyFont="1" applyAlignment="1">
      <alignment vertical="center"/>
    </xf>
    <xf numFmtId="0" fontId="30" fillId="0" borderId="0" xfId="0" applyFont="1" applyAlignment="1">
      <alignment vertical="center"/>
    </xf>
    <xf numFmtId="0" fontId="29" fillId="0" borderId="0" xfId="0" applyFont="1" applyAlignment="1">
      <alignment horizontal="left" vertical="center" wrapText="1"/>
    </xf>
    <xf numFmtId="4" fontId="26" fillId="0" borderId="0" xfId="0" applyNumberFormat="1" applyFont="1" applyAlignment="1">
      <alignment horizontal="right" vertical="center"/>
    </xf>
    <xf numFmtId="4" fontId="26" fillId="0" borderId="0" xfId="0" applyNumberFormat="1" applyFont="1" applyAlignment="1">
      <alignment vertical="center"/>
    </xf>
    <xf numFmtId="0" fontId="24" fillId="4" borderId="6"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7" xfId="0" applyFont="1" applyFill="1" applyBorder="1" applyAlignment="1">
      <alignment horizontal="center" vertical="center"/>
    </xf>
    <xf numFmtId="0" fontId="24" fillId="4" borderId="7" xfId="0" applyFont="1" applyFill="1" applyBorder="1" applyAlignment="1">
      <alignment horizontal="right" vertical="center"/>
    </xf>
    <xf numFmtId="0" fontId="24" fillId="4" borderId="21" xfId="0" applyFont="1" applyFill="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Alignment="1">
      <alignment horizontal="lef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ill="1" applyBorder="1" applyAlignment="1">
      <alignment vertical="center"/>
    </xf>
    <xf numFmtId="4" fontId="5" fillId="3" borderId="7" xfId="0" applyNumberFormat="1" applyFont="1" applyFill="1" applyBorder="1" applyAlignment="1">
      <alignment vertical="center"/>
    </xf>
    <xf numFmtId="0" fontId="0" fillId="3" borderId="21" xfId="0" applyFill="1" applyBorder="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8"/>
  <sheetViews>
    <sheetView showGridLines="0" workbookViewId="0" topLeftCell="A84"/>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1</v>
      </c>
      <c r="BT1" s="16" t="s">
        <v>3</v>
      </c>
      <c r="BU1" s="16" t="s">
        <v>3</v>
      </c>
      <c r="BV1" s="16" t="s">
        <v>4</v>
      </c>
    </row>
    <row r="2" spans="44:72" ht="36.95" customHeight="1">
      <c r="AR2" s="197" t="s">
        <v>5</v>
      </c>
      <c r="AS2" s="198"/>
      <c r="AT2" s="198"/>
      <c r="AU2" s="198"/>
      <c r="AV2" s="198"/>
      <c r="AW2" s="198"/>
      <c r="AX2" s="198"/>
      <c r="AY2" s="198"/>
      <c r="AZ2" s="198"/>
      <c r="BA2" s="198"/>
      <c r="BB2" s="198"/>
      <c r="BC2" s="198"/>
      <c r="BD2" s="198"/>
      <c r="BE2" s="198"/>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0"/>
      <c r="D4" s="21" t="s">
        <v>9</v>
      </c>
      <c r="AR4" s="20"/>
      <c r="AS4" s="22" t="s">
        <v>10</v>
      </c>
      <c r="BE4" s="23" t="s">
        <v>11</v>
      </c>
      <c r="BS4" s="17" t="s">
        <v>12</v>
      </c>
    </row>
    <row r="5" spans="2:71" ht="12" customHeight="1">
      <c r="B5" s="20"/>
      <c r="D5" s="24" t="s">
        <v>13</v>
      </c>
      <c r="K5" s="228" t="s">
        <v>14</v>
      </c>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R5" s="20"/>
      <c r="BE5" s="225" t="s">
        <v>15</v>
      </c>
      <c r="BS5" s="17" t="s">
        <v>6</v>
      </c>
    </row>
    <row r="6" spans="2:71" ht="36.95" customHeight="1">
      <c r="B6" s="20"/>
      <c r="D6" s="26" t="s">
        <v>16</v>
      </c>
      <c r="K6" s="229" t="s">
        <v>17</v>
      </c>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R6" s="20"/>
      <c r="BE6" s="226"/>
      <c r="BS6" s="17" t="s">
        <v>6</v>
      </c>
    </row>
    <row r="7" spans="2:71" ht="12" customHeight="1">
      <c r="B7" s="20"/>
      <c r="D7" s="27" t="s">
        <v>18</v>
      </c>
      <c r="K7" s="25" t="s">
        <v>1</v>
      </c>
      <c r="AK7" s="27" t="s">
        <v>19</v>
      </c>
      <c r="AN7" s="25" t="s">
        <v>1</v>
      </c>
      <c r="AR7" s="20"/>
      <c r="BE7" s="226"/>
      <c r="BS7" s="17" t="s">
        <v>6</v>
      </c>
    </row>
    <row r="8" spans="2:71" ht="12" customHeight="1">
      <c r="B8" s="20"/>
      <c r="D8" s="27" t="s">
        <v>20</v>
      </c>
      <c r="K8" s="25" t="s">
        <v>21</v>
      </c>
      <c r="AK8" s="27" t="s">
        <v>22</v>
      </c>
      <c r="AN8" s="28" t="s">
        <v>23</v>
      </c>
      <c r="AR8" s="20"/>
      <c r="BE8" s="226"/>
      <c r="BS8" s="17" t="s">
        <v>6</v>
      </c>
    </row>
    <row r="9" spans="2:71" ht="14.45" customHeight="1">
      <c r="B9" s="20"/>
      <c r="AR9" s="20"/>
      <c r="BE9" s="226"/>
      <c r="BS9" s="17" t="s">
        <v>6</v>
      </c>
    </row>
    <row r="10" spans="2:71" ht="12" customHeight="1">
      <c r="B10" s="20"/>
      <c r="D10" s="27" t="s">
        <v>24</v>
      </c>
      <c r="AK10" s="27" t="s">
        <v>25</v>
      </c>
      <c r="AN10" s="25" t="s">
        <v>26</v>
      </c>
      <c r="AR10" s="20"/>
      <c r="BE10" s="226"/>
      <c r="BS10" s="17" t="s">
        <v>6</v>
      </c>
    </row>
    <row r="11" spans="2:71" ht="18.4" customHeight="1">
      <c r="B11" s="20"/>
      <c r="E11" s="25" t="s">
        <v>27</v>
      </c>
      <c r="AK11" s="27" t="s">
        <v>28</v>
      </c>
      <c r="AN11" s="25" t="s">
        <v>29</v>
      </c>
      <c r="AR11" s="20"/>
      <c r="BE11" s="226"/>
      <c r="BS11" s="17" t="s">
        <v>6</v>
      </c>
    </row>
    <row r="12" spans="2:71" ht="6.95" customHeight="1">
      <c r="B12" s="20"/>
      <c r="AR12" s="20"/>
      <c r="BE12" s="226"/>
      <c r="BS12" s="17" t="s">
        <v>6</v>
      </c>
    </row>
    <row r="13" spans="2:71" ht="12" customHeight="1">
      <c r="B13" s="20"/>
      <c r="D13" s="27" t="s">
        <v>30</v>
      </c>
      <c r="AK13" s="27" t="s">
        <v>25</v>
      </c>
      <c r="AN13" s="29" t="s">
        <v>31</v>
      </c>
      <c r="AR13" s="20"/>
      <c r="BE13" s="226"/>
      <c r="BS13" s="17" t="s">
        <v>6</v>
      </c>
    </row>
    <row r="14" spans="2:71" ht="12.75">
      <c r="B14" s="20"/>
      <c r="E14" s="230" t="s">
        <v>31</v>
      </c>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7" t="s">
        <v>28</v>
      </c>
      <c r="AN14" s="29" t="s">
        <v>31</v>
      </c>
      <c r="AR14" s="20"/>
      <c r="BE14" s="226"/>
      <c r="BS14" s="17" t="s">
        <v>6</v>
      </c>
    </row>
    <row r="15" spans="2:71" ht="6.95" customHeight="1">
      <c r="B15" s="20"/>
      <c r="AR15" s="20"/>
      <c r="BE15" s="226"/>
      <c r="BS15" s="17" t="s">
        <v>3</v>
      </c>
    </row>
    <row r="16" spans="2:71" ht="12" customHeight="1">
      <c r="B16" s="20"/>
      <c r="D16" s="27" t="s">
        <v>32</v>
      </c>
      <c r="AK16" s="27" t="s">
        <v>25</v>
      </c>
      <c r="AN16" s="25" t="s">
        <v>33</v>
      </c>
      <c r="AR16" s="20"/>
      <c r="BE16" s="226"/>
      <c r="BS16" s="17" t="s">
        <v>3</v>
      </c>
    </row>
    <row r="17" spans="2:71" ht="18.4" customHeight="1">
      <c r="B17" s="20"/>
      <c r="E17" s="25" t="s">
        <v>34</v>
      </c>
      <c r="AK17" s="27" t="s">
        <v>28</v>
      </c>
      <c r="AN17" s="25" t="s">
        <v>35</v>
      </c>
      <c r="AR17" s="20"/>
      <c r="BE17" s="226"/>
      <c r="BS17" s="17" t="s">
        <v>36</v>
      </c>
    </row>
    <row r="18" spans="2:71" ht="6.95" customHeight="1">
      <c r="B18" s="20"/>
      <c r="AR18" s="20"/>
      <c r="BE18" s="226"/>
      <c r="BS18" s="17" t="s">
        <v>6</v>
      </c>
    </row>
    <row r="19" spans="2:71" ht="12" customHeight="1">
      <c r="B19" s="20"/>
      <c r="D19" s="27" t="s">
        <v>37</v>
      </c>
      <c r="AK19" s="27" t="s">
        <v>25</v>
      </c>
      <c r="AN19" s="25" t="s">
        <v>33</v>
      </c>
      <c r="AR19" s="20"/>
      <c r="BE19" s="226"/>
      <c r="BS19" s="17" t="s">
        <v>6</v>
      </c>
    </row>
    <row r="20" spans="2:71" ht="18.4" customHeight="1">
      <c r="B20" s="20"/>
      <c r="E20" s="25" t="s">
        <v>34</v>
      </c>
      <c r="AK20" s="27" t="s">
        <v>28</v>
      </c>
      <c r="AN20" s="25" t="s">
        <v>35</v>
      </c>
      <c r="AR20" s="20"/>
      <c r="BE20" s="226"/>
      <c r="BS20" s="17" t="s">
        <v>36</v>
      </c>
    </row>
    <row r="21" spans="2:57" ht="6.95" customHeight="1">
      <c r="B21" s="20"/>
      <c r="AR21" s="20"/>
      <c r="BE21" s="226"/>
    </row>
    <row r="22" spans="2:57" ht="12" customHeight="1">
      <c r="B22" s="20"/>
      <c r="D22" s="27" t="s">
        <v>38</v>
      </c>
      <c r="AR22" s="20"/>
      <c r="BE22" s="226"/>
    </row>
    <row r="23" spans="2:57" ht="16.5" customHeight="1">
      <c r="B23" s="20"/>
      <c r="E23" s="232" t="s">
        <v>1</v>
      </c>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R23" s="20"/>
      <c r="BE23" s="226"/>
    </row>
    <row r="24" spans="2:57" ht="6.95" customHeight="1">
      <c r="B24" s="20"/>
      <c r="AR24" s="20"/>
      <c r="BE24" s="226"/>
    </row>
    <row r="25" spans="2:57"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26"/>
    </row>
    <row r="26" spans="2:57" s="1" customFormat="1" ht="25.9" customHeight="1">
      <c r="B26" s="32"/>
      <c r="D26" s="33" t="s">
        <v>39</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33">
        <f>ROUND(AG94,2)</f>
        <v>20535620</v>
      </c>
      <c r="AL26" s="234"/>
      <c r="AM26" s="234"/>
      <c r="AN26" s="234"/>
      <c r="AO26" s="234"/>
      <c r="AR26" s="32"/>
      <c r="BE26" s="226"/>
    </row>
    <row r="27" spans="2:57" s="1" customFormat="1" ht="6.95" customHeight="1">
      <c r="B27" s="32"/>
      <c r="AR27" s="32"/>
      <c r="BE27" s="226"/>
    </row>
    <row r="28" spans="2:57" s="1" customFormat="1" ht="12.75">
      <c r="B28" s="32"/>
      <c r="L28" s="235" t="s">
        <v>40</v>
      </c>
      <c r="M28" s="235"/>
      <c r="N28" s="235"/>
      <c r="O28" s="235"/>
      <c r="P28" s="235"/>
      <c r="W28" s="235" t="s">
        <v>41</v>
      </c>
      <c r="X28" s="235"/>
      <c r="Y28" s="235"/>
      <c r="Z28" s="235"/>
      <c r="AA28" s="235"/>
      <c r="AB28" s="235"/>
      <c r="AC28" s="235"/>
      <c r="AD28" s="235"/>
      <c r="AE28" s="235"/>
      <c r="AK28" s="235" t="s">
        <v>42</v>
      </c>
      <c r="AL28" s="235"/>
      <c r="AM28" s="235"/>
      <c r="AN28" s="235"/>
      <c r="AO28" s="235"/>
      <c r="AR28" s="32"/>
      <c r="BE28" s="226"/>
    </row>
    <row r="29" spans="2:57" s="2" customFormat="1" ht="14.45" customHeight="1">
      <c r="B29" s="36"/>
      <c r="D29" s="27" t="s">
        <v>43</v>
      </c>
      <c r="F29" s="27" t="s">
        <v>44</v>
      </c>
      <c r="L29" s="220">
        <v>0.21</v>
      </c>
      <c r="M29" s="219"/>
      <c r="N29" s="219"/>
      <c r="O29" s="219"/>
      <c r="P29" s="219"/>
      <c r="W29" s="218">
        <f>ROUND(AZ94,2)</f>
        <v>20535620</v>
      </c>
      <c r="X29" s="219"/>
      <c r="Y29" s="219"/>
      <c r="Z29" s="219"/>
      <c r="AA29" s="219"/>
      <c r="AB29" s="219"/>
      <c r="AC29" s="219"/>
      <c r="AD29" s="219"/>
      <c r="AE29" s="219"/>
      <c r="AK29" s="218">
        <f>ROUND(AV94,2)</f>
        <v>4312480.2</v>
      </c>
      <c r="AL29" s="219"/>
      <c r="AM29" s="219"/>
      <c r="AN29" s="219"/>
      <c r="AO29" s="219"/>
      <c r="AR29" s="36"/>
      <c r="BE29" s="227"/>
    </row>
    <row r="30" spans="2:57" s="2" customFormat="1" ht="14.45" customHeight="1">
      <c r="B30" s="36"/>
      <c r="F30" s="27" t="s">
        <v>45</v>
      </c>
      <c r="L30" s="220">
        <v>0.15</v>
      </c>
      <c r="M30" s="219"/>
      <c r="N30" s="219"/>
      <c r="O30" s="219"/>
      <c r="P30" s="219"/>
      <c r="W30" s="218">
        <f>ROUND(BA94,2)</f>
        <v>0</v>
      </c>
      <c r="X30" s="219"/>
      <c r="Y30" s="219"/>
      <c r="Z30" s="219"/>
      <c r="AA30" s="219"/>
      <c r="AB30" s="219"/>
      <c r="AC30" s="219"/>
      <c r="AD30" s="219"/>
      <c r="AE30" s="219"/>
      <c r="AK30" s="218">
        <f>ROUND(AW94,2)</f>
        <v>0</v>
      </c>
      <c r="AL30" s="219"/>
      <c r="AM30" s="219"/>
      <c r="AN30" s="219"/>
      <c r="AO30" s="219"/>
      <c r="AR30" s="36"/>
      <c r="BE30" s="227"/>
    </row>
    <row r="31" spans="2:57" s="2" customFormat="1" ht="14.45" customHeight="1" hidden="1">
      <c r="B31" s="36"/>
      <c r="F31" s="27" t="s">
        <v>46</v>
      </c>
      <c r="L31" s="220">
        <v>0.21</v>
      </c>
      <c r="M31" s="219"/>
      <c r="N31" s="219"/>
      <c r="O31" s="219"/>
      <c r="P31" s="219"/>
      <c r="W31" s="218">
        <f>ROUND(BB94,2)</f>
        <v>0</v>
      </c>
      <c r="X31" s="219"/>
      <c r="Y31" s="219"/>
      <c r="Z31" s="219"/>
      <c r="AA31" s="219"/>
      <c r="AB31" s="219"/>
      <c r="AC31" s="219"/>
      <c r="AD31" s="219"/>
      <c r="AE31" s="219"/>
      <c r="AK31" s="218">
        <v>0</v>
      </c>
      <c r="AL31" s="219"/>
      <c r="AM31" s="219"/>
      <c r="AN31" s="219"/>
      <c r="AO31" s="219"/>
      <c r="AR31" s="36"/>
      <c r="BE31" s="227"/>
    </row>
    <row r="32" spans="2:57" s="2" customFormat="1" ht="14.45" customHeight="1" hidden="1">
      <c r="B32" s="36"/>
      <c r="F32" s="27" t="s">
        <v>47</v>
      </c>
      <c r="L32" s="220">
        <v>0.15</v>
      </c>
      <c r="M32" s="219"/>
      <c r="N32" s="219"/>
      <c r="O32" s="219"/>
      <c r="P32" s="219"/>
      <c r="W32" s="218">
        <f>ROUND(BC94,2)</f>
        <v>0</v>
      </c>
      <c r="X32" s="219"/>
      <c r="Y32" s="219"/>
      <c r="Z32" s="219"/>
      <c r="AA32" s="219"/>
      <c r="AB32" s="219"/>
      <c r="AC32" s="219"/>
      <c r="AD32" s="219"/>
      <c r="AE32" s="219"/>
      <c r="AK32" s="218">
        <v>0</v>
      </c>
      <c r="AL32" s="219"/>
      <c r="AM32" s="219"/>
      <c r="AN32" s="219"/>
      <c r="AO32" s="219"/>
      <c r="AR32" s="36"/>
      <c r="BE32" s="227"/>
    </row>
    <row r="33" spans="2:57" s="2" customFormat="1" ht="14.45" customHeight="1" hidden="1">
      <c r="B33" s="36"/>
      <c r="F33" s="27" t="s">
        <v>48</v>
      </c>
      <c r="L33" s="220">
        <v>0</v>
      </c>
      <c r="M33" s="219"/>
      <c r="N33" s="219"/>
      <c r="O33" s="219"/>
      <c r="P33" s="219"/>
      <c r="W33" s="218">
        <f>ROUND(BD94,2)</f>
        <v>0</v>
      </c>
      <c r="X33" s="219"/>
      <c r="Y33" s="219"/>
      <c r="Z33" s="219"/>
      <c r="AA33" s="219"/>
      <c r="AB33" s="219"/>
      <c r="AC33" s="219"/>
      <c r="AD33" s="219"/>
      <c r="AE33" s="219"/>
      <c r="AK33" s="218">
        <v>0</v>
      </c>
      <c r="AL33" s="219"/>
      <c r="AM33" s="219"/>
      <c r="AN33" s="219"/>
      <c r="AO33" s="219"/>
      <c r="AR33" s="36"/>
      <c r="BE33" s="227"/>
    </row>
    <row r="34" spans="2:57" s="1" customFormat="1" ht="6.95" customHeight="1">
      <c r="B34" s="32"/>
      <c r="AR34" s="32"/>
      <c r="BE34" s="226"/>
    </row>
    <row r="35" spans="2:44" s="1" customFormat="1" ht="25.9" customHeight="1">
      <c r="B35" s="32"/>
      <c r="C35" s="37"/>
      <c r="D35" s="38" t="s">
        <v>49</v>
      </c>
      <c r="E35" s="39"/>
      <c r="F35" s="39"/>
      <c r="G35" s="39"/>
      <c r="H35" s="39"/>
      <c r="I35" s="39"/>
      <c r="J35" s="39"/>
      <c r="K35" s="39"/>
      <c r="L35" s="39"/>
      <c r="M35" s="39"/>
      <c r="N35" s="39"/>
      <c r="O35" s="39"/>
      <c r="P35" s="39"/>
      <c r="Q35" s="39"/>
      <c r="R35" s="39"/>
      <c r="S35" s="39"/>
      <c r="T35" s="40" t="s">
        <v>50</v>
      </c>
      <c r="U35" s="39"/>
      <c r="V35" s="39"/>
      <c r="W35" s="39"/>
      <c r="X35" s="221" t="s">
        <v>51</v>
      </c>
      <c r="Y35" s="222"/>
      <c r="Z35" s="222"/>
      <c r="AA35" s="222"/>
      <c r="AB35" s="222"/>
      <c r="AC35" s="39"/>
      <c r="AD35" s="39"/>
      <c r="AE35" s="39"/>
      <c r="AF35" s="39"/>
      <c r="AG35" s="39"/>
      <c r="AH35" s="39"/>
      <c r="AI35" s="39"/>
      <c r="AJ35" s="39"/>
      <c r="AK35" s="223">
        <f>SUM(AK26:AK33)</f>
        <v>24848100.2</v>
      </c>
      <c r="AL35" s="222"/>
      <c r="AM35" s="222"/>
      <c r="AN35" s="222"/>
      <c r="AO35" s="224"/>
      <c r="AP35" s="37"/>
      <c r="AQ35" s="37"/>
      <c r="AR35" s="32"/>
    </row>
    <row r="36" spans="2:44" s="1" customFormat="1" ht="6.95" customHeight="1">
      <c r="B36" s="32"/>
      <c r="AR36" s="32"/>
    </row>
    <row r="37" spans="2:44" s="1" customFormat="1" ht="14.45" customHeight="1">
      <c r="B37" s="32"/>
      <c r="AR37" s="32"/>
    </row>
    <row r="38" spans="2:44" ht="14.45" customHeight="1">
      <c r="B38" s="20"/>
      <c r="AR38" s="20"/>
    </row>
    <row r="39" spans="2:44" ht="14.45" customHeight="1">
      <c r="B39" s="20"/>
      <c r="AR39" s="20"/>
    </row>
    <row r="40" spans="2:44" ht="14.45" customHeight="1">
      <c r="B40" s="20"/>
      <c r="AR40" s="20"/>
    </row>
    <row r="41" spans="2:44" ht="14.45" customHeight="1">
      <c r="B41" s="20"/>
      <c r="AR41" s="20"/>
    </row>
    <row r="42" spans="2:44" ht="14.45" customHeight="1">
      <c r="B42" s="20"/>
      <c r="AR42" s="20"/>
    </row>
    <row r="43" spans="2:44" ht="14.45" customHeight="1">
      <c r="B43" s="20"/>
      <c r="AR43" s="20"/>
    </row>
    <row r="44" spans="2:44" ht="14.45" customHeight="1">
      <c r="B44" s="20"/>
      <c r="AR44" s="20"/>
    </row>
    <row r="45" spans="2:44" ht="14.45" customHeight="1">
      <c r="B45" s="20"/>
      <c r="AR45" s="20"/>
    </row>
    <row r="46" spans="2:44" ht="14.45" customHeight="1">
      <c r="B46" s="20"/>
      <c r="AR46" s="20"/>
    </row>
    <row r="47" spans="2:44" ht="14.45" customHeight="1">
      <c r="B47" s="20"/>
      <c r="AR47" s="20"/>
    </row>
    <row r="48" spans="2:44" ht="14.45" customHeight="1">
      <c r="B48" s="20"/>
      <c r="AR48" s="20"/>
    </row>
    <row r="49" spans="2:44" s="1" customFormat="1" ht="14.45" customHeight="1">
      <c r="B49" s="32"/>
      <c r="D49" s="41" t="s">
        <v>52</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53</v>
      </c>
      <c r="AI49" s="42"/>
      <c r="AJ49" s="42"/>
      <c r="AK49" s="42"/>
      <c r="AL49" s="42"/>
      <c r="AM49" s="42"/>
      <c r="AN49" s="42"/>
      <c r="AO49" s="42"/>
      <c r="AR49" s="32"/>
    </row>
    <row r="50" spans="2:44" ht="12">
      <c r="B50" s="20"/>
      <c r="AR50" s="20"/>
    </row>
    <row r="51" spans="2:44" ht="12">
      <c r="B51" s="20"/>
      <c r="AR51" s="20"/>
    </row>
    <row r="52" spans="2:44" ht="12">
      <c r="B52" s="20"/>
      <c r="AR52" s="20"/>
    </row>
    <row r="53" spans="2:44" ht="12">
      <c r="B53" s="20"/>
      <c r="AR53" s="20"/>
    </row>
    <row r="54" spans="2:44" ht="12">
      <c r="B54" s="20"/>
      <c r="AR54" s="20"/>
    </row>
    <row r="55" spans="2:44" ht="12">
      <c r="B55" s="20"/>
      <c r="AR55" s="20"/>
    </row>
    <row r="56" spans="2:44" ht="12">
      <c r="B56" s="20"/>
      <c r="AR56" s="20"/>
    </row>
    <row r="57" spans="2:44" ht="12">
      <c r="B57" s="20"/>
      <c r="AR57" s="20"/>
    </row>
    <row r="58" spans="2:44" ht="12">
      <c r="B58" s="20"/>
      <c r="AR58" s="20"/>
    </row>
    <row r="59" spans="2:44" ht="12">
      <c r="B59" s="20"/>
      <c r="AR59" s="20"/>
    </row>
    <row r="60" spans="2:44" s="1" customFormat="1" ht="12.75">
      <c r="B60" s="32"/>
      <c r="D60" s="43" t="s">
        <v>54</v>
      </c>
      <c r="E60" s="34"/>
      <c r="F60" s="34"/>
      <c r="G60" s="34"/>
      <c r="H60" s="34"/>
      <c r="I60" s="34"/>
      <c r="J60" s="34"/>
      <c r="K60" s="34"/>
      <c r="L60" s="34"/>
      <c r="M60" s="34"/>
      <c r="N60" s="34"/>
      <c r="O60" s="34"/>
      <c r="P60" s="34"/>
      <c r="Q60" s="34"/>
      <c r="R60" s="34"/>
      <c r="S60" s="34"/>
      <c r="T60" s="34"/>
      <c r="U60" s="34"/>
      <c r="V60" s="43" t="s">
        <v>55</v>
      </c>
      <c r="W60" s="34"/>
      <c r="X60" s="34"/>
      <c r="Y60" s="34"/>
      <c r="Z60" s="34"/>
      <c r="AA60" s="34"/>
      <c r="AB60" s="34"/>
      <c r="AC60" s="34"/>
      <c r="AD60" s="34"/>
      <c r="AE60" s="34"/>
      <c r="AF60" s="34"/>
      <c r="AG60" s="34"/>
      <c r="AH60" s="43" t="s">
        <v>54</v>
      </c>
      <c r="AI60" s="34"/>
      <c r="AJ60" s="34"/>
      <c r="AK60" s="34"/>
      <c r="AL60" s="34"/>
      <c r="AM60" s="43" t="s">
        <v>55</v>
      </c>
      <c r="AN60" s="34"/>
      <c r="AO60" s="34"/>
      <c r="AR60" s="32"/>
    </row>
    <row r="61" spans="2:44" ht="12">
      <c r="B61" s="20"/>
      <c r="AR61" s="20"/>
    </row>
    <row r="62" spans="2:44" ht="12">
      <c r="B62" s="20"/>
      <c r="AR62" s="20"/>
    </row>
    <row r="63" spans="2:44" ht="12">
      <c r="B63" s="20"/>
      <c r="AR63" s="20"/>
    </row>
    <row r="64" spans="2:44" s="1" customFormat="1" ht="12.75">
      <c r="B64" s="32"/>
      <c r="D64" s="41" t="s">
        <v>56</v>
      </c>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1" t="s">
        <v>57</v>
      </c>
      <c r="AI64" s="42"/>
      <c r="AJ64" s="42"/>
      <c r="AK64" s="42"/>
      <c r="AL64" s="42"/>
      <c r="AM64" s="42"/>
      <c r="AN64" s="42"/>
      <c r="AO64" s="42"/>
      <c r="AR64" s="32"/>
    </row>
    <row r="65" spans="2:44" ht="12">
      <c r="B65" s="20"/>
      <c r="AR65" s="20"/>
    </row>
    <row r="66" spans="2:44" ht="12">
      <c r="B66" s="20"/>
      <c r="AR66" s="20"/>
    </row>
    <row r="67" spans="2:44" ht="12">
      <c r="B67" s="20"/>
      <c r="AR67" s="20"/>
    </row>
    <row r="68" spans="2:44" ht="12">
      <c r="B68" s="20"/>
      <c r="AR68" s="20"/>
    </row>
    <row r="69" spans="2:44" ht="12">
      <c r="B69" s="20"/>
      <c r="AR69" s="20"/>
    </row>
    <row r="70" spans="2:44" ht="12">
      <c r="B70" s="20"/>
      <c r="AR70" s="20"/>
    </row>
    <row r="71" spans="2:44" ht="12">
      <c r="B71" s="20"/>
      <c r="AR71" s="20"/>
    </row>
    <row r="72" spans="2:44" ht="12">
      <c r="B72" s="20"/>
      <c r="AR72" s="20"/>
    </row>
    <row r="73" spans="2:44" ht="12">
      <c r="B73" s="20"/>
      <c r="AR73" s="20"/>
    </row>
    <row r="74" spans="2:44" ht="12">
      <c r="B74" s="20"/>
      <c r="AR74" s="20"/>
    </row>
    <row r="75" spans="2:44" s="1" customFormat="1" ht="12.75">
      <c r="B75" s="32"/>
      <c r="D75" s="43" t="s">
        <v>54</v>
      </c>
      <c r="E75" s="34"/>
      <c r="F75" s="34"/>
      <c r="G75" s="34"/>
      <c r="H75" s="34"/>
      <c r="I75" s="34"/>
      <c r="J75" s="34"/>
      <c r="K75" s="34"/>
      <c r="L75" s="34"/>
      <c r="M75" s="34"/>
      <c r="N75" s="34"/>
      <c r="O75" s="34"/>
      <c r="P75" s="34"/>
      <c r="Q75" s="34"/>
      <c r="R75" s="34"/>
      <c r="S75" s="34"/>
      <c r="T75" s="34"/>
      <c r="U75" s="34"/>
      <c r="V75" s="43" t="s">
        <v>55</v>
      </c>
      <c r="W75" s="34"/>
      <c r="X75" s="34"/>
      <c r="Y75" s="34"/>
      <c r="Z75" s="34"/>
      <c r="AA75" s="34"/>
      <c r="AB75" s="34"/>
      <c r="AC75" s="34"/>
      <c r="AD75" s="34"/>
      <c r="AE75" s="34"/>
      <c r="AF75" s="34"/>
      <c r="AG75" s="34"/>
      <c r="AH75" s="43" t="s">
        <v>54</v>
      </c>
      <c r="AI75" s="34"/>
      <c r="AJ75" s="34"/>
      <c r="AK75" s="34"/>
      <c r="AL75" s="34"/>
      <c r="AM75" s="43" t="s">
        <v>55</v>
      </c>
      <c r="AN75" s="34"/>
      <c r="AO75" s="34"/>
      <c r="AR75" s="32"/>
    </row>
    <row r="76" spans="2:44" s="1" customFormat="1" ht="12">
      <c r="B76" s="32"/>
      <c r="AR76" s="32"/>
    </row>
    <row r="77" spans="2:44" s="1" customFormat="1" ht="6.95" customHeight="1">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32"/>
    </row>
    <row r="81" spans="2:44" s="1" customFormat="1" ht="6.95" customHeight="1">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32"/>
    </row>
    <row r="82" spans="2:44" s="1" customFormat="1" ht="24.95" customHeight="1">
      <c r="B82" s="32"/>
      <c r="C82" s="21" t="s">
        <v>58</v>
      </c>
      <c r="AR82" s="32"/>
    </row>
    <row r="83" spans="2:44" s="1" customFormat="1" ht="6.95" customHeight="1">
      <c r="B83" s="32"/>
      <c r="AR83" s="32"/>
    </row>
    <row r="84" spans="2:44" s="3" customFormat="1" ht="12" customHeight="1">
      <c r="B84" s="48"/>
      <c r="C84" s="27" t="s">
        <v>13</v>
      </c>
      <c r="L84" s="3" t="str">
        <f>K5</f>
        <v>ZPD/2023</v>
      </c>
      <c r="AR84" s="48"/>
    </row>
    <row r="85" spans="2:44" s="4" customFormat="1" ht="36.95" customHeight="1">
      <c r="B85" s="49"/>
      <c r="C85" s="50" t="s">
        <v>16</v>
      </c>
      <c r="L85" s="209" t="str">
        <f>K6</f>
        <v>Oprava výhybek žst. Moravské Budějovice - I etapa</v>
      </c>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0"/>
      <c r="AR85" s="49"/>
    </row>
    <row r="86" spans="2:44" s="1" customFormat="1" ht="6.95" customHeight="1">
      <c r="B86" s="32"/>
      <c r="AR86" s="32"/>
    </row>
    <row r="87" spans="2:44" s="1" customFormat="1" ht="12" customHeight="1">
      <c r="B87" s="32"/>
      <c r="C87" s="27" t="s">
        <v>20</v>
      </c>
      <c r="L87" s="51" t="str">
        <f>IF(K8="","",K8)</f>
        <v>žst. Moravské Budějovice</v>
      </c>
      <c r="AI87" s="27" t="s">
        <v>22</v>
      </c>
      <c r="AM87" s="211" t="str">
        <f>IF(AN8="","",AN8)</f>
        <v>31. 3. 2023</v>
      </c>
      <c r="AN87" s="211"/>
      <c r="AR87" s="32"/>
    </row>
    <row r="88" spans="2:44" s="1" customFormat="1" ht="6.95" customHeight="1">
      <c r="B88" s="32"/>
      <c r="AR88" s="32"/>
    </row>
    <row r="89" spans="2:56" s="1" customFormat="1" ht="15.2" customHeight="1">
      <c r="B89" s="32"/>
      <c r="C89" s="27" t="s">
        <v>24</v>
      </c>
      <c r="L89" s="3" t="str">
        <f>IF(E11="","",E11)</f>
        <v>Správa železnic, státní organizace</v>
      </c>
      <c r="AI89" s="27" t="s">
        <v>32</v>
      </c>
      <c r="AM89" s="212" t="str">
        <f>IF(E17="","",E17)</f>
        <v>DMC Havlíčkův Brod, s.r.o.</v>
      </c>
      <c r="AN89" s="213"/>
      <c r="AO89" s="213"/>
      <c r="AP89" s="213"/>
      <c r="AR89" s="32"/>
      <c r="AS89" s="214" t="s">
        <v>59</v>
      </c>
      <c r="AT89" s="215"/>
      <c r="AU89" s="53"/>
      <c r="AV89" s="53"/>
      <c r="AW89" s="53"/>
      <c r="AX89" s="53"/>
      <c r="AY89" s="53"/>
      <c r="AZ89" s="53"/>
      <c r="BA89" s="53"/>
      <c r="BB89" s="53"/>
      <c r="BC89" s="53"/>
      <c r="BD89" s="54"/>
    </row>
    <row r="90" spans="2:56" s="1" customFormat="1" ht="15.2" customHeight="1">
      <c r="B90" s="32"/>
      <c r="C90" s="27" t="s">
        <v>30</v>
      </c>
      <c r="L90" s="3" t="str">
        <f>IF(E14="Vyplň údaj","",E14)</f>
        <v/>
      </c>
      <c r="AI90" s="27" t="s">
        <v>37</v>
      </c>
      <c r="AM90" s="212" t="str">
        <f>IF(E20="","",E20)</f>
        <v>DMC Havlíčkův Brod, s.r.o.</v>
      </c>
      <c r="AN90" s="213"/>
      <c r="AO90" s="213"/>
      <c r="AP90" s="213"/>
      <c r="AR90" s="32"/>
      <c r="AS90" s="216"/>
      <c r="AT90" s="217"/>
      <c r="BD90" s="56"/>
    </row>
    <row r="91" spans="2:56" s="1" customFormat="1" ht="10.9" customHeight="1">
      <c r="B91" s="32"/>
      <c r="AR91" s="32"/>
      <c r="AS91" s="216"/>
      <c r="AT91" s="217"/>
      <c r="BD91" s="56"/>
    </row>
    <row r="92" spans="2:56" s="1" customFormat="1" ht="29.25" customHeight="1">
      <c r="B92" s="32"/>
      <c r="C92" s="204" t="s">
        <v>60</v>
      </c>
      <c r="D92" s="205"/>
      <c r="E92" s="205"/>
      <c r="F92" s="205"/>
      <c r="G92" s="205"/>
      <c r="H92" s="57"/>
      <c r="I92" s="206" t="s">
        <v>61</v>
      </c>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7" t="s">
        <v>62</v>
      </c>
      <c r="AH92" s="205"/>
      <c r="AI92" s="205"/>
      <c r="AJ92" s="205"/>
      <c r="AK92" s="205"/>
      <c r="AL92" s="205"/>
      <c r="AM92" s="205"/>
      <c r="AN92" s="206" t="s">
        <v>63</v>
      </c>
      <c r="AO92" s="205"/>
      <c r="AP92" s="208"/>
      <c r="AQ92" s="58" t="s">
        <v>64</v>
      </c>
      <c r="AR92" s="32"/>
      <c r="AS92" s="59" t="s">
        <v>65</v>
      </c>
      <c r="AT92" s="60" t="s">
        <v>66</v>
      </c>
      <c r="AU92" s="60" t="s">
        <v>67</v>
      </c>
      <c r="AV92" s="60" t="s">
        <v>68</v>
      </c>
      <c r="AW92" s="60" t="s">
        <v>69</v>
      </c>
      <c r="AX92" s="60" t="s">
        <v>70</v>
      </c>
      <c r="AY92" s="60" t="s">
        <v>71</v>
      </c>
      <c r="AZ92" s="60" t="s">
        <v>72</v>
      </c>
      <c r="BA92" s="60" t="s">
        <v>73</v>
      </c>
      <c r="BB92" s="60" t="s">
        <v>74</v>
      </c>
      <c r="BC92" s="60" t="s">
        <v>75</v>
      </c>
      <c r="BD92" s="61" t="s">
        <v>76</v>
      </c>
    </row>
    <row r="93" spans="2:56" s="1" customFormat="1" ht="10.9" customHeight="1">
      <c r="B93" s="32"/>
      <c r="AR93" s="32"/>
      <c r="AS93" s="62"/>
      <c r="AT93" s="53"/>
      <c r="AU93" s="53"/>
      <c r="AV93" s="53"/>
      <c r="AW93" s="53"/>
      <c r="AX93" s="53"/>
      <c r="AY93" s="53"/>
      <c r="AZ93" s="53"/>
      <c r="BA93" s="53"/>
      <c r="BB93" s="53"/>
      <c r="BC93" s="53"/>
      <c r="BD93" s="54"/>
    </row>
    <row r="94" spans="2:90" s="5" customFormat="1" ht="32.45" customHeight="1">
      <c r="B94" s="63"/>
      <c r="C94" s="64" t="s">
        <v>77</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202">
        <f>ROUND(SUM(AG95:AG96),2)</f>
        <v>20535620</v>
      </c>
      <c r="AH94" s="202"/>
      <c r="AI94" s="202"/>
      <c r="AJ94" s="202"/>
      <c r="AK94" s="202"/>
      <c r="AL94" s="202"/>
      <c r="AM94" s="202"/>
      <c r="AN94" s="203">
        <f>SUM(AG94,AT94)</f>
        <v>24848100.2</v>
      </c>
      <c r="AO94" s="203"/>
      <c r="AP94" s="203"/>
      <c r="AQ94" s="67" t="s">
        <v>1</v>
      </c>
      <c r="AR94" s="63"/>
      <c r="AS94" s="68">
        <f>ROUND(SUM(AS95:AS96),2)</f>
        <v>0</v>
      </c>
      <c r="AT94" s="69">
        <f>ROUND(SUM(AV94:AW94),2)</f>
        <v>4312480.2</v>
      </c>
      <c r="AU94" s="70">
        <f>ROUND(SUM(AU95:AU96),5)</f>
        <v>0</v>
      </c>
      <c r="AV94" s="69">
        <f>ROUND(AZ94*L29,2)</f>
        <v>4312480.2</v>
      </c>
      <c r="AW94" s="69">
        <f>ROUND(BA94*L30,2)</f>
        <v>0</v>
      </c>
      <c r="AX94" s="69">
        <f>ROUND(BB94*L29,2)</f>
        <v>0</v>
      </c>
      <c r="AY94" s="69">
        <f>ROUND(BC94*L30,2)</f>
        <v>0</v>
      </c>
      <c r="AZ94" s="69">
        <f>ROUND(SUM(AZ95:AZ96),2)</f>
        <v>20535620</v>
      </c>
      <c r="BA94" s="69">
        <f>ROUND(SUM(BA95:BA96),2)</f>
        <v>0</v>
      </c>
      <c r="BB94" s="69">
        <f>ROUND(SUM(BB95:BB96),2)</f>
        <v>0</v>
      </c>
      <c r="BC94" s="69">
        <f>ROUND(SUM(BC95:BC96),2)</f>
        <v>0</v>
      </c>
      <c r="BD94" s="71">
        <f>ROUND(SUM(BD95:BD96),2)</f>
        <v>0</v>
      </c>
      <c r="BS94" s="72" t="s">
        <v>78</v>
      </c>
      <c r="BT94" s="72" t="s">
        <v>79</v>
      </c>
      <c r="BU94" s="73" t="s">
        <v>80</v>
      </c>
      <c r="BV94" s="72" t="s">
        <v>81</v>
      </c>
      <c r="BW94" s="72" t="s">
        <v>4</v>
      </c>
      <c r="BX94" s="72" t="s">
        <v>82</v>
      </c>
      <c r="CL94" s="72" t="s">
        <v>1</v>
      </c>
    </row>
    <row r="95" spans="1:91" s="6" customFormat="1" ht="16.5" customHeight="1">
      <c r="A95" s="74" t="s">
        <v>83</v>
      </c>
      <c r="B95" s="75"/>
      <c r="C95" s="76"/>
      <c r="D95" s="201" t="s">
        <v>84</v>
      </c>
      <c r="E95" s="201"/>
      <c r="F95" s="201"/>
      <c r="G95" s="201"/>
      <c r="H95" s="201"/>
      <c r="I95" s="77"/>
      <c r="J95" s="201" t="s">
        <v>85</v>
      </c>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199">
        <f>'SO 01 - Železniční svršek...'!J30</f>
        <v>20535620</v>
      </c>
      <c r="AH95" s="200"/>
      <c r="AI95" s="200"/>
      <c r="AJ95" s="200"/>
      <c r="AK95" s="200"/>
      <c r="AL95" s="200"/>
      <c r="AM95" s="200"/>
      <c r="AN95" s="199">
        <f>SUM(AG95,AT95)</f>
        <v>24848100.2</v>
      </c>
      <c r="AO95" s="200"/>
      <c r="AP95" s="200"/>
      <c r="AQ95" s="78" t="s">
        <v>86</v>
      </c>
      <c r="AR95" s="75"/>
      <c r="AS95" s="79">
        <v>0</v>
      </c>
      <c r="AT95" s="80">
        <f>ROUND(SUM(AV95:AW95),2)</f>
        <v>4312480.2</v>
      </c>
      <c r="AU95" s="81">
        <f>'SO 01 - Železniční svršek...'!P119</f>
        <v>0</v>
      </c>
      <c r="AV95" s="80">
        <f>'SO 01 - Železniční svršek...'!J33</f>
        <v>4312480.2</v>
      </c>
      <c r="AW95" s="80">
        <f>'SO 01 - Železniční svršek...'!J34</f>
        <v>0</v>
      </c>
      <c r="AX95" s="80">
        <f>'SO 01 - Železniční svršek...'!J35</f>
        <v>0</v>
      </c>
      <c r="AY95" s="80">
        <f>'SO 01 - Železniční svršek...'!J36</f>
        <v>0</v>
      </c>
      <c r="AZ95" s="80">
        <f>'SO 01 - Železniční svršek...'!F33</f>
        <v>20535620</v>
      </c>
      <c r="BA95" s="80">
        <f>'SO 01 - Železniční svršek...'!F34</f>
        <v>0</v>
      </c>
      <c r="BB95" s="80">
        <f>'SO 01 - Železniční svršek...'!F35</f>
        <v>0</v>
      </c>
      <c r="BC95" s="80">
        <f>'SO 01 - Železniční svršek...'!F36</f>
        <v>0</v>
      </c>
      <c r="BD95" s="82">
        <f>'SO 01 - Železniční svršek...'!F37</f>
        <v>0</v>
      </c>
      <c r="BT95" s="83" t="s">
        <v>87</v>
      </c>
      <c r="BV95" s="83" t="s">
        <v>81</v>
      </c>
      <c r="BW95" s="83" t="s">
        <v>88</v>
      </c>
      <c r="BX95" s="83" t="s">
        <v>4</v>
      </c>
      <c r="CL95" s="83" t="s">
        <v>1</v>
      </c>
      <c r="CM95" s="83" t="s">
        <v>89</v>
      </c>
    </row>
    <row r="96" spans="1:91" s="6" customFormat="1" ht="16.5" customHeight="1">
      <c r="A96" s="74" t="s">
        <v>83</v>
      </c>
      <c r="B96" s="75"/>
      <c r="C96" s="76"/>
      <c r="D96" s="201" t="s">
        <v>90</v>
      </c>
      <c r="E96" s="201"/>
      <c r="F96" s="201"/>
      <c r="G96" s="201"/>
      <c r="H96" s="201"/>
      <c r="I96" s="77"/>
      <c r="J96" s="201" t="s">
        <v>90</v>
      </c>
      <c r="K96" s="201"/>
      <c r="L96" s="201"/>
      <c r="M96" s="201"/>
      <c r="N96" s="201"/>
      <c r="O96" s="201"/>
      <c r="P96" s="201"/>
      <c r="Q96" s="201"/>
      <c r="R96" s="201"/>
      <c r="S96" s="201"/>
      <c r="T96" s="201"/>
      <c r="U96" s="201"/>
      <c r="V96" s="201"/>
      <c r="W96" s="201"/>
      <c r="X96" s="201"/>
      <c r="Y96" s="201"/>
      <c r="Z96" s="201"/>
      <c r="AA96" s="201"/>
      <c r="AB96" s="201"/>
      <c r="AC96" s="201"/>
      <c r="AD96" s="201"/>
      <c r="AE96" s="201"/>
      <c r="AF96" s="201"/>
      <c r="AG96" s="199">
        <f>'VON - VON'!J30</f>
        <v>0</v>
      </c>
      <c r="AH96" s="200"/>
      <c r="AI96" s="200"/>
      <c r="AJ96" s="200"/>
      <c r="AK96" s="200"/>
      <c r="AL96" s="200"/>
      <c r="AM96" s="200"/>
      <c r="AN96" s="199">
        <f>SUM(AG96,AT96)</f>
        <v>0</v>
      </c>
      <c r="AO96" s="200"/>
      <c r="AP96" s="200"/>
      <c r="AQ96" s="78" t="s">
        <v>86</v>
      </c>
      <c r="AR96" s="75"/>
      <c r="AS96" s="84">
        <v>0</v>
      </c>
      <c r="AT96" s="85">
        <f>ROUND(SUM(AV96:AW96),2)</f>
        <v>0</v>
      </c>
      <c r="AU96" s="86">
        <f>'VON - VON'!P120</f>
        <v>0</v>
      </c>
      <c r="AV96" s="85">
        <f>'VON - VON'!J33</f>
        <v>0</v>
      </c>
      <c r="AW96" s="85">
        <f>'VON - VON'!J34</f>
        <v>0</v>
      </c>
      <c r="AX96" s="85">
        <f>'VON - VON'!J35</f>
        <v>0</v>
      </c>
      <c r="AY96" s="85">
        <f>'VON - VON'!J36</f>
        <v>0</v>
      </c>
      <c r="AZ96" s="85">
        <f>'VON - VON'!F33</f>
        <v>0</v>
      </c>
      <c r="BA96" s="85">
        <f>'VON - VON'!F34</f>
        <v>0</v>
      </c>
      <c r="BB96" s="85">
        <f>'VON - VON'!F35</f>
        <v>0</v>
      </c>
      <c r="BC96" s="85">
        <f>'VON - VON'!F36</f>
        <v>0</v>
      </c>
      <c r="BD96" s="87">
        <f>'VON - VON'!F37</f>
        <v>0</v>
      </c>
      <c r="BT96" s="83" t="s">
        <v>87</v>
      </c>
      <c r="BV96" s="83" t="s">
        <v>81</v>
      </c>
      <c r="BW96" s="83" t="s">
        <v>91</v>
      </c>
      <c r="BX96" s="83" t="s">
        <v>4</v>
      </c>
      <c r="CL96" s="83" t="s">
        <v>1</v>
      </c>
      <c r="CM96" s="83" t="s">
        <v>89</v>
      </c>
    </row>
    <row r="97" spans="2:44" s="1" customFormat="1" ht="30" customHeight="1">
      <c r="B97" s="32"/>
      <c r="AR97" s="32"/>
    </row>
    <row r="98" spans="2:44" s="1" customFormat="1" ht="6.95" customHeight="1">
      <c r="B98" s="44"/>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32"/>
    </row>
  </sheetData>
  <mergeCells count="46">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3:P33"/>
    <mergeCell ref="X35:AB35"/>
    <mergeCell ref="AK35:AO35"/>
    <mergeCell ref="AK31:AO31"/>
    <mergeCell ref="L31:P31"/>
    <mergeCell ref="W32:AE32"/>
    <mergeCell ref="AK32:AO32"/>
    <mergeCell ref="L32:P32"/>
    <mergeCell ref="AM87:AN87"/>
    <mergeCell ref="AM89:AP89"/>
    <mergeCell ref="AS89:AT91"/>
    <mergeCell ref="AM90:AP90"/>
    <mergeCell ref="W33:AE33"/>
    <mergeCell ref="AK33:AO33"/>
    <mergeCell ref="AR2:BE2"/>
    <mergeCell ref="AN96:AP96"/>
    <mergeCell ref="AG96:AM96"/>
    <mergeCell ref="D96:H96"/>
    <mergeCell ref="J96:AF96"/>
    <mergeCell ref="AG94:AM94"/>
    <mergeCell ref="AN94:AP94"/>
    <mergeCell ref="C92:G92"/>
    <mergeCell ref="I92:AF92"/>
    <mergeCell ref="AG92:AM92"/>
    <mergeCell ref="AN92:AP92"/>
    <mergeCell ref="AN95:AP95"/>
    <mergeCell ref="AG95:AM95"/>
    <mergeCell ref="D95:H95"/>
    <mergeCell ref="J95:AF95"/>
    <mergeCell ref="L85:AO85"/>
  </mergeCells>
  <hyperlinks>
    <hyperlink ref="A95" location="'SO 01 - Železniční svršek...'!C2" display="/"/>
    <hyperlink ref="A96" location="'VON - VO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981"/>
  <sheetViews>
    <sheetView showGridLines="0" workbookViewId="0" topLeftCell="A534">
      <selection activeCell="F550" sqref="F550"/>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97" t="s">
        <v>5</v>
      </c>
      <c r="M2" s="198"/>
      <c r="N2" s="198"/>
      <c r="O2" s="198"/>
      <c r="P2" s="198"/>
      <c r="Q2" s="198"/>
      <c r="R2" s="198"/>
      <c r="S2" s="198"/>
      <c r="T2" s="198"/>
      <c r="U2" s="198"/>
      <c r="V2" s="198"/>
      <c r="AT2" s="17" t="s">
        <v>88</v>
      </c>
    </row>
    <row r="3" spans="2:46" ht="6.95" customHeight="1" hidden="1">
      <c r="B3" s="18"/>
      <c r="C3" s="19"/>
      <c r="D3" s="19"/>
      <c r="E3" s="19"/>
      <c r="F3" s="19"/>
      <c r="G3" s="19"/>
      <c r="H3" s="19"/>
      <c r="I3" s="19"/>
      <c r="J3" s="19"/>
      <c r="K3" s="19"/>
      <c r="L3" s="20"/>
      <c r="AT3" s="17" t="s">
        <v>89</v>
      </c>
    </row>
    <row r="4" spans="2:46" ht="24.95" customHeight="1" hidden="1">
      <c r="B4" s="20"/>
      <c r="D4" s="21" t="s">
        <v>92</v>
      </c>
      <c r="L4" s="20"/>
      <c r="M4" s="88" t="s">
        <v>10</v>
      </c>
      <c r="AT4" s="17" t="s">
        <v>3</v>
      </c>
    </row>
    <row r="5" spans="2:12" ht="6.95" customHeight="1" hidden="1">
      <c r="B5" s="20"/>
      <c r="L5" s="20"/>
    </row>
    <row r="6" spans="2:12" ht="12" customHeight="1" hidden="1">
      <c r="B6" s="20"/>
      <c r="D6" s="27" t="s">
        <v>16</v>
      </c>
      <c r="L6" s="20"/>
    </row>
    <row r="7" spans="2:12" ht="16.5" customHeight="1" hidden="1">
      <c r="B7" s="20"/>
      <c r="E7" s="237" t="str">
        <f>'Rekapitulace stavby'!K6</f>
        <v>Oprava výhybek žst. Moravské Budějovice - I etapa</v>
      </c>
      <c r="F7" s="238"/>
      <c r="G7" s="238"/>
      <c r="H7" s="238"/>
      <c r="L7" s="20"/>
    </row>
    <row r="8" spans="2:12" s="1" customFormat="1" ht="12" customHeight="1" hidden="1">
      <c r="B8" s="32"/>
      <c r="D8" s="27" t="s">
        <v>93</v>
      </c>
      <c r="L8" s="32"/>
    </row>
    <row r="9" spans="2:12" s="1" customFormat="1" ht="16.5" customHeight="1" hidden="1">
      <c r="B9" s="32"/>
      <c r="E9" s="209" t="s">
        <v>94</v>
      </c>
      <c r="F9" s="236"/>
      <c r="G9" s="236"/>
      <c r="H9" s="236"/>
      <c r="L9" s="32"/>
    </row>
    <row r="10" spans="2:12" s="1" customFormat="1" ht="12" hidden="1">
      <c r="B10" s="32"/>
      <c r="L10" s="32"/>
    </row>
    <row r="11" spans="2:12" s="1" customFormat="1" ht="12" customHeight="1" hidden="1">
      <c r="B11" s="32"/>
      <c r="D11" s="27" t="s">
        <v>18</v>
      </c>
      <c r="F11" s="25" t="s">
        <v>1</v>
      </c>
      <c r="I11" s="27" t="s">
        <v>19</v>
      </c>
      <c r="J11" s="25" t="s">
        <v>1</v>
      </c>
      <c r="L11" s="32"/>
    </row>
    <row r="12" spans="2:12" s="1" customFormat="1" ht="12" customHeight="1" hidden="1">
      <c r="B12" s="32"/>
      <c r="D12" s="27" t="s">
        <v>20</v>
      </c>
      <c r="F12" s="25" t="s">
        <v>21</v>
      </c>
      <c r="I12" s="27" t="s">
        <v>22</v>
      </c>
      <c r="J12" s="52" t="str">
        <f>'Rekapitulace stavby'!AN8</f>
        <v>31. 3. 2023</v>
      </c>
      <c r="L12" s="32"/>
    </row>
    <row r="13" spans="2:12" s="1" customFormat="1" ht="10.9" customHeight="1" hidden="1">
      <c r="B13" s="32"/>
      <c r="L13" s="32"/>
    </row>
    <row r="14" spans="2:12" s="1" customFormat="1" ht="12" customHeight="1" hidden="1">
      <c r="B14" s="32"/>
      <c r="D14" s="27" t="s">
        <v>24</v>
      </c>
      <c r="I14" s="27" t="s">
        <v>25</v>
      </c>
      <c r="J14" s="25" t="s">
        <v>26</v>
      </c>
      <c r="L14" s="32"/>
    </row>
    <row r="15" spans="2:12" s="1" customFormat="1" ht="18" customHeight="1" hidden="1">
      <c r="B15" s="32"/>
      <c r="E15" s="25" t="s">
        <v>27</v>
      </c>
      <c r="I15" s="27" t="s">
        <v>28</v>
      </c>
      <c r="J15" s="25" t="s">
        <v>29</v>
      </c>
      <c r="L15" s="32"/>
    </row>
    <row r="16" spans="2:12" s="1" customFormat="1" ht="6.95" customHeight="1" hidden="1">
      <c r="B16" s="32"/>
      <c r="L16" s="32"/>
    </row>
    <row r="17" spans="2:12" s="1" customFormat="1" ht="12" customHeight="1" hidden="1">
      <c r="B17" s="32"/>
      <c r="D17" s="27" t="s">
        <v>30</v>
      </c>
      <c r="I17" s="27" t="s">
        <v>25</v>
      </c>
      <c r="J17" s="28" t="str">
        <f>'Rekapitulace stavby'!AN13</f>
        <v>Vyplň údaj</v>
      </c>
      <c r="L17" s="32"/>
    </row>
    <row r="18" spans="2:12" s="1" customFormat="1" ht="18" customHeight="1" hidden="1">
      <c r="B18" s="32"/>
      <c r="E18" s="239" t="str">
        <f>'Rekapitulace stavby'!E14</f>
        <v>Vyplň údaj</v>
      </c>
      <c r="F18" s="228"/>
      <c r="G18" s="228"/>
      <c r="H18" s="228"/>
      <c r="I18" s="27" t="s">
        <v>28</v>
      </c>
      <c r="J18" s="28" t="str">
        <f>'Rekapitulace stavby'!AN14</f>
        <v>Vyplň údaj</v>
      </c>
      <c r="L18" s="32"/>
    </row>
    <row r="19" spans="2:12" s="1" customFormat="1" ht="6.95" customHeight="1" hidden="1">
      <c r="B19" s="32"/>
      <c r="L19" s="32"/>
    </row>
    <row r="20" spans="2:12" s="1" customFormat="1" ht="12" customHeight="1" hidden="1">
      <c r="B20" s="32"/>
      <c r="D20" s="27" t="s">
        <v>32</v>
      </c>
      <c r="I20" s="27" t="s">
        <v>25</v>
      </c>
      <c r="J20" s="25" t="s">
        <v>33</v>
      </c>
      <c r="L20" s="32"/>
    </row>
    <row r="21" spans="2:12" s="1" customFormat="1" ht="18" customHeight="1" hidden="1">
      <c r="B21" s="32"/>
      <c r="E21" s="25" t="s">
        <v>34</v>
      </c>
      <c r="I21" s="27" t="s">
        <v>28</v>
      </c>
      <c r="J21" s="25" t="s">
        <v>35</v>
      </c>
      <c r="L21" s="32"/>
    </row>
    <row r="22" spans="2:12" s="1" customFormat="1" ht="6.95" customHeight="1" hidden="1">
      <c r="B22" s="32"/>
      <c r="L22" s="32"/>
    </row>
    <row r="23" spans="2:12" s="1" customFormat="1" ht="12" customHeight="1" hidden="1">
      <c r="B23" s="32"/>
      <c r="D23" s="27" t="s">
        <v>37</v>
      </c>
      <c r="I23" s="27" t="s">
        <v>25</v>
      </c>
      <c r="J23" s="25" t="s">
        <v>33</v>
      </c>
      <c r="L23" s="32"/>
    </row>
    <row r="24" spans="2:12" s="1" customFormat="1" ht="18" customHeight="1" hidden="1">
      <c r="B24" s="32"/>
      <c r="E24" s="25" t="s">
        <v>34</v>
      </c>
      <c r="I24" s="27" t="s">
        <v>28</v>
      </c>
      <c r="J24" s="25" t="s">
        <v>35</v>
      </c>
      <c r="L24" s="32"/>
    </row>
    <row r="25" spans="2:12" s="1" customFormat="1" ht="6.95" customHeight="1" hidden="1">
      <c r="B25" s="32"/>
      <c r="L25" s="32"/>
    </row>
    <row r="26" spans="2:12" s="1" customFormat="1" ht="12" customHeight="1" hidden="1">
      <c r="B26" s="32"/>
      <c r="D26" s="27" t="s">
        <v>38</v>
      </c>
      <c r="L26" s="32"/>
    </row>
    <row r="27" spans="2:12" s="7" customFormat="1" ht="16.5" customHeight="1" hidden="1">
      <c r="B27" s="89"/>
      <c r="E27" s="232" t="s">
        <v>1</v>
      </c>
      <c r="F27" s="232"/>
      <c r="G27" s="232"/>
      <c r="H27" s="232"/>
      <c r="L27" s="89"/>
    </row>
    <row r="28" spans="2:12" s="1" customFormat="1" ht="6.95" customHeight="1" hidden="1">
      <c r="B28" s="32"/>
      <c r="L28" s="32"/>
    </row>
    <row r="29" spans="2:12" s="1" customFormat="1" ht="6.95" customHeight="1" hidden="1">
      <c r="B29" s="32"/>
      <c r="D29" s="53"/>
      <c r="E29" s="53"/>
      <c r="F29" s="53"/>
      <c r="G29" s="53"/>
      <c r="H29" s="53"/>
      <c r="I29" s="53"/>
      <c r="J29" s="53"/>
      <c r="K29" s="53"/>
      <c r="L29" s="32"/>
    </row>
    <row r="30" spans="2:12" s="1" customFormat="1" ht="25.35" customHeight="1" hidden="1">
      <c r="B30" s="32"/>
      <c r="D30" s="90" t="s">
        <v>39</v>
      </c>
      <c r="J30" s="66">
        <f>ROUND(J119,2)</f>
        <v>20535620</v>
      </c>
      <c r="L30" s="32"/>
    </row>
    <row r="31" spans="2:12" s="1" customFormat="1" ht="6.95" customHeight="1" hidden="1">
      <c r="B31" s="32"/>
      <c r="D31" s="53"/>
      <c r="E31" s="53"/>
      <c r="F31" s="53"/>
      <c r="G31" s="53"/>
      <c r="H31" s="53"/>
      <c r="I31" s="53"/>
      <c r="J31" s="53"/>
      <c r="K31" s="53"/>
      <c r="L31" s="32"/>
    </row>
    <row r="32" spans="2:12" s="1" customFormat="1" ht="14.45" customHeight="1" hidden="1">
      <c r="B32" s="32"/>
      <c r="F32" s="35" t="s">
        <v>41</v>
      </c>
      <c r="I32" s="35" t="s">
        <v>40</v>
      </c>
      <c r="J32" s="35" t="s">
        <v>42</v>
      </c>
      <c r="L32" s="32"/>
    </row>
    <row r="33" spans="2:12" s="1" customFormat="1" ht="14.45" customHeight="1" hidden="1">
      <c r="B33" s="32"/>
      <c r="D33" s="55" t="s">
        <v>43</v>
      </c>
      <c r="E33" s="27" t="s">
        <v>44</v>
      </c>
      <c r="F33" s="91">
        <f>ROUND((SUM(BE119:BE980)),2)</f>
        <v>20535620</v>
      </c>
      <c r="I33" s="92">
        <v>0.21</v>
      </c>
      <c r="J33" s="91">
        <f>ROUND(((SUM(BE119:BE980))*I33),2)</f>
        <v>4312480.2</v>
      </c>
      <c r="L33" s="32"/>
    </row>
    <row r="34" spans="2:12" s="1" customFormat="1" ht="14.45" customHeight="1" hidden="1">
      <c r="B34" s="32"/>
      <c r="E34" s="27" t="s">
        <v>45</v>
      </c>
      <c r="F34" s="91">
        <f>ROUND((SUM(BF119:BF980)),2)</f>
        <v>0</v>
      </c>
      <c r="I34" s="92">
        <v>0.15</v>
      </c>
      <c r="J34" s="91">
        <f>ROUND(((SUM(BF119:BF980))*I34),2)</f>
        <v>0</v>
      </c>
      <c r="L34" s="32"/>
    </row>
    <row r="35" spans="2:12" s="1" customFormat="1" ht="14.45" customHeight="1" hidden="1">
      <c r="B35" s="32"/>
      <c r="E35" s="27" t="s">
        <v>46</v>
      </c>
      <c r="F35" s="91">
        <f>ROUND((SUM(BG119:BG980)),2)</f>
        <v>0</v>
      </c>
      <c r="I35" s="92">
        <v>0.21</v>
      </c>
      <c r="J35" s="91">
        <f>0</f>
        <v>0</v>
      </c>
      <c r="L35" s="32"/>
    </row>
    <row r="36" spans="2:12" s="1" customFormat="1" ht="14.45" customHeight="1" hidden="1">
      <c r="B36" s="32"/>
      <c r="E36" s="27" t="s">
        <v>47</v>
      </c>
      <c r="F36" s="91">
        <f>ROUND((SUM(BH119:BH980)),2)</f>
        <v>0</v>
      </c>
      <c r="I36" s="92">
        <v>0.15</v>
      </c>
      <c r="J36" s="91">
        <f>0</f>
        <v>0</v>
      </c>
      <c r="L36" s="32"/>
    </row>
    <row r="37" spans="2:12" s="1" customFormat="1" ht="14.45" customHeight="1" hidden="1">
      <c r="B37" s="32"/>
      <c r="E37" s="27" t="s">
        <v>48</v>
      </c>
      <c r="F37" s="91">
        <f>ROUND((SUM(BI119:BI980)),2)</f>
        <v>0</v>
      </c>
      <c r="I37" s="92">
        <v>0</v>
      </c>
      <c r="J37" s="91">
        <f>0</f>
        <v>0</v>
      </c>
      <c r="L37" s="32"/>
    </row>
    <row r="38" spans="2:12" s="1" customFormat="1" ht="6.95" customHeight="1" hidden="1">
      <c r="B38" s="32"/>
      <c r="L38" s="32"/>
    </row>
    <row r="39" spans="2:12" s="1" customFormat="1" ht="25.35" customHeight="1" hidden="1">
      <c r="B39" s="32"/>
      <c r="C39" s="93"/>
      <c r="D39" s="94" t="s">
        <v>49</v>
      </c>
      <c r="E39" s="57"/>
      <c r="F39" s="57"/>
      <c r="G39" s="95" t="s">
        <v>50</v>
      </c>
      <c r="H39" s="96" t="s">
        <v>51</v>
      </c>
      <c r="I39" s="57"/>
      <c r="J39" s="97">
        <f>SUM(J30:J37)</f>
        <v>24848100.2</v>
      </c>
      <c r="K39" s="98"/>
      <c r="L39" s="32"/>
    </row>
    <row r="40" spans="2:12" s="1" customFormat="1" ht="14.45" customHeight="1" hidden="1">
      <c r="B40" s="32"/>
      <c r="L40" s="32"/>
    </row>
    <row r="41" spans="2:12" ht="14.45" customHeight="1" hidden="1">
      <c r="B41" s="20"/>
      <c r="L41" s="20"/>
    </row>
    <row r="42" spans="2:12" ht="14.45" customHeight="1" hidden="1">
      <c r="B42" s="20"/>
      <c r="L42" s="20"/>
    </row>
    <row r="43" spans="2:12" ht="14.45" customHeight="1" hidden="1">
      <c r="B43" s="20"/>
      <c r="L43" s="20"/>
    </row>
    <row r="44" spans="2:12" ht="14.45" customHeight="1" hidden="1">
      <c r="B44" s="20"/>
      <c r="L44" s="20"/>
    </row>
    <row r="45" spans="2:12" ht="14.45" customHeight="1" hidden="1">
      <c r="B45" s="20"/>
      <c r="L45" s="20"/>
    </row>
    <row r="46" spans="2:12" ht="14.45" customHeight="1" hidden="1">
      <c r="B46" s="20"/>
      <c r="L46" s="20"/>
    </row>
    <row r="47" spans="2:12" ht="14.45" customHeight="1" hidden="1">
      <c r="B47" s="20"/>
      <c r="L47" s="20"/>
    </row>
    <row r="48" spans="2:12" ht="14.45" customHeight="1" hidden="1">
      <c r="B48" s="20"/>
      <c r="L48" s="20"/>
    </row>
    <row r="49" spans="2:12" ht="14.45" customHeight="1" hidden="1">
      <c r="B49" s="20"/>
      <c r="L49" s="20"/>
    </row>
    <row r="50" spans="2:12" s="1" customFormat="1" ht="14.45" customHeight="1" hidden="1">
      <c r="B50" s="32"/>
      <c r="D50" s="41" t="s">
        <v>52</v>
      </c>
      <c r="E50" s="42"/>
      <c r="F50" s="42"/>
      <c r="G50" s="41" t="s">
        <v>53</v>
      </c>
      <c r="H50" s="42"/>
      <c r="I50" s="42"/>
      <c r="J50" s="42"/>
      <c r="K50" s="42"/>
      <c r="L50" s="3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2:12" s="1" customFormat="1" ht="12.75" hidden="1">
      <c r="B61" s="32"/>
      <c r="D61" s="43" t="s">
        <v>54</v>
      </c>
      <c r="E61" s="34"/>
      <c r="F61" s="99" t="s">
        <v>55</v>
      </c>
      <c r="G61" s="43" t="s">
        <v>54</v>
      </c>
      <c r="H61" s="34"/>
      <c r="I61" s="34"/>
      <c r="J61" s="100" t="s">
        <v>55</v>
      </c>
      <c r="K61" s="34"/>
      <c r="L61" s="32"/>
    </row>
    <row r="62" spans="2:12" ht="12" hidden="1">
      <c r="B62" s="20"/>
      <c r="L62" s="20"/>
    </row>
    <row r="63" spans="2:12" ht="12" hidden="1">
      <c r="B63" s="20"/>
      <c r="L63" s="20"/>
    </row>
    <row r="64" spans="2:12" ht="12" hidden="1">
      <c r="B64" s="20"/>
      <c r="L64" s="20"/>
    </row>
    <row r="65" spans="2:12" s="1" customFormat="1" ht="12.75" hidden="1">
      <c r="B65" s="32"/>
      <c r="D65" s="41" t="s">
        <v>56</v>
      </c>
      <c r="E65" s="42"/>
      <c r="F65" s="42"/>
      <c r="G65" s="41" t="s">
        <v>57</v>
      </c>
      <c r="H65" s="42"/>
      <c r="I65" s="42"/>
      <c r="J65" s="42"/>
      <c r="K65" s="42"/>
      <c r="L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2:12" s="1" customFormat="1" ht="12.75" hidden="1">
      <c r="B76" s="32"/>
      <c r="D76" s="43" t="s">
        <v>54</v>
      </c>
      <c r="E76" s="34"/>
      <c r="F76" s="99" t="s">
        <v>55</v>
      </c>
      <c r="G76" s="43" t="s">
        <v>54</v>
      </c>
      <c r="H76" s="34"/>
      <c r="I76" s="34"/>
      <c r="J76" s="100" t="s">
        <v>55</v>
      </c>
      <c r="K76" s="34"/>
      <c r="L76" s="32"/>
    </row>
    <row r="77" spans="2:12" s="1" customFormat="1" ht="14.45" customHeight="1" hidden="1">
      <c r="B77" s="44"/>
      <c r="C77" s="45"/>
      <c r="D77" s="45"/>
      <c r="E77" s="45"/>
      <c r="F77" s="45"/>
      <c r="G77" s="45"/>
      <c r="H77" s="45"/>
      <c r="I77" s="45"/>
      <c r="J77" s="45"/>
      <c r="K77" s="45"/>
      <c r="L77" s="32"/>
    </row>
    <row r="78" ht="12" hidden="1"/>
    <row r="79" ht="12" hidden="1"/>
    <row r="80" ht="12" hidden="1"/>
    <row r="81" spans="2:12" s="1" customFormat="1" ht="6.95" customHeight="1">
      <c r="B81" s="46"/>
      <c r="C81" s="47"/>
      <c r="D81" s="47"/>
      <c r="E81" s="47"/>
      <c r="F81" s="47"/>
      <c r="G81" s="47"/>
      <c r="H81" s="47"/>
      <c r="I81" s="47"/>
      <c r="J81" s="47"/>
      <c r="K81" s="47"/>
      <c r="L81" s="32"/>
    </row>
    <row r="82" spans="2:12" s="1" customFormat="1" ht="24.95" customHeight="1">
      <c r="B82" s="32"/>
      <c r="C82" s="21" t="s">
        <v>95</v>
      </c>
      <c r="L82" s="32"/>
    </row>
    <row r="83" spans="2:12" s="1" customFormat="1" ht="6.95" customHeight="1">
      <c r="B83" s="32"/>
      <c r="L83" s="32"/>
    </row>
    <row r="84" spans="2:12" s="1" customFormat="1" ht="12" customHeight="1">
      <c r="B84" s="32"/>
      <c r="C84" s="27" t="s">
        <v>16</v>
      </c>
      <c r="L84" s="32"/>
    </row>
    <row r="85" spans="2:12" s="1" customFormat="1" ht="16.5" customHeight="1">
      <c r="B85" s="32"/>
      <c r="E85" s="237" t="str">
        <f>E7</f>
        <v>Oprava výhybek žst. Moravské Budějovice - I etapa</v>
      </c>
      <c r="F85" s="238"/>
      <c r="G85" s="238"/>
      <c r="H85" s="238"/>
      <c r="L85" s="32"/>
    </row>
    <row r="86" spans="2:12" s="1" customFormat="1" ht="12" customHeight="1">
      <c r="B86" s="32"/>
      <c r="C86" s="27" t="s">
        <v>93</v>
      </c>
      <c r="L86" s="32"/>
    </row>
    <row r="87" spans="2:12" s="1" customFormat="1" ht="16.5" customHeight="1">
      <c r="B87" s="32"/>
      <c r="E87" s="209" t="str">
        <f>E9</f>
        <v>SO 01 - Železniční svršek a spodek</v>
      </c>
      <c r="F87" s="236"/>
      <c r="G87" s="236"/>
      <c r="H87" s="236"/>
      <c r="L87" s="32"/>
    </row>
    <row r="88" spans="2:12" s="1" customFormat="1" ht="6.95" customHeight="1">
      <c r="B88" s="32"/>
      <c r="L88" s="32"/>
    </row>
    <row r="89" spans="2:12" s="1" customFormat="1" ht="12" customHeight="1">
      <c r="B89" s="32"/>
      <c r="C89" s="27" t="s">
        <v>20</v>
      </c>
      <c r="F89" s="25" t="str">
        <f>F12</f>
        <v>žst. Moravské Budějovice</v>
      </c>
      <c r="I89" s="27" t="s">
        <v>22</v>
      </c>
      <c r="J89" s="52" t="str">
        <f>IF(J12="","",J12)</f>
        <v>31. 3. 2023</v>
      </c>
      <c r="L89" s="32"/>
    </row>
    <row r="90" spans="2:12" s="1" customFormat="1" ht="6.95" customHeight="1">
      <c r="B90" s="32"/>
      <c r="L90" s="32"/>
    </row>
    <row r="91" spans="2:12" s="1" customFormat="1" ht="25.7" customHeight="1">
      <c r="B91" s="32"/>
      <c r="C91" s="27" t="s">
        <v>24</v>
      </c>
      <c r="F91" s="25" t="str">
        <f>E15</f>
        <v>Správa železnic, státní organizace</v>
      </c>
      <c r="I91" s="27" t="s">
        <v>32</v>
      </c>
      <c r="J91" s="30" t="str">
        <f>E21</f>
        <v>DMC Havlíčkův Brod, s.r.o.</v>
      </c>
      <c r="L91" s="32"/>
    </row>
    <row r="92" spans="2:12" s="1" customFormat="1" ht="25.7" customHeight="1">
      <c r="B92" s="32"/>
      <c r="C92" s="27" t="s">
        <v>30</v>
      </c>
      <c r="F92" s="25" t="str">
        <f>IF(E18="","",E18)</f>
        <v>Vyplň údaj</v>
      </c>
      <c r="I92" s="27" t="s">
        <v>37</v>
      </c>
      <c r="J92" s="30" t="str">
        <f>E24</f>
        <v>DMC Havlíčkův Brod, s.r.o.</v>
      </c>
      <c r="L92" s="32"/>
    </row>
    <row r="93" spans="2:12" s="1" customFormat="1" ht="10.35" customHeight="1">
      <c r="B93" s="32"/>
      <c r="L93" s="32"/>
    </row>
    <row r="94" spans="2:12" s="1" customFormat="1" ht="29.25" customHeight="1">
      <c r="B94" s="32"/>
      <c r="C94" s="101" t="s">
        <v>96</v>
      </c>
      <c r="D94" s="93"/>
      <c r="E94" s="93"/>
      <c r="F94" s="93"/>
      <c r="G94" s="93"/>
      <c r="H94" s="93"/>
      <c r="I94" s="93"/>
      <c r="J94" s="102" t="s">
        <v>97</v>
      </c>
      <c r="K94" s="93"/>
      <c r="L94" s="32"/>
    </row>
    <row r="95" spans="2:12" s="1" customFormat="1" ht="10.35" customHeight="1">
      <c r="B95" s="32"/>
      <c r="L95" s="32"/>
    </row>
    <row r="96" spans="2:47" s="1" customFormat="1" ht="22.9" customHeight="1">
      <c r="B96" s="32"/>
      <c r="C96" s="103" t="s">
        <v>98</v>
      </c>
      <c r="J96" s="66">
        <f>J119</f>
        <v>20535620</v>
      </c>
      <c r="L96" s="32"/>
      <c r="AU96" s="17" t="s">
        <v>99</v>
      </c>
    </row>
    <row r="97" spans="2:12" s="8" customFormat="1" ht="24.95" customHeight="1">
      <c r="B97" s="104"/>
      <c r="D97" s="105" t="s">
        <v>100</v>
      </c>
      <c r="E97" s="106"/>
      <c r="F97" s="106"/>
      <c r="G97" s="106"/>
      <c r="H97" s="106"/>
      <c r="I97" s="106"/>
      <c r="J97" s="107">
        <f>J120</f>
        <v>20535620</v>
      </c>
      <c r="L97" s="104"/>
    </row>
    <row r="98" spans="2:12" s="9" customFormat="1" ht="19.9" customHeight="1">
      <c r="B98" s="108"/>
      <c r="D98" s="109" t="s">
        <v>101</v>
      </c>
      <c r="E98" s="110"/>
      <c r="F98" s="110"/>
      <c r="G98" s="110"/>
      <c r="H98" s="110"/>
      <c r="I98" s="110"/>
      <c r="J98" s="111">
        <f>J121</f>
        <v>20535620</v>
      </c>
      <c r="L98" s="108"/>
    </row>
    <row r="99" spans="2:12" s="8" customFormat="1" ht="24.95" customHeight="1">
      <c r="B99" s="104"/>
      <c r="D99" s="105" t="s">
        <v>102</v>
      </c>
      <c r="E99" s="106"/>
      <c r="F99" s="106"/>
      <c r="G99" s="106"/>
      <c r="H99" s="106"/>
      <c r="I99" s="106"/>
      <c r="J99" s="107">
        <f>J804</f>
        <v>0</v>
      </c>
      <c r="L99" s="104"/>
    </row>
    <row r="100" spans="2:12" s="1" customFormat="1" ht="21.75" customHeight="1">
      <c r="B100" s="32"/>
      <c r="L100" s="32"/>
    </row>
    <row r="101" spans="2:12" s="1" customFormat="1" ht="6.95" customHeight="1">
      <c r="B101" s="44"/>
      <c r="C101" s="45"/>
      <c r="D101" s="45"/>
      <c r="E101" s="45"/>
      <c r="F101" s="45"/>
      <c r="G101" s="45"/>
      <c r="H101" s="45"/>
      <c r="I101" s="45"/>
      <c r="J101" s="45"/>
      <c r="K101" s="45"/>
      <c r="L101" s="32"/>
    </row>
    <row r="105" spans="2:12" s="1" customFormat="1" ht="6.95" customHeight="1">
      <c r="B105" s="46"/>
      <c r="C105" s="47"/>
      <c r="D105" s="47"/>
      <c r="E105" s="47"/>
      <c r="F105" s="47"/>
      <c r="G105" s="47"/>
      <c r="H105" s="47"/>
      <c r="I105" s="47"/>
      <c r="J105" s="47"/>
      <c r="K105" s="47"/>
      <c r="L105" s="32"/>
    </row>
    <row r="106" spans="2:12" s="1" customFormat="1" ht="24.95" customHeight="1">
      <c r="B106" s="32"/>
      <c r="C106" s="21" t="s">
        <v>103</v>
      </c>
      <c r="L106" s="32"/>
    </row>
    <row r="107" spans="2:12" s="1" customFormat="1" ht="6.95" customHeight="1">
      <c r="B107" s="32"/>
      <c r="L107" s="32"/>
    </row>
    <row r="108" spans="2:12" s="1" customFormat="1" ht="12" customHeight="1">
      <c r="B108" s="32"/>
      <c r="C108" s="27" t="s">
        <v>16</v>
      </c>
      <c r="L108" s="32"/>
    </row>
    <row r="109" spans="2:12" s="1" customFormat="1" ht="16.5" customHeight="1">
      <c r="B109" s="32"/>
      <c r="E109" s="237" t="str">
        <f>E7</f>
        <v>Oprava výhybek žst. Moravské Budějovice - I etapa</v>
      </c>
      <c r="F109" s="238"/>
      <c r="G109" s="238"/>
      <c r="H109" s="238"/>
      <c r="L109" s="32"/>
    </row>
    <row r="110" spans="2:12" s="1" customFormat="1" ht="12" customHeight="1">
      <c r="B110" s="32"/>
      <c r="C110" s="27" t="s">
        <v>93</v>
      </c>
      <c r="L110" s="32"/>
    </row>
    <row r="111" spans="2:12" s="1" customFormat="1" ht="16.5" customHeight="1">
      <c r="B111" s="32"/>
      <c r="E111" s="209" t="str">
        <f>E9</f>
        <v>SO 01 - Železniční svršek a spodek</v>
      </c>
      <c r="F111" s="236"/>
      <c r="G111" s="236"/>
      <c r="H111" s="236"/>
      <c r="L111" s="32"/>
    </row>
    <row r="112" spans="2:12" s="1" customFormat="1" ht="6.95" customHeight="1">
      <c r="B112" s="32"/>
      <c r="L112" s="32"/>
    </row>
    <row r="113" spans="2:12" s="1" customFormat="1" ht="12" customHeight="1">
      <c r="B113" s="32"/>
      <c r="C113" s="27" t="s">
        <v>20</v>
      </c>
      <c r="F113" s="25" t="str">
        <f>F12</f>
        <v>žst. Moravské Budějovice</v>
      </c>
      <c r="I113" s="27" t="s">
        <v>22</v>
      </c>
      <c r="J113" s="52" t="str">
        <f>IF(J12="","",J12)</f>
        <v>31. 3. 2023</v>
      </c>
      <c r="L113" s="32"/>
    </row>
    <row r="114" spans="2:12" s="1" customFormat="1" ht="6.95" customHeight="1">
      <c r="B114" s="32"/>
      <c r="L114" s="32"/>
    </row>
    <row r="115" spans="2:12" s="1" customFormat="1" ht="25.7" customHeight="1">
      <c r="B115" s="32"/>
      <c r="C115" s="27" t="s">
        <v>24</v>
      </c>
      <c r="F115" s="25" t="str">
        <f>E15</f>
        <v>Správa železnic, státní organizace</v>
      </c>
      <c r="I115" s="27" t="s">
        <v>32</v>
      </c>
      <c r="J115" s="30" t="str">
        <f>E21</f>
        <v>DMC Havlíčkův Brod, s.r.o.</v>
      </c>
      <c r="L115" s="32"/>
    </row>
    <row r="116" spans="2:12" s="1" customFormat="1" ht="25.7" customHeight="1">
      <c r="B116" s="32"/>
      <c r="C116" s="27" t="s">
        <v>30</v>
      </c>
      <c r="F116" s="25" t="str">
        <f>IF(E18="","",E18)</f>
        <v>Vyplň údaj</v>
      </c>
      <c r="I116" s="27" t="s">
        <v>37</v>
      </c>
      <c r="J116" s="30" t="str">
        <f>E24</f>
        <v>DMC Havlíčkův Brod, s.r.o.</v>
      </c>
      <c r="L116" s="32"/>
    </row>
    <row r="117" spans="2:12" s="1" customFormat="1" ht="10.35" customHeight="1">
      <c r="B117" s="32"/>
      <c r="L117" s="32"/>
    </row>
    <row r="118" spans="2:20" s="10" customFormat="1" ht="29.25" customHeight="1">
      <c r="B118" s="112"/>
      <c r="C118" s="113" t="s">
        <v>104</v>
      </c>
      <c r="D118" s="114" t="s">
        <v>64</v>
      </c>
      <c r="E118" s="114" t="s">
        <v>60</v>
      </c>
      <c r="F118" s="114" t="s">
        <v>61</v>
      </c>
      <c r="G118" s="114" t="s">
        <v>105</v>
      </c>
      <c r="H118" s="114" t="s">
        <v>106</v>
      </c>
      <c r="I118" s="114" t="s">
        <v>107</v>
      </c>
      <c r="J118" s="115" t="s">
        <v>97</v>
      </c>
      <c r="K118" s="116" t="s">
        <v>108</v>
      </c>
      <c r="L118" s="112"/>
      <c r="M118" s="59" t="s">
        <v>1</v>
      </c>
      <c r="N118" s="60" t="s">
        <v>43</v>
      </c>
      <c r="O118" s="60" t="s">
        <v>109</v>
      </c>
      <c r="P118" s="60" t="s">
        <v>110</v>
      </c>
      <c r="Q118" s="60" t="s">
        <v>111</v>
      </c>
      <c r="R118" s="60" t="s">
        <v>112</v>
      </c>
      <c r="S118" s="60" t="s">
        <v>113</v>
      </c>
      <c r="T118" s="61" t="s">
        <v>114</v>
      </c>
    </row>
    <row r="119" spans="2:63" s="1" customFormat="1" ht="22.9" customHeight="1">
      <c r="B119" s="32"/>
      <c r="C119" s="64" t="s">
        <v>115</v>
      </c>
      <c r="J119" s="117">
        <f>BK119</f>
        <v>20535620</v>
      </c>
      <c r="L119" s="32"/>
      <c r="M119" s="62"/>
      <c r="N119" s="53"/>
      <c r="O119" s="53"/>
      <c r="P119" s="118">
        <f>P120+P804</f>
        <v>0</v>
      </c>
      <c r="Q119" s="53"/>
      <c r="R119" s="118">
        <f>R120+R804</f>
        <v>5590.643843520001</v>
      </c>
      <c r="S119" s="53"/>
      <c r="T119" s="119">
        <f>T120+T804</f>
        <v>0</v>
      </c>
      <c r="AT119" s="17" t="s">
        <v>78</v>
      </c>
      <c r="AU119" s="17" t="s">
        <v>99</v>
      </c>
      <c r="BK119" s="120">
        <f>BK120+BK804</f>
        <v>20535620</v>
      </c>
    </row>
    <row r="120" spans="2:63" s="11" customFormat="1" ht="25.9" customHeight="1">
      <c r="B120" s="121"/>
      <c r="D120" s="122" t="s">
        <v>78</v>
      </c>
      <c r="E120" s="123" t="s">
        <v>116</v>
      </c>
      <c r="F120" s="123" t="s">
        <v>117</v>
      </c>
      <c r="I120" s="124"/>
      <c r="J120" s="125">
        <f>BK120</f>
        <v>20535620</v>
      </c>
      <c r="L120" s="121"/>
      <c r="M120" s="126"/>
      <c r="P120" s="127">
        <f>P121</f>
        <v>0</v>
      </c>
      <c r="R120" s="127">
        <f>R121</f>
        <v>5590.643843520001</v>
      </c>
      <c r="T120" s="128">
        <f>T121</f>
        <v>0</v>
      </c>
      <c r="AR120" s="122" t="s">
        <v>87</v>
      </c>
      <c r="AT120" s="129" t="s">
        <v>78</v>
      </c>
      <c r="AU120" s="129" t="s">
        <v>79</v>
      </c>
      <c r="AY120" s="122" t="s">
        <v>118</v>
      </c>
      <c r="BK120" s="130">
        <f>BK121</f>
        <v>20535620</v>
      </c>
    </row>
    <row r="121" spans="2:63" s="11" customFormat="1" ht="22.9" customHeight="1">
      <c r="B121" s="121"/>
      <c r="D121" s="122" t="s">
        <v>78</v>
      </c>
      <c r="E121" s="131" t="s">
        <v>119</v>
      </c>
      <c r="F121" s="131" t="s">
        <v>120</v>
      </c>
      <c r="I121" s="124"/>
      <c r="J121" s="132">
        <f>BK121</f>
        <v>20535620</v>
      </c>
      <c r="L121" s="121"/>
      <c r="M121" s="126"/>
      <c r="P121" s="127">
        <f>SUM(P122:P803)</f>
        <v>0</v>
      </c>
      <c r="R121" s="127">
        <f>SUM(R122:R803)</f>
        <v>5590.643843520001</v>
      </c>
      <c r="T121" s="128">
        <f>SUM(T122:T803)</f>
        <v>0</v>
      </c>
      <c r="AR121" s="122" t="s">
        <v>87</v>
      </c>
      <c r="AT121" s="129" t="s">
        <v>78</v>
      </c>
      <c r="AU121" s="129" t="s">
        <v>87</v>
      </c>
      <c r="AY121" s="122" t="s">
        <v>118</v>
      </c>
      <c r="BK121" s="130">
        <f>SUM(BK122:BK803)</f>
        <v>20535620</v>
      </c>
    </row>
    <row r="122" spans="2:65" s="1" customFormat="1" ht="24.2" customHeight="1">
      <c r="B122" s="133"/>
      <c r="C122" s="134" t="s">
        <v>87</v>
      </c>
      <c r="D122" s="134" t="s">
        <v>121</v>
      </c>
      <c r="E122" s="135" t="s">
        <v>122</v>
      </c>
      <c r="F122" s="136" t="s">
        <v>123</v>
      </c>
      <c r="G122" s="137" t="s">
        <v>124</v>
      </c>
      <c r="H122" s="138">
        <v>2.175</v>
      </c>
      <c r="I122" s="139"/>
      <c r="J122" s="140">
        <f>ROUND(I122*H122,2)</f>
        <v>0</v>
      </c>
      <c r="K122" s="141"/>
      <c r="L122" s="32"/>
      <c r="M122" s="142" t="s">
        <v>1</v>
      </c>
      <c r="N122" s="143" t="s">
        <v>44</v>
      </c>
      <c r="P122" s="144">
        <f>O122*H122</f>
        <v>0</v>
      </c>
      <c r="Q122" s="144">
        <v>0</v>
      </c>
      <c r="R122" s="144">
        <f>Q122*H122</f>
        <v>0</v>
      </c>
      <c r="S122" s="144">
        <v>0</v>
      </c>
      <c r="T122" s="145">
        <f>S122*H122</f>
        <v>0</v>
      </c>
      <c r="AR122" s="146" t="s">
        <v>125</v>
      </c>
      <c r="AT122" s="146" t="s">
        <v>121</v>
      </c>
      <c r="AU122" s="146" t="s">
        <v>89</v>
      </c>
      <c r="AY122" s="17" t="s">
        <v>118</v>
      </c>
      <c r="BE122" s="147">
        <f>IF(N122="základní",J122,0)</f>
        <v>0</v>
      </c>
      <c r="BF122" s="147">
        <f>IF(N122="snížená",J122,0)</f>
        <v>0</v>
      </c>
      <c r="BG122" s="147">
        <f>IF(N122="zákl. přenesená",J122,0)</f>
        <v>0</v>
      </c>
      <c r="BH122" s="147">
        <f>IF(N122="sníž. přenesená",J122,0)</f>
        <v>0</v>
      </c>
      <c r="BI122" s="147">
        <f>IF(N122="nulová",J122,0)</f>
        <v>0</v>
      </c>
      <c r="BJ122" s="17" t="s">
        <v>87</v>
      </c>
      <c r="BK122" s="147">
        <f>ROUND(I122*H122,2)</f>
        <v>0</v>
      </c>
      <c r="BL122" s="17" t="s">
        <v>125</v>
      </c>
      <c r="BM122" s="146" t="s">
        <v>126</v>
      </c>
    </row>
    <row r="123" spans="2:47" s="1" customFormat="1" ht="39">
      <c r="B123" s="32"/>
      <c r="D123" s="148" t="s">
        <v>127</v>
      </c>
      <c r="F123" s="149" t="s">
        <v>128</v>
      </c>
      <c r="I123" s="150"/>
      <c r="L123" s="32"/>
      <c r="M123" s="151"/>
      <c r="T123" s="56"/>
      <c r="AT123" s="17" t="s">
        <v>127</v>
      </c>
      <c r="AU123" s="17" t="s">
        <v>89</v>
      </c>
    </row>
    <row r="124" spans="2:51" s="12" customFormat="1" ht="12">
      <c r="B124" s="152"/>
      <c r="D124" s="148" t="s">
        <v>129</v>
      </c>
      <c r="E124" s="153" t="s">
        <v>1</v>
      </c>
      <c r="F124" s="154" t="s">
        <v>130</v>
      </c>
      <c r="H124" s="155">
        <v>1.775</v>
      </c>
      <c r="I124" s="156"/>
      <c r="L124" s="152"/>
      <c r="M124" s="157"/>
      <c r="T124" s="158"/>
      <c r="AT124" s="153" t="s">
        <v>129</v>
      </c>
      <c r="AU124" s="153" t="s">
        <v>89</v>
      </c>
      <c r="AV124" s="12" t="s">
        <v>89</v>
      </c>
      <c r="AW124" s="12" t="s">
        <v>36</v>
      </c>
      <c r="AX124" s="12" t="s">
        <v>79</v>
      </c>
      <c r="AY124" s="153" t="s">
        <v>118</v>
      </c>
    </row>
    <row r="125" spans="2:51" s="12" customFormat="1" ht="12">
      <c r="B125" s="152"/>
      <c r="D125" s="148" t="s">
        <v>129</v>
      </c>
      <c r="E125" s="153" t="s">
        <v>1</v>
      </c>
      <c r="F125" s="154" t="s">
        <v>131</v>
      </c>
      <c r="H125" s="155">
        <v>0.4</v>
      </c>
      <c r="I125" s="156"/>
      <c r="L125" s="152"/>
      <c r="M125" s="157"/>
      <c r="T125" s="158"/>
      <c r="AT125" s="153" t="s">
        <v>129</v>
      </c>
      <c r="AU125" s="153" t="s">
        <v>89</v>
      </c>
      <c r="AV125" s="12" t="s">
        <v>89</v>
      </c>
      <c r="AW125" s="12" t="s">
        <v>36</v>
      </c>
      <c r="AX125" s="12" t="s">
        <v>79</v>
      </c>
      <c r="AY125" s="153" t="s">
        <v>118</v>
      </c>
    </row>
    <row r="126" spans="2:51" s="13" customFormat="1" ht="12">
      <c r="B126" s="159"/>
      <c r="D126" s="148" t="s">
        <v>129</v>
      </c>
      <c r="E126" s="160" t="s">
        <v>1</v>
      </c>
      <c r="F126" s="161" t="s">
        <v>132</v>
      </c>
      <c r="H126" s="162">
        <v>2.175</v>
      </c>
      <c r="I126" s="163"/>
      <c r="L126" s="159"/>
      <c r="M126" s="164"/>
      <c r="T126" s="165"/>
      <c r="AT126" s="160" t="s">
        <v>129</v>
      </c>
      <c r="AU126" s="160" t="s">
        <v>89</v>
      </c>
      <c r="AV126" s="13" t="s">
        <v>125</v>
      </c>
      <c r="AW126" s="13" t="s">
        <v>36</v>
      </c>
      <c r="AX126" s="13" t="s">
        <v>87</v>
      </c>
      <c r="AY126" s="160" t="s">
        <v>118</v>
      </c>
    </row>
    <row r="127" spans="2:65" s="1" customFormat="1" ht="24.2" customHeight="1">
      <c r="B127" s="133"/>
      <c r="C127" s="134" t="s">
        <v>89</v>
      </c>
      <c r="D127" s="134" t="s">
        <v>121</v>
      </c>
      <c r="E127" s="135" t="s">
        <v>133</v>
      </c>
      <c r="F127" s="136" t="s">
        <v>134</v>
      </c>
      <c r="G127" s="137" t="s">
        <v>135</v>
      </c>
      <c r="H127" s="138">
        <v>1022.31</v>
      </c>
      <c r="I127" s="139"/>
      <c r="J127" s="140">
        <f>ROUND(I127*H127,2)</f>
        <v>0</v>
      </c>
      <c r="K127" s="141"/>
      <c r="L127" s="32"/>
      <c r="M127" s="142" t="s">
        <v>1</v>
      </c>
      <c r="N127" s="143" t="s">
        <v>44</v>
      </c>
      <c r="P127" s="144">
        <f>O127*H127</f>
        <v>0</v>
      </c>
      <c r="Q127" s="144">
        <v>0</v>
      </c>
      <c r="R127" s="144">
        <f>Q127*H127</f>
        <v>0</v>
      </c>
      <c r="S127" s="144">
        <v>0</v>
      </c>
      <c r="T127" s="145">
        <f>S127*H127</f>
        <v>0</v>
      </c>
      <c r="AR127" s="146" t="s">
        <v>125</v>
      </c>
      <c r="AT127" s="146" t="s">
        <v>121</v>
      </c>
      <c r="AU127" s="146" t="s">
        <v>89</v>
      </c>
      <c r="AY127" s="17" t="s">
        <v>118</v>
      </c>
      <c r="BE127" s="147">
        <f>IF(N127="základní",J127,0)</f>
        <v>0</v>
      </c>
      <c r="BF127" s="147">
        <f>IF(N127="snížená",J127,0)</f>
        <v>0</v>
      </c>
      <c r="BG127" s="147">
        <f>IF(N127="zákl. přenesená",J127,0)</f>
        <v>0</v>
      </c>
      <c r="BH127" s="147">
        <f>IF(N127="sníž. přenesená",J127,0)</f>
        <v>0</v>
      </c>
      <c r="BI127" s="147">
        <f>IF(N127="nulová",J127,0)</f>
        <v>0</v>
      </c>
      <c r="BJ127" s="17" t="s">
        <v>87</v>
      </c>
      <c r="BK127" s="147">
        <f>ROUND(I127*H127,2)</f>
        <v>0</v>
      </c>
      <c r="BL127" s="17" t="s">
        <v>125</v>
      </c>
      <c r="BM127" s="146" t="s">
        <v>136</v>
      </c>
    </row>
    <row r="128" spans="2:47" s="1" customFormat="1" ht="39">
      <c r="B128" s="32"/>
      <c r="D128" s="148" t="s">
        <v>127</v>
      </c>
      <c r="F128" s="149" t="s">
        <v>137</v>
      </c>
      <c r="I128" s="150"/>
      <c r="L128" s="32"/>
      <c r="M128" s="151"/>
      <c r="T128" s="56"/>
      <c r="AT128" s="17" t="s">
        <v>127</v>
      </c>
      <c r="AU128" s="17" t="s">
        <v>89</v>
      </c>
    </row>
    <row r="129" spans="2:51" s="12" customFormat="1" ht="12">
      <c r="B129" s="152"/>
      <c r="D129" s="148" t="s">
        <v>129</v>
      </c>
      <c r="E129" s="153" t="s">
        <v>1</v>
      </c>
      <c r="F129" s="154" t="s">
        <v>138</v>
      </c>
      <c r="H129" s="155">
        <v>598.73</v>
      </c>
      <c r="I129" s="156"/>
      <c r="L129" s="152"/>
      <c r="M129" s="157"/>
      <c r="T129" s="158"/>
      <c r="AT129" s="153" t="s">
        <v>129</v>
      </c>
      <c r="AU129" s="153" t="s">
        <v>89</v>
      </c>
      <c r="AV129" s="12" t="s">
        <v>89</v>
      </c>
      <c r="AW129" s="12" t="s">
        <v>36</v>
      </c>
      <c r="AX129" s="12" t="s">
        <v>79</v>
      </c>
      <c r="AY129" s="153" t="s">
        <v>118</v>
      </c>
    </row>
    <row r="130" spans="2:51" s="12" customFormat="1" ht="12">
      <c r="B130" s="152"/>
      <c r="D130" s="148" t="s">
        <v>129</v>
      </c>
      <c r="E130" s="153" t="s">
        <v>1</v>
      </c>
      <c r="F130" s="154" t="s">
        <v>139</v>
      </c>
      <c r="H130" s="155">
        <v>423.58</v>
      </c>
      <c r="I130" s="156"/>
      <c r="L130" s="152"/>
      <c r="M130" s="157"/>
      <c r="T130" s="158"/>
      <c r="AT130" s="153" t="s">
        <v>129</v>
      </c>
      <c r="AU130" s="153" t="s">
        <v>89</v>
      </c>
      <c r="AV130" s="12" t="s">
        <v>89</v>
      </c>
      <c r="AW130" s="12" t="s">
        <v>36</v>
      </c>
      <c r="AX130" s="12" t="s">
        <v>79</v>
      </c>
      <c r="AY130" s="153" t="s">
        <v>118</v>
      </c>
    </row>
    <row r="131" spans="2:51" s="13" customFormat="1" ht="12">
      <c r="B131" s="159"/>
      <c r="D131" s="148" t="s">
        <v>129</v>
      </c>
      <c r="E131" s="160" t="s">
        <v>1</v>
      </c>
      <c r="F131" s="161" t="s">
        <v>132</v>
      </c>
      <c r="H131" s="162">
        <v>1022.31</v>
      </c>
      <c r="I131" s="163"/>
      <c r="L131" s="159"/>
      <c r="M131" s="164"/>
      <c r="T131" s="165"/>
      <c r="AT131" s="160" t="s">
        <v>129</v>
      </c>
      <c r="AU131" s="160" t="s">
        <v>89</v>
      </c>
      <c r="AV131" s="13" t="s">
        <v>125</v>
      </c>
      <c r="AW131" s="13" t="s">
        <v>36</v>
      </c>
      <c r="AX131" s="13" t="s">
        <v>87</v>
      </c>
      <c r="AY131" s="160" t="s">
        <v>118</v>
      </c>
    </row>
    <row r="132" spans="2:65" s="1" customFormat="1" ht="24.2" customHeight="1">
      <c r="B132" s="133"/>
      <c r="C132" s="134" t="s">
        <v>140</v>
      </c>
      <c r="D132" s="134" t="s">
        <v>121</v>
      </c>
      <c r="E132" s="135" t="s">
        <v>141</v>
      </c>
      <c r="F132" s="136" t="s">
        <v>142</v>
      </c>
      <c r="G132" s="137" t="s">
        <v>143</v>
      </c>
      <c r="H132" s="138">
        <v>1062.9</v>
      </c>
      <c r="I132" s="139"/>
      <c r="J132" s="140">
        <f>ROUND(I132*H132,2)</f>
        <v>0</v>
      </c>
      <c r="K132" s="141"/>
      <c r="L132" s="32"/>
      <c r="M132" s="142" t="s">
        <v>1</v>
      </c>
      <c r="N132" s="143" t="s">
        <v>44</v>
      </c>
      <c r="P132" s="144">
        <f>O132*H132</f>
        <v>0</v>
      </c>
      <c r="Q132" s="144">
        <v>0</v>
      </c>
      <c r="R132" s="144">
        <f>Q132*H132</f>
        <v>0</v>
      </c>
      <c r="S132" s="144">
        <v>0</v>
      </c>
      <c r="T132" s="145">
        <f>S132*H132</f>
        <v>0</v>
      </c>
      <c r="AR132" s="146" t="s">
        <v>125</v>
      </c>
      <c r="AT132" s="146" t="s">
        <v>121</v>
      </c>
      <c r="AU132" s="146" t="s">
        <v>89</v>
      </c>
      <c r="AY132" s="17" t="s">
        <v>118</v>
      </c>
      <c r="BE132" s="147">
        <f>IF(N132="základní",J132,0)</f>
        <v>0</v>
      </c>
      <c r="BF132" s="147">
        <f>IF(N132="snížená",J132,0)</f>
        <v>0</v>
      </c>
      <c r="BG132" s="147">
        <f>IF(N132="zákl. přenesená",J132,0)</f>
        <v>0</v>
      </c>
      <c r="BH132" s="147">
        <f>IF(N132="sníž. přenesená",J132,0)</f>
        <v>0</v>
      </c>
      <c r="BI132" s="147">
        <f>IF(N132="nulová",J132,0)</f>
        <v>0</v>
      </c>
      <c r="BJ132" s="17" t="s">
        <v>87</v>
      </c>
      <c r="BK132" s="147">
        <f>ROUND(I132*H132,2)</f>
        <v>0</v>
      </c>
      <c r="BL132" s="17" t="s">
        <v>125</v>
      </c>
      <c r="BM132" s="146" t="s">
        <v>144</v>
      </c>
    </row>
    <row r="133" spans="2:47" s="1" customFormat="1" ht="39">
      <c r="B133" s="32"/>
      <c r="D133" s="148" t="s">
        <v>127</v>
      </c>
      <c r="F133" s="149" t="s">
        <v>145</v>
      </c>
      <c r="I133" s="150"/>
      <c r="L133" s="32"/>
      <c r="M133" s="151"/>
      <c r="T133" s="56"/>
      <c r="AT133" s="17" t="s">
        <v>127</v>
      </c>
      <c r="AU133" s="17" t="s">
        <v>89</v>
      </c>
    </row>
    <row r="134" spans="2:51" s="12" customFormat="1" ht="22.5">
      <c r="B134" s="152"/>
      <c r="D134" s="148" t="s">
        <v>129</v>
      </c>
      <c r="E134" s="153" t="s">
        <v>1</v>
      </c>
      <c r="F134" s="154" t="s">
        <v>146</v>
      </c>
      <c r="H134" s="155">
        <v>537.9</v>
      </c>
      <c r="I134" s="156"/>
      <c r="L134" s="152"/>
      <c r="M134" s="157"/>
      <c r="T134" s="158"/>
      <c r="AT134" s="153" t="s">
        <v>129</v>
      </c>
      <c r="AU134" s="153" t="s">
        <v>89</v>
      </c>
      <c r="AV134" s="12" t="s">
        <v>89</v>
      </c>
      <c r="AW134" s="12" t="s">
        <v>36</v>
      </c>
      <c r="AX134" s="12" t="s">
        <v>79</v>
      </c>
      <c r="AY134" s="153" t="s">
        <v>118</v>
      </c>
    </row>
    <row r="135" spans="2:51" s="12" customFormat="1" ht="12">
      <c r="B135" s="152"/>
      <c r="D135" s="148" t="s">
        <v>129</v>
      </c>
      <c r="E135" s="153" t="s">
        <v>1</v>
      </c>
      <c r="F135" s="154" t="s">
        <v>147</v>
      </c>
      <c r="H135" s="155">
        <v>525</v>
      </c>
      <c r="I135" s="156"/>
      <c r="L135" s="152"/>
      <c r="M135" s="157"/>
      <c r="T135" s="158"/>
      <c r="AT135" s="153" t="s">
        <v>129</v>
      </c>
      <c r="AU135" s="153" t="s">
        <v>89</v>
      </c>
      <c r="AV135" s="12" t="s">
        <v>89</v>
      </c>
      <c r="AW135" s="12" t="s">
        <v>36</v>
      </c>
      <c r="AX135" s="12" t="s">
        <v>79</v>
      </c>
      <c r="AY135" s="153" t="s">
        <v>118</v>
      </c>
    </row>
    <row r="136" spans="2:51" s="13" customFormat="1" ht="12">
      <c r="B136" s="159"/>
      <c r="D136" s="148" t="s">
        <v>129</v>
      </c>
      <c r="E136" s="160" t="s">
        <v>1</v>
      </c>
      <c r="F136" s="161" t="s">
        <v>132</v>
      </c>
      <c r="H136" s="162">
        <v>1062.9</v>
      </c>
      <c r="I136" s="163"/>
      <c r="L136" s="159"/>
      <c r="M136" s="164"/>
      <c r="T136" s="165"/>
      <c r="AT136" s="160" t="s">
        <v>129</v>
      </c>
      <c r="AU136" s="160" t="s">
        <v>89</v>
      </c>
      <c r="AV136" s="13" t="s">
        <v>125</v>
      </c>
      <c r="AW136" s="13" t="s">
        <v>36</v>
      </c>
      <c r="AX136" s="13" t="s">
        <v>87</v>
      </c>
      <c r="AY136" s="160" t="s">
        <v>118</v>
      </c>
    </row>
    <row r="137" spans="2:65" s="1" customFormat="1" ht="16.5" customHeight="1">
      <c r="B137" s="133"/>
      <c r="C137" s="166" t="s">
        <v>125</v>
      </c>
      <c r="D137" s="166" t="s">
        <v>148</v>
      </c>
      <c r="E137" s="167" t="s">
        <v>149</v>
      </c>
      <c r="F137" s="168" t="s">
        <v>150</v>
      </c>
      <c r="G137" s="169" t="s">
        <v>151</v>
      </c>
      <c r="H137" s="170">
        <v>95.661</v>
      </c>
      <c r="I137" s="171"/>
      <c r="J137" s="172">
        <f>ROUND(I137*H137,2)</f>
        <v>0</v>
      </c>
      <c r="K137" s="173"/>
      <c r="L137" s="174"/>
      <c r="M137" s="175" t="s">
        <v>1</v>
      </c>
      <c r="N137" s="176" t="s">
        <v>44</v>
      </c>
      <c r="P137" s="144">
        <f>O137*H137</f>
        <v>0</v>
      </c>
      <c r="Q137" s="144">
        <v>1</v>
      </c>
      <c r="R137" s="144">
        <f>Q137*H137</f>
        <v>95.661</v>
      </c>
      <c r="S137" s="144">
        <v>0</v>
      </c>
      <c r="T137" s="145">
        <f>S137*H137</f>
        <v>0</v>
      </c>
      <c r="AR137" s="146" t="s">
        <v>152</v>
      </c>
      <c r="AT137" s="146" t="s">
        <v>148</v>
      </c>
      <c r="AU137" s="146" t="s">
        <v>89</v>
      </c>
      <c r="AY137" s="17" t="s">
        <v>118</v>
      </c>
      <c r="BE137" s="147">
        <f>IF(N137="základní",J137,0)</f>
        <v>0</v>
      </c>
      <c r="BF137" s="147">
        <f>IF(N137="snížená",J137,0)</f>
        <v>0</v>
      </c>
      <c r="BG137" s="147">
        <f>IF(N137="zákl. přenesená",J137,0)</f>
        <v>0</v>
      </c>
      <c r="BH137" s="147">
        <f>IF(N137="sníž. přenesená",J137,0)</f>
        <v>0</v>
      </c>
      <c r="BI137" s="147">
        <f>IF(N137="nulová",J137,0)</f>
        <v>0</v>
      </c>
      <c r="BJ137" s="17" t="s">
        <v>87</v>
      </c>
      <c r="BK137" s="147">
        <f>ROUND(I137*H137,2)</f>
        <v>0</v>
      </c>
      <c r="BL137" s="17" t="s">
        <v>125</v>
      </c>
      <c r="BM137" s="146" t="s">
        <v>153</v>
      </c>
    </row>
    <row r="138" spans="2:47" s="1" customFormat="1" ht="12">
      <c r="B138" s="32"/>
      <c r="D138" s="148" t="s">
        <v>127</v>
      </c>
      <c r="F138" s="149" t="s">
        <v>150</v>
      </c>
      <c r="I138" s="150"/>
      <c r="L138" s="32"/>
      <c r="M138" s="151"/>
      <c r="T138" s="56"/>
      <c r="AT138" s="17" t="s">
        <v>127</v>
      </c>
      <c r="AU138" s="17" t="s">
        <v>89</v>
      </c>
    </row>
    <row r="139" spans="2:51" s="12" customFormat="1" ht="12">
      <c r="B139" s="152"/>
      <c r="D139" s="148" t="s">
        <v>129</v>
      </c>
      <c r="E139" s="153" t="s">
        <v>1</v>
      </c>
      <c r="F139" s="154" t="s">
        <v>154</v>
      </c>
      <c r="H139" s="155">
        <v>95.661</v>
      </c>
      <c r="I139" s="156"/>
      <c r="L139" s="152"/>
      <c r="M139" s="157"/>
      <c r="T139" s="158"/>
      <c r="AT139" s="153" t="s">
        <v>129</v>
      </c>
      <c r="AU139" s="153" t="s">
        <v>89</v>
      </c>
      <c r="AV139" s="12" t="s">
        <v>89</v>
      </c>
      <c r="AW139" s="12" t="s">
        <v>36</v>
      </c>
      <c r="AX139" s="12" t="s">
        <v>87</v>
      </c>
      <c r="AY139" s="153" t="s">
        <v>118</v>
      </c>
    </row>
    <row r="140" spans="2:65" s="1" customFormat="1" ht="16.5" customHeight="1">
      <c r="B140" s="133"/>
      <c r="C140" s="166" t="s">
        <v>119</v>
      </c>
      <c r="D140" s="166" t="s">
        <v>148</v>
      </c>
      <c r="E140" s="167" t="s">
        <v>155</v>
      </c>
      <c r="F140" s="168" t="s">
        <v>156</v>
      </c>
      <c r="G140" s="169" t="s">
        <v>151</v>
      </c>
      <c r="H140" s="170">
        <v>95.661</v>
      </c>
      <c r="I140" s="171"/>
      <c r="J140" s="172">
        <f>ROUND(I140*H140,2)</f>
        <v>0</v>
      </c>
      <c r="K140" s="173"/>
      <c r="L140" s="174"/>
      <c r="M140" s="175" t="s">
        <v>1</v>
      </c>
      <c r="N140" s="176" t="s">
        <v>44</v>
      </c>
      <c r="P140" s="144">
        <f>O140*H140</f>
        <v>0</v>
      </c>
      <c r="Q140" s="144">
        <v>1</v>
      </c>
      <c r="R140" s="144">
        <f>Q140*H140</f>
        <v>95.661</v>
      </c>
      <c r="S140" s="144">
        <v>0</v>
      </c>
      <c r="T140" s="145">
        <f>S140*H140</f>
        <v>0</v>
      </c>
      <c r="AR140" s="146" t="s">
        <v>152</v>
      </c>
      <c r="AT140" s="146" t="s">
        <v>148</v>
      </c>
      <c r="AU140" s="146" t="s">
        <v>89</v>
      </c>
      <c r="AY140" s="17" t="s">
        <v>118</v>
      </c>
      <c r="BE140" s="147">
        <f>IF(N140="základní",J140,0)</f>
        <v>0</v>
      </c>
      <c r="BF140" s="147">
        <f>IF(N140="snížená",J140,0)</f>
        <v>0</v>
      </c>
      <c r="BG140" s="147">
        <f>IF(N140="zákl. přenesená",J140,0)</f>
        <v>0</v>
      </c>
      <c r="BH140" s="147">
        <f>IF(N140="sníž. přenesená",J140,0)</f>
        <v>0</v>
      </c>
      <c r="BI140" s="147">
        <f>IF(N140="nulová",J140,0)</f>
        <v>0</v>
      </c>
      <c r="BJ140" s="17" t="s">
        <v>87</v>
      </c>
      <c r="BK140" s="147">
        <f>ROUND(I140*H140,2)</f>
        <v>0</v>
      </c>
      <c r="BL140" s="17" t="s">
        <v>125</v>
      </c>
      <c r="BM140" s="146" t="s">
        <v>157</v>
      </c>
    </row>
    <row r="141" spans="2:47" s="1" customFormat="1" ht="12">
      <c r="B141" s="32"/>
      <c r="D141" s="148" t="s">
        <v>127</v>
      </c>
      <c r="F141" s="149" t="s">
        <v>156</v>
      </c>
      <c r="I141" s="150"/>
      <c r="L141" s="32"/>
      <c r="M141" s="151"/>
      <c r="T141" s="56"/>
      <c r="AT141" s="17" t="s">
        <v>127</v>
      </c>
      <c r="AU141" s="17" t="s">
        <v>89</v>
      </c>
    </row>
    <row r="142" spans="2:65" s="1" customFormat="1" ht="24.2" customHeight="1">
      <c r="B142" s="133"/>
      <c r="C142" s="134" t="s">
        <v>158</v>
      </c>
      <c r="D142" s="134" t="s">
        <v>121</v>
      </c>
      <c r="E142" s="135" t="s">
        <v>159</v>
      </c>
      <c r="F142" s="136" t="s">
        <v>160</v>
      </c>
      <c r="G142" s="137" t="s">
        <v>161</v>
      </c>
      <c r="H142" s="138">
        <v>1016.294</v>
      </c>
      <c r="I142" s="139"/>
      <c r="J142" s="140">
        <f>ROUND(I142*H142,2)</f>
        <v>0</v>
      </c>
      <c r="K142" s="141"/>
      <c r="L142" s="32"/>
      <c r="M142" s="142" t="s">
        <v>1</v>
      </c>
      <c r="N142" s="143" t="s">
        <v>44</v>
      </c>
      <c r="P142" s="144">
        <f>O142*H142</f>
        <v>0</v>
      </c>
      <c r="Q142" s="144">
        <v>0</v>
      </c>
      <c r="R142" s="144">
        <f>Q142*H142</f>
        <v>0</v>
      </c>
      <c r="S142" s="144">
        <v>0</v>
      </c>
      <c r="T142" s="145">
        <f>S142*H142</f>
        <v>0</v>
      </c>
      <c r="AR142" s="146" t="s">
        <v>125</v>
      </c>
      <c r="AT142" s="146" t="s">
        <v>121</v>
      </c>
      <c r="AU142" s="146" t="s">
        <v>89</v>
      </c>
      <c r="AY142" s="17" t="s">
        <v>118</v>
      </c>
      <c r="BE142" s="147">
        <f>IF(N142="základní",J142,0)</f>
        <v>0</v>
      </c>
      <c r="BF142" s="147">
        <f>IF(N142="snížená",J142,0)</f>
        <v>0</v>
      </c>
      <c r="BG142" s="147">
        <f>IF(N142="zákl. přenesená",J142,0)</f>
        <v>0</v>
      </c>
      <c r="BH142" s="147">
        <f>IF(N142="sníž. přenesená",J142,0)</f>
        <v>0</v>
      </c>
      <c r="BI142" s="147">
        <f>IF(N142="nulová",J142,0)</f>
        <v>0</v>
      </c>
      <c r="BJ142" s="17" t="s">
        <v>87</v>
      </c>
      <c r="BK142" s="147">
        <f>ROUND(I142*H142,2)</f>
        <v>0</v>
      </c>
      <c r="BL142" s="17" t="s">
        <v>125</v>
      </c>
      <c r="BM142" s="146" t="s">
        <v>162</v>
      </c>
    </row>
    <row r="143" spans="2:47" s="1" customFormat="1" ht="48.75">
      <c r="B143" s="32"/>
      <c r="D143" s="148" t="s">
        <v>127</v>
      </c>
      <c r="F143" s="149" t="s">
        <v>163</v>
      </c>
      <c r="I143" s="150"/>
      <c r="L143" s="32"/>
      <c r="M143" s="151"/>
      <c r="T143" s="56"/>
      <c r="AT143" s="17" t="s">
        <v>127</v>
      </c>
      <c r="AU143" s="17" t="s">
        <v>89</v>
      </c>
    </row>
    <row r="144" spans="2:51" s="12" customFormat="1" ht="12">
      <c r="B144" s="152"/>
      <c r="D144" s="148" t="s">
        <v>129</v>
      </c>
      <c r="E144" s="153" t="s">
        <v>1</v>
      </c>
      <c r="F144" s="154" t="s">
        <v>164</v>
      </c>
      <c r="H144" s="155">
        <v>145.439</v>
      </c>
      <c r="I144" s="156"/>
      <c r="L144" s="152"/>
      <c r="M144" s="157"/>
      <c r="T144" s="158"/>
      <c r="AT144" s="153" t="s">
        <v>129</v>
      </c>
      <c r="AU144" s="153" t="s">
        <v>89</v>
      </c>
      <c r="AV144" s="12" t="s">
        <v>89</v>
      </c>
      <c r="AW144" s="12" t="s">
        <v>36</v>
      </c>
      <c r="AX144" s="12" t="s">
        <v>79</v>
      </c>
      <c r="AY144" s="153" t="s">
        <v>118</v>
      </c>
    </row>
    <row r="145" spans="2:51" s="12" customFormat="1" ht="12">
      <c r="B145" s="152"/>
      <c r="D145" s="148" t="s">
        <v>129</v>
      </c>
      <c r="E145" s="153" t="s">
        <v>1</v>
      </c>
      <c r="F145" s="154" t="s">
        <v>165</v>
      </c>
      <c r="H145" s="155">
        <v>181.039</v>
      </c>
      <c r="I145" s="156"/>
      <c r="L145" s="152"/>
      <c r="M145" s="157"/>
      <c r="T145" s="158"/>
      <c r="AT145" s="153" t="s">
        <v>129</v>
      </c>
      <c r="AU145" s="153" t="s">
        <v>89</v>
      </c>
      <c r="AV145" s="12" t="s">
        <v>89</v>
      </c>
      <c r="AW145" s="12" t="s">
        <v>36</v>
      </c>
      <c r="AX145" s="12" t="s">
        <v>79</v>
      </c>
      <c r="AY145" s="153" t="s">
        <v>118</v>
      </c>
    </row>
    <row r="146" spans="2:51" s="12" customFormat="1" ht="12">
      <c r="B146" s="152"/>
      <c r="D146" s="148" t="s">
        <v>129</v>
      </c>
      <c r="E146" s="153" t="s">
        <v>1</v>
      </c>
      <c r="F146" s="154" t="s">
        <v>166</v>
      </c>
      <c r="H146" s="155">
        <v>212.767</v>
      </c>
      <c r="I146" s="156"/>
      <c r="L146" s="152"/>
      <c r="M146" s="157"/>
      <c r="T146" s="158"/>
      <c r="AT146" s="153" t="s">
        <v>129</v>
      </c>
      <c r="AU146" s="153" t="s">
        <v>89</v>
      </c>
      <c r="AV146" s="12" t="s">
        <v>89</v>
      </c>
      <c r="AW146" s="12" t="s">
        <v>36</v>
      </c>
      <c r="AX146" s="12" t="s">
        <v>79</v>
      </c>
      <c r="AY146" s="153" t="s">
        <v>118</v>
      </c>
    </row>
    <row r="147" spans="2:51" s="12" customFormat="1" ht="12">
      <c r="B147" s="152"/>
      <c r="D147" s="148" t="s">
        <v>129</v>
      </c>
      <c r="E147" s="153" t="s">
        <v>1</v>
      </c>
      <c r="F147" s="154" t="s">
        <v>167</v>
      </c>
      <c r="H147" s="155">
        <v>141.331</v>
      </c>
      <c r="I147" s="156"/>
      <c r="L147" s="152"/>
      <c r="M147" s="157"/>
      <c r="T147" s="158"/>
      <c r="AT147" s="153" t="s">
        <v>129</v>
      </c>
      <c r="AU147" s="153" t="s">
        <v>89</v>
      </c>
      <c r="AV147" s="12" t="s">
        <v>89</v>
      </c>
      <c r="AW147" s="12" t="s">
        <v>36</v>
      </c>
      <c r="AX147" s="12" t="s">
        <v>79</v>
      </c>
      <c r="AY147" s="153" t="s">
        <v>118</v>
      </c>
    </row>
    <row r="148" spans="2:51" s="12" customFormat="1" ht="12">
      <c r="B148" s="152"/>
      <c r="D148" s="148" t="s">
        <v>129</v>
      </c>
      <c r="E148" s="153" t="s">
        <v>1</v>
      </c>
      <c r="F148" s="154" t="s">
        <v>168</v>
      </c>
      <c r="H148" s="155">
        <v>84.374</v>
      </c>
      <c r="I148" s="156"/>
      <c r="L148" s="152"/>
      <c r="M148" s="157"/>
      <c r="T148" s="158"/>
      <c r="AT148" s="153" t="s">
        <v>129</v>
      </c>
      <c r="AU148" s="153" t="s">
        <v>89</v>
      </c>
      <c r="AV148" s="12" t="s">
        <v>89</v>
      </c>
      <c r="AW148" s="12" t="s">
        <v>36</v>
      </c>
      <c r="AX148" s="12" t="s">
        <v>79</v>
      </c>
      <c r="AY148" s="153" t="s">
        <v>118</v>
      </c>
    </row>
    <row r="149" spans="2:51" s="12" customFormat="1" ht="12">
      <c r="B149" s="152"/>
      <c r="D149" s="148" t="s">
        <v>129</v>
      </c>
      <c r="E149" s="153" t="s">
        <v>1</v>
      </c>
      <c r="F149" s="154" t="s">
        <v>169</v>
      </c>
      <c r="H149" s="155">
        <v>142.262</v>
      </c>
      <c r="I149" s="156"/>
      <c r="L149" s="152"/>
      <c r="M149" s="157"/>
      <c r="T149" s="158"/>
      <c r="AT149" s="153" t="s">
        <v>129</v>
      </c>
      <c r="AU149" s="153" t="s">
        <v>89</v>
      </c>
      <c r="AV149" s="12" t="s">
        <v>89</v>
      </c>
      <c r="AW149" s="12" t="s">
        <v>36</v>
      </c>
      <c r="AX149" s="12" t="s">
        <v>79</v>
      </c>
      <c r="AY149" s="153" t="s">
        <v>118</v>
      </c>
    </row>
    <row r="150" spans="2:51" s="12" customFormat="1" ht="12">
      <c r="B150" s="152"/>
      <c r="D150" s="148" t="s">
        <v>129</v>
      </c>
      <c r="E150" s="153" t="s">
        <v>1</v>
      </c>
      <c r="F150" s="154" t="s">
        <v>170</v>
      </c>
      <c r="H150" s="155">
        <v>17.952</v>
      </c>
      <c r="I150" s="156"/>
      <c r="L150" s="152"/>
      <c r="M150" s="157"/>
      <c r="T150" s="158"/>
      <c r="AT150" s="153" t="s">
        <v>129</v>
      </c>
      <c r="AU150" s="153" t="s">
        <v>89</v>
      </c>
      <c r="AV150" s="12" t="s">
        <v>89</v>
      </c>
      <c r="AW150" s="12" t="s">
        <v>36</v>
      </c>
      <c r="AX150" s="12" t="s">
        <v>79</v>
      </c>
      <c r="AY150" s="153" t="s">
        <v>118</v>
      </c>
    </row>
    <row r="151" spans="2:51" s="12" customFormat="1" ht="12">
      <c r="B151" s="152"/>
      <c r="D151" s="148" t="s">
        <v>129</v>
      </c>
      <c r="E151" s="153" t="s">
        <v>1</v>
      </c>
      <c r="F151" s="154" t="s">
        <v>171</v>
      </c>
      <c r="H151" s="155">
        <v>91.13</v>
      </c>
      <c r="I151" s="156"/>
      <c r="L151" s="152"/>
      <c r="M151" s="157"/>
      <c r="T151" s="158"/>
      <c r="AT151" s="153" t="s">
        <v>129</v>
      </c>
      <c r="AU151" s="153" t="s">
        <v>89</v>
      </c>
      <c r="AV151" s="12" t="s">
        <v>89</v>
      </c>
      <c r="AW151" s="12" t="s">
        <v>36</v>
      </c>
      <c r="AX151" s="12" t="s">
        <v>79</v>
      </c>
      <c r="AY151" s="153" t="s">
        <v>118</v>
      </c>
    </row>
    <row r="152" spans="2:51" s="13" customFormat="1" ht="12">
      <c r="B152" s="159"/>
      <c r="D152" s="148" t="s">
        <v>129</v>
      </c>
      <c r="E152" s="160" t="s">
        <v>1</v>
      </c>
      <c r="F152" s="161" t="s">
        <v>132</v>
      </c>
      <c r="H152" s="162">
        <v>1016.294</v>
      </c>
      <c r="I152" s="163"/>
      <c r="L152" s="159"/>
      <c r="M152" s="164"/>
      <c r="T152" s="165"/>
      <c r="AT152" s="160" t="s">
        <v>129</v>
      </c>
      <c r="AU152" s="160" t="s">
        <v>89</v>
      </c>
      <c r="AV152" s="13" t="s">
        <v>125</v>
      </c>
      <c r="AW152" s="13" t="s">
        <v>36</v>
      </c>
      <c r="AX152" s="13" t="s">
        <v>87</v>
      </c>
      <c r="AY152" s="160" t="s">
        <v>118</v>
      </c>
    </row>
    <row r="153" spans="2:65" s="1" customFormat="1" ht="24.2" customHeight="1">
      <c r="B153" s="133"/>
      <c r="C153" s="134" t="s">
        <v>172</v>
      </c>
      <c r="D153" s="134" t="s">
        <v>121</v>
      </c>
      <c r="E153" s="135" t="s">
        <v>173</v>
      </c>
      <c r="F153" s="136" t="s">
        <v>174</v>
      </c>
      <c r="G153" s="137" t="s">
        <v>161</v>
      </c>
      <c r="H153" s="138">
        <v>517</v>
      </c>
      <c r="I153" s="139"/>
      <c r="J153" s="140">
        <f>ROUND(I153*H153,2)</f>
        <v>0</v>
      </c>
      <c r="K153" s="141"/>
      <c r="L153" s="32"/>
      <c r="M153" s="142" t="s">
        <v>1</v>
      </c>
      <c r="N153" s="143" t="s">
        <v>44</v>
      </c>
      <c r="P153" s="144">
        <f>O153*H153</f>
        <v>0</v>
      </c>
      <c r="Q153" s="144">
        <v>0</v>
      </c>
      <c r="R153" s="144">
        <f>Q153*H153</f>
        <v>0</v>
      </c>
      <c r="S153" s="144">
        <v>0</v>
      </c>
      <c r="T153" s="145">
        <f>S153*H153</f>
        <v>0</v>
      </c>
      <c r="AR153" s="146" t="s">
        <v>125</v>
      </c>
      <c r="AT153" s="146" t="s">
        <v>121</v>
      </c>
      <c r="AU153" s="146" t="s">
        <v>89</v>
      </c>
      <c r="AY153" s="17" t="s">
        <v>118</v>
      </c>
      <c r="BE153" s="147">
        <f>IF(N153="základní",J153,0)</f>
        <v>0</v>
      </c>
      <c r="BF153" s="147">
        <f>IF(N153="snížená",J153,0)</f>
        <v>0</v>
      </c>
      <c r="BG153" s="147">
        <f>IF(N153="zákl. přenesená",J153,0)</f>
        <v>0</v>
      </c>
      <c r="BH153" s="147">
        <f>IF(N153="sníž. přenesená",J153,0)</f>
        <v>0</v>
      </c>
      <c r="BI153" s="147">
        <f>IF(N153="nulová",J153,0)</f>
        <v>0</v>
      </c>
      <c r="BJ153" s="17" t="s">
        <v>87</v>
      </c>
      <c r="BK153" s="147">
        <f>ROUND(I153*H153,2)</f>
        <v>0</v>
      </c>
      <c r="BL153" s="17" t="s">
        <v>125</v>
      </c>
      <c r="BM153" s="146" t="s">
        <v>175</v>
      </c>
    </row>
    <row r="154" spans="2:47" s="1" customFormat="1" ht="48.75">
      <c r="B154" s="32"/>
      <c r="D154" s="148" t="s">
        <v>127</v>
      </c>
      <c r="F154" s="149" t="s">
        <v>176</v>
      </c>
      <c r="I154" s="150"/>
      <c r="L154" s="32"/>
      <c r="M154" s="151"/>
      <c r="T154" s="56"/>
      <c r="AT154" s="17" t="s">
        <v>127</v>
      </c>
      <c r="AU154" s="17" t="s">
        <v>89</v>
      </c>
    </row>
    <row r="155" spans="2:51" s="12" customFormat="1" ht="12">
      <c r="B155" s="152"/>
      <c r="D155" s="148" t="s">
        <v>129</v>
      </c>
      <c r="E155" s="153" t="s">
        <v>1</v>
      </c>
      <c r="F155" s="154" t="s">
        <v>177</v>
      </c>
      <c r="H155" s="155">
        <v>517</v>
      </c>
      <c r="I155" s="156"/>
      <c r="L155" s="152"/>
      <c r="M155" s="157"/>
      <c r="T155" s="158"/>
      <c r="AT155" s="153" t="s">
        <v>129</v>
      </c>
      <c r="AU155" s="153" t="s">
        <v>89</v>
      </c>
      <c r="AV155" s="12" t="s">
        <v>89</v>
      </c>
      <c r="AW155" s="12" t="s">
        <v>36</v>
      </c>
      <c r="AX155" s="12" t="s">
        <v>87</v>
      </c>
      <c r="AY155" s="153" t="s">
        <v>118</v>
      </c>
    </row>
    <row r="156" spans="2:65" s="1" customFormat="1" ht="16.5" customHeight="1">
      <c r="B156" s="133"/>
      <c r="C156" s="134" t="s">
        <v>152</v>
      </c>
      <c r="D156" s="134" t="s">
        <v>121</v>
      </c>
      <c r="E156" s="135" t="s">
        <v>178</v>
      </c>
      <c r="F156" s="136" t="s">
        <v>179</v>
      </c>
      <c r="G156" s="137" t="s">
        <v>161</v>
      </c>
      <c r="H156" s="138">
        <v>729.05</v>
      </c>
      <c r="I156" s="139"/>
      <c r="J156" s="140">
        <f>ROUND(I156*H156,2)</f>
        <v>0</v>
      </c>
      <c r="K156" s="141"/>
      <c r="L156" s="32"/>
      <c r="M156" s="142" t="s">
        <v>1</v>
      </c>
      <c r="N156" s="143" t="s">
        <v>44</v>
      </c>
      <c r="P156" s="144">
        <f>O156*H156</f>
        <v>0</v>
      </c>
      <c r="Q156" s="144">
        <v>0</v>
      </c>
      <c r="R156" s="144">
        <f>Q156*H156</f>
        <v>0</v>
      </c>
      <c r="S156" s="144">
        <v>0</v>
      </c>
      <c r="T156" s="145">
        <f>S156*H156</f>
        <v>0</v>
      </c>
      <c r="AR156" s="146" t="s">
        <v>125</v>
      </c>
      <c r="AT156" s="146" t="s">
        <v>121</v>
      </c>
      <c r="AU156" s="146" t="s">
        <v>89</v>
      </c>
      <c r="AY156" s="17" t="s">
        <v>118</v>
      </c>
      <c r="BE156" s="147">
        <f>IF(N156="základní",J156,0)</f>
        <v>0</v>
      </c>
      <c r="BF156" s="147">
        <f>IF(N156="snížená",J156,0)</f>
        <v>0</v>
      </c>
      <c r="BG156" s="147">
        <f>IF(N156="zákl. přenesená",J156,0)</f>
        <v>0</v>
      </c>
      <c r="BH156" s="147">
        <f>IF(N156="sníž. přenesená",J156,0)</f>
        <v>0</v>
      </c>
      <c r="BI156" s="147">
        <f>IF(N156="nulová",J156,0)</f>
        <v>0</v>
      </c>
      <c r="BJ156" s="17" t="s">
        <v>87</v>
      </c>
      <c r="BK156" s="147">
        <f>ROUND(I156*H156,2)</f>
        <v>0</v>
      </c>
      <c r="BL156" s="17" t="s">
        <v>125</v>
      </c>
      <c r="BM156" s="146" t="s">
        <v>180</v>
      </c>
    </row>
    <row r="157" spans="2:47" s="1" customFormat="1" ht="58.5">
      <c r="B157" s="32"/>
      <c r="D157" s="148" t="s">
        <v>127</v>
      </c>
      <c r="F157" s="149" t="s">
        <v>181</v>
      </c>
      <c r="I157" s="150"/>
      <c r="L157" s="32"/>
      <c r="M157" s="151"/>
      <c r="T157" s="56"/>
      <c r="AT157" s="17" t="s">
        <v>127</v>
      </c>
      <c r="AU157" s="17" t="s">
        <v>89</v>
      </c>
    </row>
    <row r="158" spans="2:51" s="12" customFormat="1" ht="12">
      <c r="B158" s="152"/>
      <c r="D158" s="148" t="s">
        <v>129</v>
      </c>
      <c r="E158" s="153" t="s">
        <v>1</v>
      </c>
      <c r="F158" s="154" t="s">
        <v>182</v>
      </c>
      <c r="H158" s="155">
        <v>141.776</v>
      </c>
      <c r="I158" s="156"/>
      <c r="L158" s="152"/>
      <c r="M158" s="157"/>
      <c r="T158" s="158"/>
      <c r="AT158" s="153" t="s">
        <v>129</v>
      </c>
      <c r="AU158" s="153" t="s">
        <v>89</v>
      </c>
      <c r="AV158" s="12" t="s">
        <v>89</v>
      </c>
      <c r="AW158" s="12" t="s">
        <v>36</v>
      </c>
      <c r="AX158" s="12" t="s">
        <v>79</v>
      </c>
      <c r="AY158" s="153" t="s">
        <v>118</v>
      </c>
    </row>
    <row r="159" spans="2:51" s="12" customFormat="1" ht="12">
      <c r="B159" s="152"/>
      <c r="D159" s="148" t="s">
        <v>129</v>
      </c>
      <c r="E159" s="153" t="s">
        <v>1</v>
      </c>
      <c r="F159" s="154" t="s">
        <v>183</v>
      </c>
      <c r="H159" s="155">
        <v>66.955</v>
      </c>
      <c r="I159" s="156"/>
      <c r="L159" s="152"/>
      <c r="M159" s="157"/>
      <c r="T159" s="158"/>
      <c r="AT159" s="153" t="s">
        <v>129</v>
      </c>
      <c r="AU159" s="153" t="s">
        <v>89</v>
      </c>
      <c r="AV159" s="12" t="s">
        <v>89</v>
      </c>
      <c r="AW159" s="12" t="s">
        <v>36</v>
      </c>
      <c r="AX159" s="12" t="s">
        <v>79</v>
      </c>
      <c r="AY159" s="153" t="s">
        <v>118</v>
      </c>
    </row>
    <row r="160" spans="2:51" s="12" customFormat="1" ht="12">
      <c r="B160" s="152"/>
      <c r="D160" s="148" t="s">
        <v>129</v>
      </c>
      <c r="E160" s="153" t="s">
        <v>1</v>
      </c>
      <c r="F160" s="154" t="s">
        <v>184</v>
      </c>
      <c r="H160" s="155">
        <v>188.714</v>
      </c>
      <c r="I160" s="156"/>
      <c r="L160" s="152"/>
      <c r="M160" s="157"/>
      <c r="T160" s="158"/>
      <c r="AT160" s="153" t="s">
        <v>129</v>
      </c>
      <c r="AU160" s="153" t="s">
        <v>89</v>
      </c>
      <c r="AV160" s="12" t="s">
        <v>89</v>
      </c>
      <c r="AW160" s="12" t="s">
        <v>36</v>
      </c>
      <c r="AX160" s="12" t="s">
        <v>79</v>
      </c>
      <c r="AY160" s="153" t="s">
        <v>118</v>
      </c>
    </row>
    <row r="161" spans="2:51" s="12" customFormat="1" ht="12">
      <c r="B161" s="152"/>
      <c r="D161" s="148" t="s">
        <v>129</v>
      </c>
      <c r="E161" s="153" t="s">
        <v>1</v>
      </c>
      <c r="F161" s="154" t="s">
        <v>185</v>
      </c>
      <c r="H161" s="155">
        <v>42.893</v>
      </c>
      <c r="I161" s="156"/>
      <c r="L161" s="152"/>
      <c r="M161" s="157"/>
      <c r="T161" s="158"/>
      <c r="AT161" s="153" t="s">
        <v>129</v>
      </c>
      <c r="AU161" s="153" t="s">
        <v>89</v>
      </c>
      <c r="AV161" s="12" t="s">
        <v>89</v>
      </c>
      <c r="AW161" s="12" t="s">
        <v>36</v>
      </c>
      <c r="AX161" s="12" t="s">
        <v>79</v>
      </c>
      <c r="AY161" s="153" t="s">
        <v>118</v>
      </c>
    </row>
    <row r="162" spans="2:51" s="12" customFormat="1" ht="12">
      <c r="B162" s="152"/>
      <c r="D162" s="148" t="s">
        <v>129</v>
      </c>
      <c r="E162" s="153" t="s">
        <v>1</v>
      </c>
      <c r="F162" s="154" t="s">
        <v>186</v>
      </c>
      <c r="H162" s="155">
        <v>81.979</v>
      </c>
      <c r="I162" s="156"/>
      <c r="L162" s="152"/>
      <c r="M162" s="157"/>
      <c r="T162" s="158"/>
      <c r="AT162" s="153" t="s">
        <v>129</v>
      </c>
      <c r="AU162" s="153" t="s">
        <v>89</v>
      </c>
      <c r="AV162" s="12" t="s">
        <v>89</v>
      </c>
      <c r="AW162" s="12" t="s">
        <v>36</v>
      </c>
      <c r="AX162" s="12" t="s">
        <v>79</v>
      </c>
      <c r="AY162" s="153" t="s">
        <v>118</v>
      </c>
    </row>
    <row r="163" spans="2:51" s="12" customFormat="1" ht="12">
      <c r="B163" s="152"/>
      <c r="D163" s="148" t="s">
        <v>129</v>
      </c>
      <c r="E163" s="153" t="s">
        <v>1</v>
      </c>
      <c r="F163" s="154" t="s">
        <v>187</v>
      </c>
      <c r="H163" s="155">
        <v>28.455</v>
      </c>
      <c r="I163" s="156"/>
      <c r="L163" s="152"/>
      <c r="M163" s="157"/>
      <c r="T163" s="158"/>
      <c r="AT163" s="153" t="s">
        <v>129</v>
      </c>
      <c r="AU163" s="153" t="s">
        <v>89</v>
      </c>
      <c r="AV163" s="12" t="s">
        <v>89</v>
      </c>
      <c r="AW163" s="12" t="s">
        <v>36</v>
      </c>
      <c r="AX163" s="12" t="s">
        <v>79</v>
      </c>
      <c r="AY163" s="153" t="s">
        <v>118</v>
      </c>
    </row>
    <row r="164" spans="2:51" s="12" customFormat="1" ht="12">
      <c r="B164" s="152"/>
      <c r="D164" s="148" t="s">
        <v>129</v>
      </c>
      <c r="E164" s="153" t="s">
        <v>1</v>
      </c>
      <c r="F164" s="154" t="s">
        <v>188</v>
      </c>
      <c r="H164" s="155">
        <v>135.385</v>
      </c>
      <c r="I164" s="156"/>
      <c r="L164" s="152"/>
      <c r="M164" s="157"/>
      <c r="T164" s="158"/>
      <c r="AT164" s="153" t="s">
        <v>129</v>
      </c>
      <c r="AU164" s="153" t="s">
        <v>89</v>
      </c>
      <c r="AV164" s="12" t="s">
        <v>89</v>
      </c>
      <c r="AW164" s="12" t="s">
        <v>36</v>
      </c>
      <c r="AX164" s="12" t="s">
        <v>79</v>
      </c>
      <c r="AY164" s="153" t="s">
        <v>118</v>
      </c>
    </row>
    <row r="165" spans="2:51" s="12" customFormat="1" ht="12">
      <c r="B165" s="152"/>
      <c r="D165" s="148" t="s">
        <v>129</v>
      </c>
      <c r="E165" s="153" t="s">
        <v>1</v>
      </c>
      <c r="F165" s="154" t="s">
        <v>189</v>
      </c>
      <c r="H165" s="155">
        <v>24.063</v>
      </c>
      <c r="I165" s="156"/>
      <c r="L165" s="152"/>
      <c r="M165" s="157"/>
      <c r="T165" s="158"/>
      <c r="AT165" s="153" t="s">
        <v>129</v>
      </c>
      <c r="AU165" s="153" t="s">
        <v>89</v>
      </c>
      <c r="AV165" s="12" t="s">
        <v>89</v>
      </c>
      <c r="AW165" s="12" t="s">
        <v>36</v>
      </c>
      <c r="AX165" s="12" t="s">
        <v>79</v>
      </c>
      <c r="AY165" s="153" t="s">
        <v>118</v>
      </c>
    </row>
    <row r="166" spans="2:51" s="12" customFormat="1" ht="12">
      <c r="B166" s="152"/>
      <c r="D166" s="148" t="s">
        <v>129</v>
      </c>
      <c r="E166" s="153" t="s">
        <v>1</v>
      </c>
      <c r="F166" s="154" t="s">
        <v>190</v>
      </c>
      <c r="H166" s="155">
        <v>18.83</v>
      </c>
      <c r="I166" s="156"/>
      <c r="L166" s="152"/>
      <c r="M166" s="157"/>
      <c r="T166" s="158"/>
      <c r="AT166" s="153" t="s">
        <v>129</v>
      </c>
      <c r="AU166" s="153" t="s">
        <v>89</v>
      </c>
      <c r="AV166" s="12" t="s">
        <v>89</v>
      </c>
      <c r="AW166" s="12" t="s">
        <v>36</v>
      </c>
      <c r="AX166" s="12" t="s">
        <v>79</v>
      </c>
      <c r="AY166" s="153" t="s">
        <v>118</v>
      </c>
    </row>
    <row r="167" spans="2:51" s="13" customFormat="1" ht="12">
      <c r="B167" s="159"/>
      <c r="D167" s="148" t="s">
        <v>129</v>
      </c>
      <c r="E167" s="160" t="s">
        <v>1</v>
      </c>
      <c r="F167" s="161" t="s">
        <v>132</v>
      </c>
      <c r="H167" s="162">
        <v>729.05</v>
      </c>
      <c r="I167" s="163"/>
      <c r="L167" s="159"/>
      <c r="M167" s="164"/>
      <c r="T167" s="165"/>
      <c r="AT167" s="160" t="s">
        <v>129</v>
      </c>
      <c r="AU167" s="160" t="s">
        <v>89</v>
      </c>
      <c r="AV167" s="13" t="s">
        <v>125</v>
      </c>
      <c r="AW167" s="13" t="s">
        <v>36</v>
      </c>
      <c r="AX167" s="13" t="s">
        <v>87</v>
      </c>
      <c r="AY167" s="160" t="s">
        <v>118</v>
      </c>
    </row>
    <row r="168" spans="2:65" s="1" customFormat="1" ht="16.5" customHeight="1">
      <c r="B168" s="133"/>
      <c r="C168" s="134" t="s">
        <v>191</v>
      </c>
      <c r="D168" s="134" t="s">
        <v>121</v>
      </c>
      <c r="E168" s="135" t="s">
        <v>192</v>
      </c>
      <c r="F168" s="136" t="s">
        <v>193</v>
      </c>
      <c r="G168" s="137" t="s">
        <v>161</v>
      </c>
      <c r="H168" s="138">
        <v>492</v>
      </c>
      <c r="I168" s="139"/>
      <c r="J168" s="140">
        <f>ROUND(I168*H168,2)</f>
        <v>0</v>
      </c>
      <c r="K168" s="141"/>
      <c r="L168" s="32"/>
      <c r="M168" s="142" t="s">
        <v>1</v>
      </c>
      <c r="N168" s="143" t="s">
        <v>44</v>
      </c>
      <c r="P168" s="144">
        <f>O168*H168</f>
        <v>0</v>
      </c>
      <c r="Q168" s="144">
        <v>0</v>
      </c>
      <c r="R168" s="144">
        <f>Q168*H168</f>
        <v>0</v>
      </c>
      <c r="S168" s="144">
        <v>0</v>
      </c>
      <c r="T168" s="145">
        <f>S168*H168</f>
        <v>0</v>
      </c>
      <c r="AR168" s="146" t="s">
        <v>125</v>
      </c>
      <c r="AT168" s="146" t="s">
        <v>121</v>
      </c>
      <c r="AU168" s="146" t="s">
        <v>89</v>
      </c>
      <c r="AY168" s="17" t="s">
        <v>118</v>
      </c>
      <c r="BE168" s="147">
        <f>IF(N168="základní",J168,0)</f>
        <v>0</v>
      </c>
      <c r="BF168" s="147">
        <f>IF(N168="snížená",J168,0)</f>
        <v>0</v>
      </c>
      <c r="BG168" s="147">
        <f>IF(N168="zákl. přenesená",J168,0)</f>
        <v>0</v>
      </c>
      <c r="BH168" s="147">
        <f>IF(N168="sníž. přenesená",J168,0)</f>
        <v>0</v>
      </c>
      <c r="BI168" s="147">
        <f>IF(N168="nulová",J168,0)</f>
        <v>0</v>
      </c>
      <c r="BJ168" s="17" t="s">
        <v>87</v>
      </c>
      <c r="BK168" s="147">
        <f>ROUND(I168*H168,2)</f>
        <v>0</v>
      </c>
      <c r="BL168" s="17" t="s">
        <v>125</v>
      </c>
      <c r="BM168" s="146" t="s">
        <v>194</v>
      </c>
    </row>
    <row r="169" spans="2:47" s="1" customFormat="1" ht="58.5">
      <c r="B169" s="32"/>
      <c r="D169" s="148" t="s">
        <v>127</v>
      </c>
      <c r="F169" s="149" t="s">
        <v>195</v>
      </c>
      <c r="I169" s="150"/>
      <c r="L169" s="32"/>
      <c r="M169" s="151"/>
      <c r="T169" s="56"/>
      <c r="AT169" s="17" t="s">
        <v>127</v>
      </c>
      <c r="AU169" s="17" t="s">
        <v>89</v>
      </c>
    </row>
    <row r="170" spans="2:51" s="12" customFormat="1" ht="12">
      <c r="B170" s="152"/>
      <c r="D170" s="148" t="s">
        <v>129</v>
      </c>
      <c r="E170" s="153" t="s">
        <v>1</v>
      </c>
      <c r="F170" s="154" t="s">
        <v>196</v>
      </c>
      <c r="H170" s="155">
        <v>492</v>
      </c>
      <c r="I170" s="156"/>
      <c r="L170" s="152"/>
      <c r="M170" s="157"/>
      <c r="T170" s="158"/>
      <c r="AT170" s="153" t="s">
        <v>129</v>
      </c>
      <c r="AU170" s="153" t="s">
        <v>89</v>
      </c>
      <c r="AV170" s="12" t="s">
        <v>89</v>
      </c>
      <c r="AW170" s="12" t="s">
        <v>36</v>
      </c>
      <c r="AX170" s="12" t="s">
        <v>87</v>
      </c>
      <c r="AY170" s="153" t="s">
        <v>118</v>
      </c>
    </row>
    <row r="171" spans="2:65" s="1" customFormat="1" ht="16.5" customHeight="1">
      <c r="B171" s="133"/>
      <c r="C171" s="166" t="s">
        <v>197</v>
      </c>
      <c r="D171" s="166" t="s">
        <v>148</v>
      </c>
      <c r="E171" s="167" t="s">
        <v>198</v>
      </c>
      <c r="F171" s="168" t="s">
        <v>199</v>
      </c>
      <c r="G171" s="169" t="s">
        <v>151</v>
      </c>
      <c r="H171" s="170">
        <v>3786.934</v>
      </c>
      <c r="I171" s="171"/>
      <c r="J171" s="172">
        <f>ROUND(I171*H171,2)</f>
        <v>0</v>
      </c>
      <c r="K171" s="173"/>
      <c r="L171" s="174"/>
      <c r="M171" s="175" t="s">
        <v>1</v>
      </c>
      <c r="N171" s="176" t="s">
        <v>44</v>
      </c>
      <c r="P171" s="144">
        <f>O171*H171</f>
        <v>0</v>
      </c>
      <c r="Q171" s="144">
        <v>1</v>
      </c>
      <c r="R171" s="144">
        <f>Q171*H171</f>
        <v>3786.934</v>
      </c>
      <c r="S171" s="144">
        <v>0</v>
      </c>
      <c r="T171" s="145">
        <f>S171*H171</f>
        <v>0</v>
      </c>
      <c r="AR171" s="146" t="s">
        <v>152</v>
      </c>
      <c r="AT171" s="146" t="s">
        <v>148</v>
      </c>
      <c r="AU171" s="146" t="s">
        <v>89</v>
      </c>
      <c r="AY171" s="17" t="s">
        <v>118</v>
      </c>
      <c r="BE171" s="147">
        <f>IF(N171="základní",J171,0)</f>
        <v>0</v>
      </c>
      <c r="BF171" s="147">
        <f>IF(N171="snížená",J171,0)</f>
        <v>0</v>
      </c>
      <c r="BG171" s="147">
        <f>IF(N171="zákl. přenesená",J171,0)</f>
        <v>0</v>
      </c>
      <c r="BH171" s="147">
        <f>IF(N171="sníž. přenesená",J171,0)</f>
        <v>0</v>
      </c>
      <c r="BI171" s="147">
        <f>IF(N171="nulová",J171,0)</f>
        <v>0</v>
      </c>
      <c r="BJ171" s="17" t="s">
        <v>87</v>
      </c>
      <c r="BK171" s="147">
        <f>ROUND(I171*H171,2)</f>
        <v>0</v>
      </c>
      <c r="BL171" s="17" t="s">
        <v>125</v>
      </c>
      <c r="BM171" s="146" t="s">
        <v>200</v>
      </c>
    </row>
    <row r="172" spans="2:47" s="1" customFormat="1" ht="12">
      <c r="B172" s="32"/>
      <c r="D172" s="148" t="s">
        <v>127</v>
      </c>
      <c r="F172" s="149" t="s">
        <v>199</v>
      </c>
      <c r="I172" s="150"/>
      <c r="L172" s="32"/>
      <c r="M172" s="151"/>
      <c r="T172" s="56"/>
      <c r="AT172" s="17" t="s">
        <v>127</v>
      </c>
      <c r="AU172" s="17" t="s">
        <v>89</v>
      </c>
    </row>
    <row r="173" spans="2:51" s="12" customFormat="1" ht="12">
      <c r="B173" s="152"/>
      <c r="D173" s="148" t="s">
        <v>129</v>
      </c>
      <c r="E173" s="153" t="s">
        <v>1</v>
      </c>
      <c r="F173" s="154" t="s">
        <v>201</v>
      </c>
      <c r="H173" s="155">
        <v>2258.943</v>
      </c>
      <c r="I173" s="156"/>
      <c r="L173" s="152"/>
      <c r="M173" s="157"/>
      <c r="T173" s="158"/>
      <c r="AT173" s="153" t="s">
        <v>129</v>
      </c>
      <c r="AU173" s="153" t="s">
        <v>89</v>
      </c>
      <c r="AV173" s="12" t="s">
        <v>89</v>
      </c>
      <c r="AW173" s="12" t="s">
        <v>36</v>
      </c>
      <c r="AX173" s="12" t="s">
        <v>79</v>
      </c>
      <c r="AY173" s="153" t="s">
        <v>118</v>
      </c>
    </row>
    <row r="174" spans="2:51" s="12" customFormat="1" ht="12">
      <c r="B174" s="152"/>
      <c r="D174" s="148" t="s">
        <v>129</v>
      </c>
      <c r="E174" s="153" t="s">
        <v>1</v>
      </c>
      <c r="F174" s="154" t="s">
        <v>202</v>
      </c>
      <c r="H174" s="155">
        <v>1402.589</v>
      </c>
      <c r="I174" s="156"/>
      <c r="L174" s="152"/>
      <c r="M174" s="157"/>
      <c r="T174" s="158"/>
      <c r="AT174" s="153" t="s">
        <v>129</v>
      </c>
      <c r="AU174" s="153" t="s">
        <v>89</v>
      </c>
      <c r="AV174" s="12" t="s">
        <v>89</v>
      </c>
      <c r="AW174" s="12" t="s">
        <v>36</v>
      </c>
      <c r="AX174" s="12" t="s">
        <v>79</v>
      </c>
      <c r="AY174" s="153" t="s">
        <v>118</v>
      </c>
    </row>
    <row r="175" spans="2:51" s="12" customFormat="1" ht="12">
      <c r="B175" s="152"/>
      <c r="D175" s="148" t="s">
        <v>129</v>
      </c>
      <c r="E175" s="153" t="s">
        <v>1</v>
      </c>
      <c r="F175" s="154" t="s">
        <v>203</v>
      </c>
      <c r="H175" s="155">
        <v>125.402</v>
      </c>
      <c r="I175" s="156"/>
      <c r="L175" s="152"/>
      <c r="M175" s="157"/>
      <c r="T175" s="158"/>
      <c r="AT175" s="153" t="s">
        <v>129</v>
      </c>
      <c r="AU175" s="153" t="s">
        <v>89</v>
      </c>
      <c r="AV175" s="12" t="s">
        <v>89</v>
      </c>
      <c r="AW175" s="12" t="s">
        <v>36</v>
      </c>
      <c r="AX175" s="12" t="s">
        <v>79</v>
      </c>
      <c r="AY175" s="153" t="s">
        <v>118</v>
      </c>
    </row>
    <row r="176" spans="2:51" s="13" customFormat="1" ht="12">
      <c r="B176" s="159"/>
      <c r="D176" s="148" t="s">
        <v>129</v>
      </c>
      <c r="E176" s="160" t="s">
        <v>1</v>
      </c>
      <c r="F176" s="161" t="s">
        <v>132</v>
      </c>
      <c r="H176" s="162">
        <v>3786.934</v>
      </c>
      <c r="I176" s="163"/>
      <c r="L176" s="159"/>
      <c r="M176" s="164"/>
      <c r="T176" s="165"/>
      <c r="AT176" s="160" t="s">
        <v>129</v>
      </c>
      <c r="AU176" s="160" t="s">
        <v>89</v>
      </c>
      <c r="AV176" s="13" t="s">
        <v>125</v>
      </c>
      <c r="AW176" s="13" t="s">
        <v>36</v>
      </c>
      <c r="AX176" s="13" t="s">
        <v>87</v>
      </c>
      <c r="AY176" s="160" t="s">
        <v>118</v>
      </c>
    </row>
    <row r="177" spans="2:65" s="1" customFormat="1" ht="24.2" customHeight="1">
      <c r="B177" s="133"/>
      <c r="C177" s="134" t="s">
        <v>204</v>
      </c>
      <c r="D177" s="134" t="s">
        <v>121</v>
      </c>
      <c r="E177" s="135" t="s">
        <v>205</v>
      </c>
      <c r="F177" s="136" t="s">
        <v>206</v>
      </c>
      <c r="G177" s="137" t="s">
        <v>143</v>
      </c>
      <c r="H177" s="138">
        <v>210</v>
      </c>
      <c r="I177" s="139"/>
      <c r="J177" s="140">
        <f>ROUND(I177*H177,2)</f>
        <v>0</v>
      </c>
      <c r="K177" s="141"/>
      <c r="L177" s="32"/>
      <c r="M177" s="142" t="s">
        <v>1</v>
      </c>
      <c r="N177" s="143" t="s">
        <v>44</v>
      </c>
      <c r="P177" s="144">
        <f>O177*H177</f>
        <v>0</v>
      </c>
      <c r="Q177" s="144">
        <v>0</v>
      </c>
      <c r="R177" s="144">
        <f>Q177*H177</f>
        <v>0</v>
      </c>
      <c r="S177" s="144">
        <v>0</v>
      </c>
      <c r="T177" s="145">
        <f>S177*H177</f>
        <v>0</v>
      </c>
      <c r="AR177" s="146" t="s">
        <v>125</v>
      </c>
      <c r="AT177" s="146" t="s">
        <v>121</v>
      </c>
      <c r="AU177" s="146" t="s">
        <v>89</v>
      </c>
      <c r="AY177" s="17" t="s">
        <v>118</v>
      </c>
      <c r="BE177" s="147">
        <f>IF(N177="základní",J177,0)</f>
        <v>0</v>
      </c>
      <c r="BF177" s="147">
        <f>IF(N177="snížená",J177,0)</f>
        <v>0</v>
      </c>
      <c r="BG177" s="147">
        <f>IF(N177="zákl. přenesená",J177,0)</f>
        <v>0</v>
      </c>
      <c r="BH177" s="147">
        <f>IF(N177="sníž. přenesená",J177,0)</f>
        <v>0</v>
      </c>
      <c r="BI177" s="147">
        <f>IF(N177="nulová",J177,0)</f>
        <v>0</v>
      </c>
      <c r="BJ177" s="17" t="s">
        <v>87</v>
      </c>
      <c r="BK177" s="147">
        <f>ROUND(I177*H177,2)</f>
        <v>0</v>
      </c>
      <c r="BL177" s="17" t="s">
        <v>125</v>
      </c>
      <c r="BM177" s="146" t="s">
        <v>207</v>
      </c>
    </row>
    <row r="178" spans="2:47" s="1" customFormat="1" ht="39">
      <c r="B178" s="32"/>
      <c r="D178" s="148" t="s">
        <v>127</v>
      </c>
      <c r="F178" s="149" t="s">
        <v>208</v>
      </c>
      <c r="I178" s="150"/>
      <c r="L178" s="32"/>
      <c r="M178" s="151"/>
      <c r="T178" s="56"/>
      <c r="AT178" s="17" t="s">
        <v>127</v>
      </c>
      <c r="AU178" s="17" t="s">
        <v>89</v>
      </c>
    </row>
    <row r="179" spans="2:51" s="12" customFormat="1" ht="12">
      <c r="B179" s="152"/>
      <c r="D179" s="148" t="s">
        <v>129</v>
      </c>
      <c r="E179" s="153" t="s">
        <v>1</v>
      </c>
      <c r="F179" s="154" t="s">
        <v>209</v>
      </c>
      <c r="H179" s="155">
        <v>210</v>
      </c>
      <c r="I179" s="156"/>
      <c r="L179" s="152"/>
      <c r="M179" s="157"/>
      <c r="T179" s="158"/>
      <c r="AT179" s="153" t="s">
        <v>129</v>
      </c>
      <c r="AU179" s="153" t="s">
        <v>89</v>
      </c>
      <c r="AV179" s="12" t="s">
        <v>89</v>
      </c>
      <c r="AW179" s="12" t="s">
        <v>36</v>
      </c>
      <c r="AX179" s="12" t="s">
        <v>87</v>
      </c>
      <c r="AY179" s="153" t="s">
        <v>118</v>
      </c>
    </row>
    <row r="180" spans="2:65" s="1" customFormat="1" ht="16.5" customHeight="1">
      <c r="B180" s="133"/>
      <c r="C180" s="134" t="s">
        <v>210</v>
      </c>
      <c r="D180" s="134" t="s">
        <v>121</v>
      </c>
      <c r="E180" s="135" t="s">
        <v>211</v>
      </c>
      <c r="F180" s="136" t="s">
        <v>212</v>
      </c>
      <c r="G180" s="137" t="s">
        <v>161</v>
      </c>
      <c r="H180" s="138">
        <v>604.787</v>
      </c>
      <c r="I180" s="139"/>
      <c r="J180" s="140">
        <f>ROUND(I180*H180,2)</f>
        <v>0</v>
      </c>
      <c r="K180" s="141"/>
      <c r="L180" s="32"/>
      <c r="M180" s="142" t="s">
        <v>1</v>
      </c>
      <c r="N180" s="143" t="s">
        <v>44</v>
      </c>
      <c r="P180" s="144">
        <f>O180*H180</f>
        <v>0</v>
      </c>
      <c r="Q180" s="144">
        <v>0</v>
      </c>
      <c r="R180" s="144">
        <f>Q180*H180</f>
        <v>0</v>
      </c>
      <c r="S180" s="144">
        <v>0</v>
      </c>
      <c r="T180" s="145">
        <f>S180*H180</f>
        <v>0</v>
      </c>
      <c r="AR180" s="146" t="s">
        <v>125</v>
      </c>
      <c r="AT180" s="146" t="s">
        <v>121</v>
      </c>
      <c r="AU180" s="146" t="s">
        <v>89</v>
      </c>
      <c r="AY180" s="17" t="s">
        <v>118</v>
      </c>
      <c r="BE180" s="147">
        <f>IF(N180="základní",J180,0)</f>
        <v>0</v>
      </c>
      <c r="BF180" s="147">
        <f>IF(N180="snížená",J180,0)</f>
        <v>0</v>
      </c>
      <c r="BG180" s="147">
        <f>IF(N180="zákl. přenesená",J180,0)</f>
        <v>0</v>
      </c>
      <c r="BH180" s="147">
        <f>IF(N180="sníž. přenesená",J180,0)</f>
        <v>0</v>
      </c>
      <c r="BI180" s="147">
        <f>IF(N180="nulová",J180,0)</f>
        <v>0</v>
      </c>
      <c r="BJ180" s="17" t="s">
        <v>87</v>
      </c>
      <c r="BK180" s="147">
        <f>ROUND(I180*H180,2)</f>
        <v>0</v>
      </c>
      <c r="BL180" s="17" t="s">
        <v>125</v>
      </c>
      <c r="BM180" s="146" t="s">
        <v>213</v>
      </c>
    </row>
    <row r="181" spans="2:47" s="1" customFormat="1" ht="48.75">
      <c r="B181" s="32"/>
      <c r="D181" s="148" t="s">
        <v>127</v>
      </c>
      <c r="F181" s="149" t="s">
        <v>214</v>
      </c>
      <c r="I181" s="150"/>
      <c r="L181" s="32"/>
      <c r="M181" s="151"/>
      <c r="T181" s="56"/>
      <c r="AT181" s="17" t="s">
        <v>127</v>
      </c>
      <c r="AU181" s="17" t="s">
        <v>89</v>
      </c>
    </row>
    <row r="182" spans="2:51" s="12" customFormat="1" ht="12">
      <c r="B182" s="152"/>
      <c r="D182" s="148" t="s">
        <v>129</v>
      </c>
      <c r="E182" s="153" t="s">
        <v>1</v>
      </c>
      <c r="F182" s="154" t="s">
        <v>215</v>
      </c>
      <c r="H182" s="155">
        <v>20</v>
      </c>
      <c r="I182" s="156"/>
      <c r="L182" s="152"/>
      <c r="M182" s="157"/>
      <c r="T182" s="158"/>
      <c r="AT182" s="153" t="s">
        <v>129</v>
      </c>
      <c r="AU182" s="153" t="s">
        <v>89</v>
      </c>
      <c r="AV182" s="12" t="s">
        <v>89</v>
      </c>
      <c r="AW182" s="12" t="s">
        <v>36</v>
      </c>
      <c r="AX182" s="12" t="s">
        <v>79</v>
      </c>
      <c r="AY182" s="153" t="s">
        <v>118</v>
      </c>
    </row>
    <row r="183" spans="2:51" s="12" customFormat="1" ht="12">
      <c r="B183" s="152"/>
      <c r="D183" s="148" t="s">
        <v>129</v>
      </c>
      <c r="E183" s="153" t="s">
        <v>1</v>
      </c>
      <c r="F183" s="154" t="s">
        <v>216</v>
      </c>
      <c r="H183" s="155">
        <v>20</v>
      </c>
      <c r="I183" s="156"/>
      <c r="L183" s="152"/>
      <c r="M183" s="157"/>
      <c r="T183" s="158"/>
      <c r="AT183" s="153" t="s">
        <v>129</v>
      </c>
      <c r="AU183" s="153" t="s">
        <v>89</v>
      </c>
      <c r="AV183" s="12" t="s">
        <v>89</v>
      </c>
      <c r="AW183" s="12" t="s">
        <v>36</v>
      </c>
      <c r="AX183" s="12" t="s">
        <v>79</v>
      </c>
      <c r="AY183" s="153" t="s">
        <v>118</v>
      </c>
    </row>
    <row r="184" spans="2:51" s="12" customFormat="1" ht="12">
      <c r="B184" s="152"/>
      <c r="D184" s="148" t="s">
        <v>129</v>
      </c>
      <c r="E184" s="153" t="s">
        <v>1</v>
      </c>
      <c r="F184" s="154" t="s">
        <v>217</v>
      </c>
      <c r="H184" s="155">
        <v>34.987</v>
      </c>
      <c r="I184" s="156"/>
      <c r="L184" s="152"/>
      <c r="M184" s="157"/>
      <c r="T184" s="158"/>
      <c r="AT184" s="153" t="s">
        <v>129</v>
      </c>
      <c r="AU184" s="153" t="s">
        <v>89</v>
      </c>
      <c r="AV184" s="12" t="s">
        <v>89</v>
      </c>
      <c r="AW184" s="12" t="s">
        <v>36</v>
      </c>
      <c r="AX184" s="12" t="s">
        <v>79</v>
      </c>
      <c r="AY184" s="153" t="s">
        <v>118</v>
      </c>
    </row>
    <row r="185" spans="2:51" s="14" customFormat="1" ht="12">
      <c r="B185" s="177"/>
      <c r="D185" s="148" t="s">
        <v>129</v>
      </c>
      <c r="E185" s="178" t="s">
        <v>1</v>
      </c>
      <c r="F185" s="179" t="s">
        <v>218</v>
      </c>
      <c r="H185" s="180">
        <v>74.987</v>
      </c>
      <c r="I185" s="181"/>
      <c r="L185" s="177"/>
      <c r="M185" s="182"/>
      <c r="T185" s="183"/>
      <c r="AT185" s="178" t="s">
        <v>129</v>
      </c>
      <c r="AU185" s="178" t="s">
        <v>89</v>
      </c>
      <c r="AV185" s="14" t="s">
        <v>140</v>
      </c>
      <c r="AW185" s="14" t="s">
        <v>36</v>
      </c>
      <c r="AX185" s="14" t="s">
        <v>79</v>
      </c>
      <c r="AY185" s="178" t="s">
        <v>118</v>
      </c>
    </row>
    <row r="186" spans="2:51" s="15" customFormat="1" ht="12">
      <c r="B186" s="184"/>
      <c r="D186" s="148" t="s">
        <v>129</v>
      </c>
      <c r="E186" s="185" t="s">
        <v>1</v>
      </c>
      <c r="F186" s="186" t="s">
        <v>219</v>
      </c>
      <c r="H186" s="185" t="s">
        <v>1</v>
      </c>
      <c r="I186" s="187"/>
      <c r="L186" s="184"/>
      <c r="M186" s="188"/>
      <c r="T186" s="189"/>
      <c r="AT186" s="185" t="s">
        <v>129</v>
      </c>
      <c r="AU186" s="185" t="s">
        <v>89</v>
      </c>
      <c r="AV186" s="15" t="s">
        <v>87</v>
      </c>
      <c r="AW186" s="15" t="s">
        <v>36</v>
      </c>
      <c r="AX186" s="15" t="s">
        <v>79</v>
      </c>
      <c r="AY186" s="185" t="s">
        <v>118</v>
      </c>
    </row>
    <row r="187" spans="2:51" s="12" customFormat="1" ht="12">
      <c r="B187" s="152"/>
      <c r="D187" s="148" t="s">
        <v>129</v>
      </c>
      <c r="E187" s="153" t="s">
        <v>1</v>
      </c>
      <c r="F187" s="154" t="s">
        <v>220</v>
      </c>
      <c r="H187" s="155">
        <v>235.8</v>
      </c>
      <c r="I187" s="156"/>
      <c r="L187" s="152"/>
      <c r="M187" s="157"/>
      <c r="T187" s="158"/>
      <c r="AT187" s="153" t="s">
        <v>129</v>
      </c>
      <c r="AU187" s="153" t="s">
        <v>89</v>
      </c>
      <c r="AV187" s="12" t="s">
        <v>89</v>
      </c>
      <c r="AW187" s="12" t="s">
        <v>36</v>
      </c>
      <c r="AX187" s="12" t="s">
        <v>79</v>
      </c>
      <c r="AY187" s="153" t="s">
        <v>118</v>
      </c>
    </row>
    <row r="188" spans="2:51" s="12" customFormat="1" ht="12">
      <c r="B188" s="152"/>
      <c r="D188" s="148" t="s">
        <v>129</v>
      </c>
      <c r="E188" s="153" t="s">
        <v>1</v>
      </c>
      <c r="F188" s="154" t="s">
        <v>221</v>
      </c>
      <c r="H188" s="155">
        <v>41.4</v>
      </c>
      <c r="I188" s="156"/>
      <c r="L188" s="152"/>
      <c r="M188" s="157"/>
      <c r="T188" s="158"/>
      <c r="AT188" s="153" t="s">
        <v>129</v>
      </c>
      <c r="AU188" s="153" t="s">
        <v>89</v>
      </c>
      <c r="AV188" s="12" t="s">
        <v>89</v>
      </c>
      <c r="AW188" s="12" t="s">
        <v>36</v>
      </c>
      <c r="AX188" s="12" t="s">
        <v>79</v>
      </c>
      <c r="AY188" s="153" t="s">
        <v>118</v>
      </c>
    </row>
    <row r="189" spans="2:51" s="12" customFormat="1" ht="12">
      <c r="B189" s="152"/>
      <c r="D189" s="148" t="s">
        <v>129</v>
      </c>
      <c r="E189" s="153" t="s">
        <v>1</v>
      </c>
      <c r="F189" s="154" t="s">
        <v>222</v>
      </c>
      <c r="H189" s="155">
        <v>37.5</v>
      </c>
      <c r="I189" s="156"/>
      <c r="L189" s="152"/>
      <c r="M189" s="157"/>
      <c r="T189" s="158"/>
      <c r="AT189" s="153" t="s">
        <v>129</v>
      </c>
      <c r="AU189" s="153" t="s">
        <v>89</v>
      </c>
      <c r="AV189" s="12" t="s">
        <v>89</v>
      </c>
      <c r="AW189" s="12" t="s">
        <v>36</v>
      </c>
      <c r="AX189" s="12" t="s">
        <v>79</v>
      </c>
      <c r="AY189" s="153" t="s">
        <v>118</v>
      </c>
    </row>
    <row r="190" spans="2:51" s="12" customFormat="1" ht="12">
      <c r="B190" s="152"/>
      <c r="D190" s="148" t="s">
        <v>129</v>
      </c>
      <c r="E190" s="153" t="s">
        <v>1</v>
      </c>
      <c r="F190" s="154" t="s">
        <v>223</v>
      </c>
      <c r="H190" s="155">
        <v>16.8</v>
      </c>
      <c r="I190" s="156"/>
      <c r="L190" s="152"/>
      <c r="M190" s="157"/>
      <c r="T190" s="158"/>
      <c r="AT190" s="153" t="s">
        <v>129</v>
      </c>
      <c r="AU190" s="153" t="s">
        <v>89</v>
      </c>
      <c r="AV190" s="12" t="s">
        <v>89</v>
      </c>
      <c r="AW190" s="12" t="s">
        <v>36</v>
      </c>
      <c r="AX190" s="12" t="s">
        <v>79</v>
      </c>
      <c r="AY190" s="153" t="s">
        <v>118</v>
      </c>
    </row>
    <row r="191" spans="2:51" s="12" customFormat="1" ht="12">
      <c r="B191" s="152"/>
      <c r="D191" s="148" t="s">
        <v>129</v>
      </c>
      <c r="E191" s="153" t="s">
        <v>1</v>
      </c>
      <c r="F191" s="154" t="s">
        <v>224</v>
      </c>
      <c r="H191" s="155">
        <v>17.7</v>
      </c>
      <c r="I191" s="156"/>
      <c r="L191" s="152"/>
      <c r="M191" s="157"/>
      <c r="T191" s="158"/>
      <c r="AT191" s="153" t="s">
        <v>129</v>
      </c>
      <c r="AU191" s="153" t="s">
        <v>89</v>
      </c>
      <c r="AV191" s="12" t="s">
        <v>89</v>
      </c>
      <c r="AW191" s="12" t="s">
        <v>36</v>
      </c>
      <c r="AX191" s="12" t="s">
        <v>79</v>
      </c>
      <c r="AY191" s="153" t="s">
        <v>118</v>
      </c>
    </row>
    <row r="192" spans="2:51" s="12" customFormat="1" ht="12">
      <c r="B192" s="152"/>
      <c r="D192" s="148" t="s">
        <v>129</v>
      </c>
      <c r="E192" s="153" t="s">
        <v>1</v>
      </c>
      <c r="F192" s="154" t="s">
        <v>225</v>
      </c>
      <c r="H192" s="155">
        <v>3.6</v>
      </c>
      <c r="I192" s="156"/>
      <c r="L192" s="152"/>
      <c r="M192" s="157"/>
      <c r="T192" s="158"/>
      <c r="AT192" s="153" t="s">
        <v>129</v>
      </c>
      <c r="AU192" s="153" t="s">
        <v>89</v>
      </c>
      <c r="AV192" s="12" t="s">
        <v>89</v>
      </c>
      <c r="AW192" s="12" t="s">
        <v>36</v>
      </c>
      <c r="AX192" s="12" t="s">
        <v>79</v>
      </c>
      <c r="AY192" s="153" t="s">
        <v>118</v>
      </c>
    </row>
    <row r="193" spans="2:51" s="12" customFormat="1" ht="12">
      <c r="B193" s="152"/>
      <c r="D193" s="148" t="s">
        <v>129</v>
      </c>
      <c r="E193" s="153" t="s">
        <v>1</v>
      </c>
      <c r="F193" s="154" t="s">
        <v>226</v>
      </c>
      <c r="H193" s="155">
        <v>42.9</v>
      </c>
      <c r="I193" s="156"/>
      <c r="L193" s="152"/>
      <c r="M193" s="157"/>
      <c r="T193" s="158"/>
      <c r="AT193" s="153" t="s">
        <v>129</v>
      </c>
      <c r="AU193" s="153" t="s">
        <v>89</v>
      </c>
      <c r="AV193" s="12" t="s">
        <v>89</v>
      </c>
      <c r="AW193" s="12" t="s">
        <v>36</v>
      </c>
      <c r="AX193" s="12" t="s">
        <v>79</v>
      </c>
      <c r="AY193" s="153" t="s">
        <v>118</v>
      </c>
    </row>
    <row r="194" spans="2:51" s="12" customFormat="1" ht="12">
      <c r="B194" s="152"/>
      <c r="D194" s="148" t="s">
        <v>129</v>
      </c>
      <c r="E194" s="153" t="s">
        <v>1</v>
      </c>
      <c r="F194" s="154" t="s">
        <v>227</v>
      </c>
      <c r="H194" s="155">
        <v>4.2</v>
      </c>
      <c r="I194" s="156"/>
      <c r="L194" s="152"/>
      <c r="M194" s="157"/>
      <c r="T194" s="158"/>
      <c r="AT194" s="153" t="s">
        <v>129</v>
      </c>
      <c r="AU194" s="153" t="s">
        <v>89</v>
      </c>
      <c r="AV194" s="12" t="s">
        <v>89</v>
      </c>
      <c r="AW194" s="12" t="s">
        <v>36</v>
      </c>
      <c r="AX194" s="12" t="s">
        <v>79</v>
      </c>
      <c r="AY194" s="153" t="s">
        <v>118</v>
      </c>
    </row>
    <row r="195" spans="2:51" s="12" customFormat="1" ht="12">
      <c r="B195" s="152"/>
      <c r="D195" s="148" t="s">
        <v>129</v>
      </c>
      <c r="E195" s="153" t="s">
        <v>1</v>
      </c>
      <c r="F195" s="154" t="s">
        <v>228</v>
      </c>
      <c r="H195" s="155">
        <v>1.8</v>
      </c>
      <c r="I195" s="156"/>
      <c r="L195" s="152"/>
      <c r="M195" s="157"/>
      <c r="T195" s="158"/>
      <c r="AT195" s="153" t="s">
        <v>129</v>
      </c>
      <c r="AU195" s="153" t="s">
        <v>89</v>
      </c>
      <c r="AV195" s="12" t="s">
        <v>89</v>
      </c>
      <c r="AW195" s="12" t="s">
        <v>36</v>
      </c>
      <c r="AX195" s="12" t="s">
        <v>79</v>
      </c>
      <c r="AY195" s="153" t="s">
        <v>118</v>
      </c>
    </row>
    <row r="196" spans="2:51" s="12" customFormat="1" ht="12">
      <c r="B196" s="152"/>
      <c r="D196" s="148" t="s">
        <v>129</v>
      </c>
      <c r="E196" s="153" t="s">
        <v>1</v>
      </c>
      <c r="F196" s="154" t="s">
        <v>229</v>
      </c>
      <c r="H196" s="155">
        <v>8.1</v>
      </c>
      <c r="I196" s="156"/>
      <c r="L196" s="152"/>
      <c r="M196" s="157"/>
      <c r="T196" s="158"/>
      <c r="AT196" s="153" t="s">
        <v>129</v>
      </c>
      <c r="AU196" s="153" t="s">
        <v>89</v>
      </c>
      <c r="AV196" s="12" t="s">
        <v>89</v>
      </c>
      <c r="AW196" s="12" t="s">
        <v>36</v>
      </c>
      <c r="AX196" s="12" t="s">
        <v>79</v>
      </c>
      <c r="AY196" s="153" t="s">
        <v>118</v>
      </c>
    </row>
    <row r="197" spans="2:51" s="14" customFormat="1" ht="12">
      <c r="B197" s="177"/>
      <c r="D197" s="148" t="s">
        <v>129</v>
      </c>
      <c r="E197" s="178" t="s">
        <v>1</v>
      </c>
      <c r="F197" s="179" t="s">
        <v>218</v>
      </c>
      <c r="H197" s="180">
        <v>409.8</v>
      </c>
      <c r="I197" s="181"/>
      <c r="L197" s="177"/>
      <c r="M197" s="182"/>
      <c r="T197" s="183"/>
      <c r="AT197" s="178" t="s">
        <v>129</v>
      </c>
      <c r="AU197" s="178" t="s">
        <v>89</v>
      </c>
      <c r="AV197" s="14" t="s">
        <v>140</v>
      </c>
      <c r="AW197" s="14" t="s">
        <v>36</v>
      </c>
      <c r="AX197" s="14" t="s">
        <v>79</v>
      </c>
      <c r="AY197" s="178" t="s">
        <v>118</v>
      </c>
    </row>
    <row r="198" spans="2:51" s="12" customFormat="1" ht="12">
      <c r="B198" s="152"/>
      <c r="D198" s="148" t="s">
        <v>129</v>
      </c>
      <c r="E198" s="153" t="s">
        <v>1</v>
      </c>
      <c r="F198" s="154" t="s">
        <v>230</v>
      </c>
      <c r="H198" s="155">
        <v>120</v>
      </c>
      <c r="I198" s="156"/>
      <c r="L198" s="152"/>
      <c r="M198" s="157"/>
      <c r="T198" s="158"/>
      <c r="AT198" s="153" t="s">
        <v>129</v>
      </c>
      <c r="AU198" s="153" t="s">
        <v>89</v>
      </c>
      <c r="AV198" s="12" t="s">
        <v>89</v>
      </c>
      <c r="AW198" s="12" t="s">
        <v>36</v>
      </c>
      <c r="AX198" s="12" t="s">
        <v>79</v>
      </c>
      <c r="AY198" s="153" t="s">
        <v>118</v>
      </c>
    </row>
    <row r="199" spans="2:51" s="13" customFormat="1" ht="12">
      <c r="B199" s="159"/>
      <c r="D199" s="148" t="s">
        <v>129</v>
      </c>
      <c r="E199" s="160" t="s">
        <v>1</v>
      </c>
      <c r="F199" s="161" t="s">
        <v>132</v>
      </c>
      <c r="H199" s="162">
        <v>604.787</v>
      </c>
      <c r="I199" s="163"/>
      <c r="L199" s="159"/>
      <c r="M199" s="164"/>
      <c r="T199" s="165"/>
      <c r="AT199" s="160" t="s">
        <v>129</v>
      </c>
      <c r="AU199" s="160" t="s">
        <v>89</v>
      </c>
      <c r="AV199" s="13" t="s">
        <v>125</v>
      </c>
      <c r="AW199" s="13" t="s">
        <v>36</v>
      </c>
      <c r="AX199" s="13" t="s">
        <v>87</v>
      </c>
      <c r="AY199" s="160" t="s">
        <v>118</v>
      </c>
    </row>
    <row r="200" spans="2:65" s="1" customFormat="1" ht="21.75" customHeight="1">
      <c r="B200" s="133"/>
      <c r="C200" s="134" t="s">
        <v>231</v>
      </c>
      <c r="D200" s="134" t="s">
        <v>121</v>
      </c>
      <c r="E200" s="135" t="s">
        <v>232</v>
      </c>
      <c r="F200" s="136" t="s">
        <v>233</v>
      </c>
      <c r="G200" s="137" t="s">
        <v>161</v>
      </c>
      <c r="H200" s="138">
        <v>153.369</v>
      </c>
      <c r="I200" s="139"/>
      <c r="J200" s="140">
        <f>ROUND(I200*H200,2)</f>
        <v>0</v>
      </c>
      <c r="K200" s="141"/>
      <c r="L200" s="32"/>
      <c r="M200" s="142" t="s">
        <v>1</v>
      </c>
      <c r="N200" s="143" t="s">
        <v>44</v>
      </c>
      <c r="P200" s="144">
        <f>O200*H200</f>
        <v>0</v>
      </c>
      <c r="Q200" s="144">
        <v>0</v>
      </c>
      <c r="R200" s="144">
        <f>Q200*H200</f>
        <v>0</v>
      </c>
      <c r="S200" s="144">
        <v>0</v>
      </c>
      <c r="T200" s="145">
        <f>S200*H200</f>
        <v>0</v>
      </c>
      <c r="AR200" s="146" t="s">
        <v>125</v>
      </c>
      <c r="AT200" s="146" t="s">
        <v>121</v>
      </c>
      <c r="AU200" s="146" t="s">
        <v>89</v>
      </c>
      <c r="AY200" s="17" t="s">
        <v>118</v>
      </c>
      <c r="BE200" s="147">
        <f>IF(N200="základní",J200,0)</f>
        <v>0</v>
      </c>
      <c r="BF200" s="147">
        <f>IF(N200="snížená",J200,0)</f>
        <v>0</v>
      </c>
      <c r="BG200" s="147">
        <f>IF(N200="zákl. přenesená",J200,0)</f>
        <v>0</v>
      </c>
      <c r="BH200" s="147">
        <f>IF(N200="sníž. přenesená",J200,0)</f>
        <v>0</v>
      </c>
      <c r="BI200" s="147">
        <f>IF(N200="nulová",J200,0)</f>
        <v>0</v>
      </c>
      <c r="BJ200" s="17" t="s">
        <v>87</v>
      </c>
      <c r="BK200" s="147">
        <f>ROUND(I200*H200,2)</f>
        <v>0</v>
      </c>
      <c r="BL200" s="17" t="s">
        <v>125</v>
      </c>
      <c r="BM200" s="146" t="s">
        <v>234</v>
      </c>
    </row>
    <row r="201" spans="2:47" s="1" customFormat="1" ht="48.75">
      <c r="B201" s="32"/>
      <c r="D201" s="148" t="s">
        <v>127</v>
      </c>
      <c r="F201" s="149" t="s">
        <v>235</v>
      </c>
      <c r="I201" s="150"/>
      <c r="L201" s="32"/>
      <c r="M201" s="151"/>
      <c r="T201" s="56"/>
      <c r="AT201" s="17" t="s">
        <v>127</v>
      </c>
      <c r="AU201" s="17" t="s">
        <v>89</v>
      </c>
    </row>
    <row r="202" spans="2:51" s="12" customFormat="1" ht="22.5">
      <c r="B202" s="152"/>
      <c r="D202" s="148" t="s">
        <v>129</v>
      </c>
      <c r="E202" s="153" t="s">
        <v>1</v>
      </c>
      <c r="F202" s="154" t="s">
        <v>236</v>
      </c>
      <c r="H202" s="155">
        <v>35.295</v>
      </c>
      <c r="I202" s="156"/>
      <c r="L202" s="152"/>
      <c r="M202" s="157"/>
      <c r="T202" s="158"/>
      <c r="AT202" s="153" t="s">
        <v>129</v>
      </c>
      <c r="AU202" s="153" t="s">
        <v>89</v>
      </c>
      <c r="AV202" s="12" t="s">
        <v>89</v>
      </c>
      <c r="AW202" s="12" t="s">
        <v>36</v>
      </c>
      <c r="AX202" s="12" t="s">
        <v>79</v>
      </c>
      <c r="AY202" s="153" t="s">
        <v>118</v>
      </c>
    </row>
    <row r="203" spans="2:51" s="12" customFormat="1" ht="12">
      <c r="B203" s="152"/>
      <c r="D203" s="148" t="s">
        <v>129</v>
      </c>
      <c r="E203" s="153" t="s">
        <v>1</v>
      </c>
      <c r="F203" s="154" t="s">
        <v>237</v>
      </c>
      <c r="H203" s="155">
        <v>118.074</v>
      </c>
      <c r="I203" s="156"/>
      <c r="L203" s="152"/>
      <c r="M203" s="157"/>
      <c r="T203" s="158"/>
      <c r="AT203" s="153" t="s">
        <v>129</v>
      </c>
      <c r="AU203" s="153" t="s">
        <v>89</v>
      </c>
      <c r="AV203" s="12" t="s">
        <v>89</v>
      </c>
      <c r="AW203" s="12" t="s">
        <v>36</v>
      </c>
      <c r="AX203" s="12" t="s">
        <v>79</v>
      </c>
      <c r="AY203" s="153" t="s">
        <v>118</v>
      </c>
    </row>
    <row r="204" spans="2:51" s="13" customFormat="1" ht="12">
      <c r="B204" s="159"/>
      <c r="D204" s="148" t="s">
        <v>129</v>
      </c>
      <c r="E204" s="160" t="s">
        <v>1</v>
      </c>
      <c r="F204" s="161" t="s">
        <v>132</v>
      </c>
      <c r="H204" s="162">
        <v>153.369</v>
      </c>
      <c r="I204" s="163"/>
      <c r="L204" s="159"/>
      <c r="M204" s="164"/>
      <c r="T204" s="165"/>
      <c r="AT204" s="160" t="s">
        <v>129</v>
      </c>
      <c r="AU204" s="160" t="s">
        <v>89</v>
      </c>
      <c r="AV204" s="13" t="s">
        <v>125</v>
      </c>
      <c r="AW204" s="13" t="s">
        <v>36</v>
      </c>
      <c r="AX204" s="13" t="s">
        <v>87</v>
      </c>
      <c r="AY204" s="160" t="s">
        <v>118</v>
      </c>
    </row>
    <row r="205" spans="2:65" s="1" customFormat="1" ht="24.2" customHeight="1">
      <c r="B205" s="133"/>
      <c r="C205" s="134" t="s">
        <v>238</v>
      </c>
      <c r="D205" s="134" t="s">
        <v>121</v>
      </c>
      <c r="E205" s="135" t="s">
        <v>239</v>
      </c>
      <c r="F205" s="136" t="s">
        <v>240</v>
      </c>
      <c r="G205" s="137" t="s">
        <v>241</v>
      </c>
      <c r="H205" s="138">
        <v>106</v>
      </c>
      <c r="I205" s="139"/>
      <c r="J205" s="140">
        <f>ROUND(I205*H205,2)</f>
        <v>0</v>
      </c>
      <c r="K205" s="141"/>
      <c r="L205" s="32"/>
      <c r="M205" s="142" t="s">
        <v>1</v>
      </c>
      <c r="N205" s="143" t="s">
        <v>44</v>
      </c>
      <c r="P205" s="144">
        <f>O205*H205</f>
        <v>0</v>
      </c>
      <c r="Q205" s="144">
        <v>0</v>
      </c>
      <c r="R205" s="144">
        <f>Q205*H205</f>
        <v>0</v>
      </c>
      <c r="S205" s="144">
        <v>0</v>
      </c>
      <c r="T205" s="145">
        <f>S205*H205</f>
        <v>0</v>
      </c>
      <c r="AR205" s="146" t="s">
        <v>125</v>
      </c>
      <c r="AT205" s="146" t="s">
        <v>121</v>
      </c>
      <c r="AU205" s="146" t="s">
        <v>89</v>
      </c>
      <c r="AY205" s="17" t="s">
        <v>118</v>
      </c>
      <c r="BE205" s="147">
        <f>IF(N205="základní",J205,0)</f>
        <v>0</v>
      </c>
      <c r="BF205" s="147">
        <f>IF(N205="snížená",J205,0)</f>
        <v>0</v>
      </c>
      <c r="BG205" s="147">
        <f>IF(N205="zákl. přenesená",J205,0)</f>
        <v>0</v>
      </c>
      <c r="BH205" s="147">
        <f>IF(N205="sníž. přenesená",J205,0)</f>
        <v>0</v>
      </c>
      <c r="BI205" s="147">
        <f>IF(N205="nulová",J205,0)</f>
        <v>0</v>
      </c>
      <c r="BJ205" s="17" t="s">
        <v>87</v>
      </c>
      <c r="BK205" s="147">
        <f>ROUND(I205*H205,2)</f>
        <v>0</v>
      </c>
      <c r="BL205" s="17" t="s">
        <v>125</v>
      </c>
      <c r="BM205" s="146" t="s">
        <v>242</v>
      </c>
    </row>
    <row r="206" spans="2:47" s="1" customFormat="1" ht="48.75">
      <c r="B206" s="32"/>
      <c r="D206" s="148" t="s">
        <v>127</v>
      </c>
      <c r="F206" s="149" t="s">
        <v>243</v>
      </c>
      <c r="I206" s="150"/>
      <c r="L206" s="32"/>
      <c r="M206" s="151"/>
      <c r="T206" s="56"/>
      <c r="AT206" s="17" t="s">
        <v>127</v>
      </c>
      <c r="AU206" s="17" t="s">
        <v>89</v>
      </c>
    </row>
    <row r="207" spans="2:51" s="12" customFormat="1" ht="12">
      <c r="B207" s="152"/>
      <c r="D207" s="148" t="s">
        <v>129</v>
      </c>
      <c r="E207" s="153" t="s">
        <v>1</v>
      </c>
      <c r="F207" s="154" t="s">
        <v>244</v>
      </c>
      <c r="H207" s="155">
        <v>106.36</v>
      </c>
      <c r="I207" s="156"/>
      <c r="L207" s="152"/>
      <c r="M207" s="157"/>
      <c r="T207" s="158"/>
      <c r="AT207" s="153" t="s">
        <v>129</v>
      </c>
      <c r="AU207" s="153" t="s">
        <v>89</v>
      </c>
      <c r="AV207" s="12" t="s">
        <v>89</v>
      </c>
      <c r="AW207" s="12" t="s">
        <v>36</v>
      </c>
      <c r="AX207" s="12" t="s">
        <v>79</v>
      </c>
      <c r="AY207" s="153" t="s">
        <v>118</v>
      </c>
    </row>
    <row r="208" spans="2:51" s="12" customFormat="1" ht="12">
      <c r="B208" s="152"/>
      <c r="D208" s="148" t="s">
        <v>129</v>
      </c>
      <c r="E208" s="153" t="s">
        <v>1</v>
      </c>
      <c r="F208" s="154" t="s">
        <v>245</v>
      </c>
      <c r="H208" s="155">
        <v>106</v>
      </c>
      <c r="I208" s="156"/>
      <c r="L208" s="152"/>
      <c r="M208" s="157"/>
      <c r="T208" s="158"/>
      <c r="AT208" s="153" t="s">
        <v>129</v>
      </c>
      <c r="AU208" s="153" t="s">
        <v>89</v>
      </c>
      <c r="AV208" s="12" t="s">
        <v>89</v>
      </c>
      <c r="AW208" s="12" t="s">
        <v>36</v>
      </c>
      <c r="AX208" s="12" t="s">
        <v>87</v>
      </c>
      <c r="AY208" s="153" t="s">
        <v>118</v>
      </c>
    </row>
    <row r="209" spans="2:65" s="1" customFormat="1" ht="33" customHeight="1">
      <c r="B209" s="133"/>
      <c r="C209" s="134" t="s">
        <v>8</v>
      </c>
      <c r="D209" s="134" t="s">
        <v>121</v>
      </c>
      <c r="E209" s="135" t="s">
        <v>246</v>
      </c>
      <c r="F209" s="136" t="s">
        <v>247</v>
      </c>
      <c r="G209" s="137" t="s">
        <v>241</v>
      </c>
      <c r="H209" s="138">
        <v>21.9</v>
      </c>
      <c r="I209" s="139"/>
      <c r="J209" s="140">
        <f>ROUND(I209*H209,2)</f>
        <v>0</v>
      </c>
      <c r="K209" s="141"/>
      <c r="L209" s="32"/>
      <c r="M209" s="142" t="s">
        <v>1</v>
      </c>
      <c r="N209" s="143" t="s">
        <v>44</v>
      </c>
      <c r="P209" s="144">
        <f>O209*H209</f>
        <v>0</v>
      </c>
      <c r="Q209" s="144">
        <v>0</v>
      </c>
      <c r="R209" s="144">
        <f>Q209*H209</f>
        <v>0</v>
      </c>
      <c r="S209" s="144">
        <v>0</v>
      </c>
      <c r="T209" s="145">
        <f>S209*H209</f>
        <v>0</v>
      </c>
      <c r="AR209" s="146" t="s">
        <v>125</v>
      </c>
      <c r="AT209" s="146" t="s">
        <v>121</v>
      </c>
      <c r="AU209" s="146" t="s">
        <v>89</v>
      </c>
      <c r="AY209" s="17" t="s">
        <v>118</v>
      </c>
      <c r="BE209" s="147">
        <f>IF(N209="základní",J209,0)</f>
        <v>0</v>
      </c>
      <c r="BF209" s="147">
        <f>IF(N209="snížená",J209,0)</f>
        <v>0</v>
      </c>
      <c r="BG209" s="147">
        <f>IF(N209="zákl. přenesená",J209,0)</f>
        <v>0</v>
      </c>
      <c r="BH209" s="147">
        <f>IF(N209="sníž. přenesená",J209,0)</f>
        <v>0</v>
      </c>
      <c r="BI209" s="147">
        <f>IF(N209="nulová",J209,0)</f>
        <v>0</v>
      </c>
      <c r="BJ209" s="17" t="s">
        <v>87</v>
      </c>
      <c r="BK209" s="147">
        <f>ROUND(I209*H209,2)</f>
        <v>0</v>
      </c>
      <c r="BL209" s="17" t="s">
        <v>125</v>
      </c>
      <c r="BM209" s="146" t="s">
        <v>248</v>
      </c>
    </row>
    <row r="210" spans="2:47" s="1" customFormat="1" ht="97.5">
      <c r="B210" s="32"/>
      <c r="D210" s="148" t="s">
        <v>127</v>
      </c>
      <c r="F210" s="149" t="s">
        <v>249</v>
      </c>
      <c r="I210" s="150"/>
      <c r="L210" s="32"/>
      <c r="M210" s="151"/>
      <c r="T210" s="56"/>
      <c r="AT210" s="17" t="s">
        <v>127</v>
      </c>
      <c r="AU210" s="17" t="s">
        <v>89</v>
      </c>
    </row>
    <row r="211" spans="2:51" s="15" customFormat="1" ht="12">
      <c r="B211" s="184"/>
      <c r="D211" s="148" t="s">
        <v>129</v>
      </c>
      <c r="E211" s="185" t="s">
        <v>1</v>
      </c>
      <c r="F211" s="186" t="s">
        <v>250</v>
      </c>
      <c r="H211" s="185" t="s">
        <v>1</v>
      </c>
      <c r="I211" s="187"/>
      <c r="L211" s="184"/>
      <c r="M211" s="188"/>
      <c r="T211" s="189"/>
      <c r="AT211" s="185" t="s">
        <v>129</v>
      </c>
      <c r="AU211" s="185" t="s">
        <v>89</v>
      </c>
      <c r="AV211" s="15" t="s">
        <v>87</v>
      </c>
      <c r="AW211" s="15" t="s">
        <v>36</v>
      </c>
      <c r="AX211" s="15" t="s">
        <v>79</v>
      </c>
      <c r="AY211" s="185" t="s">
        <v>118</v>
      </c>
    </row>
    <row r="212" spans="2:51" s="12" customFormat="1" ht="12">
      <c r="B212" s="152"/>
      <c r="D212" s="148" t="s">
        <v>129</v>
      </c>
      <c r="E212" s="153" t="s">
        <v>1</v>
      </c>
      <c r="F212" s="154" t="s">
        <v>251</v>
      </c>
      <c r="H212" s="155">
        <v>10.5</v>
      </c>
      <c r="I212" s="156"/>
      <c r="L212" s="152"/>
      <c r="M212" s="157"/>
      <c r="T212" s="158"/>
      <c r="AT212" s="153" t="s">
        <v>129</v>
      </c>
      <c r="AU212" s="153" t="s">
        <v>89</v>
      </c>
      <c r="AV212" s="12" t="s">
        <v>89</v>
      </c>
      <c r="AW212" s="12" t="s">
        <v>36</v>
      </c>
      <c r="AX212" s="12" t="s">
        <v>79</v>
      </c>
      <c r="AY212" s="153" t="s">
        <v>118</v>
      </c>
    </row>
    <row r="213" spans="2:51" s="12" customFormat="1" ht="12">
      <c r="B213" s="152"/>
      <c r="D213" s="148" t="s">
        <v>129</v>
      </c>
      <c r="E213" s="153" t="s">
        <v>1</v>
      </c>
      <c r="F213" s="154" t="s">
        <v>252</v>
      </c>
      <c r="H213" s="155">
        <v>5.7</v>
      </c>
      <c r="I213" s="156"/>
      <c r="L213" s="152"/>
      <c r="M213" s="157"/>
      <c r="T213" s="158"/>
      <c r="AT213" s="153" t="s">
        <v>129</v>
      </c>
      <c r="AU213" s="153" t="s">
        <v>89</v>
      </c>
      <c r="AV213" s="12" t="s">
        <v>89</v>
      </c>
      <c r="AW213" s="12" t="s">
        <v>36</v>
      </c>
      <c r="AX213" s="12" t="s">
        <v>79</v>
      </c>
      <c r="AY213" s="153" t="s">
        <v>118</v>
      </c>
    </row>
    <row r="214" spans="2:51" s="12" customFormat="1" ht="12">
      <c r="B214" s="152"/>
      <c r="D214" s="148" t="s">
        <v>129</v>
      </c>
      <c r="E214" s="153" t="s">
        <v>1</v>
      </c>
      <c r="F214" s="154" t="s">
        <v>253</v>
      </c>
      <c r="H214" s="155">
        <v>5.7</v>
      </c>
      <c r="I214" s="156"/>
      <c r="L214" s="152"/>
      <c r="M214" s="157"/>
      <c r="T214" s="158"/>
      <c r="AT214" s="153" t="s">
        <v>129</v>
      </c>
      <c r="AU214" s="153" t="s">
        <v>89</v>
      </c>
      <c r="AV214" s="12" t="s">
        <v>89</v>
      </c>
      <c r="AW214" s="12" t="s">
        <v>36</v>
      </c>
      <c r="AX214" s="12" t="s">
        <v>79</v>
      </c>
      <c r="AY214" s="153" t="s">
        <v>118</v>
      </c>
    </row>
    <row r="215" spans="2:51" s="13" customFormat="1" ht="12">
      <c r="B215" s="159"/>
      <c r="D215" s="148" t="s">
        <v>129</v>
      </c>
      <c r="E215" s="160" t="s">
        <v>1</v>
      </c>
      <c r="F215" s="161" t="s">
        <v>132</v>
      </c>
      <c r="H215" s="162">
        <v>21.9</v>
      </c>
      <c r="I215" s="163"/>
      <c r="L215" s="159"/>
      <c r="M215" s="164"/>
      <c r="T215" s="165"/>
      <c r="AT215" s="160" t="s">
        <v>129</v>
      </c>
      <c r="AU215" s="160" t="s">
        <v>89</v>
      </c>
      <c r="AV215" s="13" t="s">
        <v>125</v>
      </c>
      <c r="AW215" s="13" t="s">
        <v>36</v>
      </c>
      <c r="AX215" s="13" t="s">
        <v>87</v>
      </c>
      <c r="AY215" s="160" t="s">
        <v>118</v>
      </c>
    </row>
    <row r="216" spans="2:65" s="1" customFormat="1" ht="33" customHeight="1">
      <c r="B216" s="133"/>
      <c r="C216" s="134" t="s">
        <v>254</v>
      </c>
      <c r="D216" s="134" t="s">
        <v>121</v>
      </c>
      <c r="E216" s="135" t="s">
        <v>255</v>
      </c>
      <c r="F216" s="136" t="s">
        <v>256</v>
      </c>
      <c r="G216" s="137" t="s">
        <v>241</v>
      </c>
      <c r="H216" s="138">
        <v>18.3</v>
      </c>
      <c r="I216" s="139"/>
      <c r="J216" s="140">
        <f>ROUND(I216*H216,2)</f>
        <v>0</v>
      </c>
      <c r="K216" s="141"/>
      <c r="L216" s="32"/>
      <c r="M216" s="142" t="s">
        <v>1</v>
      </c>
      <c r="N216" s="143" t="s">
        <v>44</v>
      </c>
      <c r="P216" s="144">
        <f>O216*H216</f>
        <v>0</v>
      </c>
      <c r="Q216" s="144">
        <v>0</v>
      </c>
      <c r="R216" s="144">
        <f>Q216*H216</f>
        <v>0</v>
      </c>
      <c r="S216" s="144">
        <v>0</v>
      </c>
      <c r="T216" s="145">
        <f>S216*H216</f>
        <v>0</v>
      </c>
      <c r="AR216" s="146" t="s">
        <v>125</v>
      </c>
      <c r="AT216" s="146" t="s">
        <v>121</v>
      </c>
      <c r="AU216" s="146" t="s">
        <v>89</v>
      </c>
      <c r="AY216" s="17" t="s">
        <v>118</v>
      </c>
      <c r="BE216" s="147">
        <f>IF(N216="základní",J216,0)</f>
        <v>0</v>
      </c>
      <c r="BF216" s="147">
        <f>IF(N216="snížená",J216,0)</f>
        <v>0</v>
      </c>
      <c r="BG216" s="147">
        <f>IF(N216="zákl. přenesená",J216,0)</f>
        <v>0</v>
      </c>
      <c r="BH216" s="147">
        <f>IF(N216="sníž. přenesená",J216,0)</f>
        <v>0</v>
      </c>
      <c r="BI216" s="147">
        <f>IF(N216="nulová",J216,0)</f>
        <v>0</v>
      </c>
      <c r="BJ216" s="17" t="s">
        <v>87</v>
      </c>
      <c r="BK216" s="147">
        <f>ROUND(I216*H216,2)</f>
        <v>0</v>
      </c>
      <c r="BL216" s="17" t="s">
        <v>125</v>
      </c>
      <c r="BM216" s="146" t="s">
        <v>257</v>
      </c>
    </row>
    <row r="217" spans="2:47" s="1" customFormat="1" ht="97.5">
      <c r="B217" s="32"/>
      <c r="D217" s="148" t="s">
        <v>127</v>
      </c>
      <c r="F217" s="149" t="s">
        <v>258</v>
      </c>
      <c r="I217" s="150"/>
      <c r="L217" s="32"/>
      <c r="M217" s="151"/>
      <c r="T217" s="56"/>
      <c r="AT217" s="17" t="s">
        <v>127</v>
      </c>
      <c r="AU217" s="17" t="s">
        <v>89</v>
      </c>
    </row>
    <row r="218" spans="2:51" s="15" customFormat="1" ht="12">
      <c r="B218" s="184"/>
      <c r="D218" s="148" t="s">
        <v>129</v>
      </c>
      <c r="E218" s="185" t="s">
        <v>1</v>
      </c>
      <c r="F218" s="186" t="s">
        <v>250</v>
      </c>
      <c r="H218" s="185" t="s">
        <v>1</v>
      </c>
      <c r="I218" s="187"/>
      <c r="L218" s="184"/>
      <c r="M218" s="188"/>
      <c r="T218" s="189"/>
      <c r="AT218" s="185" t="s">
        <v>129</v>
      </c>
      <c r="AU218" s="185" t="s">
        <v>89</v>
      </c>
      <c r="AV218" s="15" t="s">
        <v>87</v>
      </c>
      <c r="AW218" s="15" t="s">
        <v>36</v>
      </c>
      <c r="AX218" s="15" t="s">
        <v>79</v>
      </c>
      <c r="AY218" s="185" t="s">
        <v>118</v>
      </c>
    </row>
    <row r="219" spans="2:51" s="12" customFormat="1" ht="12">
      <c r="B219" s="152"/>
      <c r="D219" s="148" t="s">
        <v>129</v>
      </c>
      <c r="E219" s="153" t="s">
        <v>1</v>
      </c>
      <c r="F219" s="154" t="s">
        <v>259</v>
      </c>
      <c r="H219" s="155">
        <v>9</v>
      </c>
      <c r="I219" s="156"/>
      <c r="L219" s="152"/>
      <c r="M219" s="157"/>
      <c r="T219" s="158"/>
      <c r="AT219" s="153" t="s">
        <v>129</v>
      </c>
      <c r="AU219" s="153" t="s">
        <v>89</v>
      </c>
      <c r="AV219" s="12" t="s">
        <v>89</v>
      </c>
      <c r="AW219" s="12" t="s">
        <v>36</v>
      </c>
      <c r="AX219" s="12" t="s">
        <v>79</v>
      </c>
      <c r="AY219" s="153" t="s">
        <v>118</v>
      </c>
    </row>
    <row r="220" spans="2:51" s="12" customFormat="1" ht="12">
      <c r="B220" s="152"/>
      <c r="D220" s="148" t="s">
        <v>129</v>
      </c>
      <c r="E220" s="153" t="s">
        <v>1</v>
      </c>
      <c r="F220" s="154" t="s">
        <v>260</v>
      </c>
      <c r="H220" s="155">
        <v>5.1</v>
      </c>
      <c r="I220" s="156"/>
      <c r="L220" s="152"/>
      <c r="M220" s="157"/>
      <c r="T220" s="158"/>
      <c r="AT220" s="153" t="s">
        <v>129</v>
      </c>
      <c r="AU220" s="153" t="s">
        <v>89</v>
      </c>
      <c r="AV220" s="12" t="s">
        <v>89</v>
      </c>
      <c r="AW220" s="12" t="s">
        <v>36</v>
      </c>
      <c r="AX220" s="12" t="s">
        <v>79</v>
      </c>
      <c r="AY220" s="153" t="s">
        <v>118</v>
      </c>
    </row>
    <row r="221" spans="2:51" s="12" customFormat="1" ht="12">
      <c r="B221" s="152"/>
      <c r="D221" s="148" t="s">
        <v>129</v>
      </c>
      <c r="E221" s="153" t="s">
        <v>1</v>
      </c>
      <c r="F221" s="154" t="s">
        <v>261</v>
      </c>
      <c r="H221" s="155">
        <v>4.2</v>
      </c>
      <c r="I221" s="156"/>
      <c r="L221" s="152"/>
      <c r="M221" s="157"/>
      <c r="T221" s="158"/>
      <c r="AT221" s="153" t="s">
        <v>129</v>
      </c>
      <c r="AU221" s="153" t="s">
        <v>89</v>
      </c>
      <c r="AV221" s="12" t="s">
        <v>89</v>
      </c>
      <c r="AW221" s="12" t="s">
        <v>36</v>
      </c>
      <c r="AX221" s="12" t="s">
        <v>79</v>
      </c>
      <c r="AY221" s="153" t="s">
        <v>118</v>
      </c>
    </row>
    <row r="222" spans="2:51" s="13" customFormat="1" ht="12">
      <c r="B222" s="159"/>
      <c r="D222" s="148" t="s">
        <v>129</v>
      </c>
      <c r="E222" s="160" t="s">
        <v>1</v>
      </c>
      <c r="F222" s="161" t="s">
        <v>132</v>
      </c>
      <c r="H222" s="162">
        <v>18.3</v>
      </c>
      <c r="I222" s="163"/>
      <c r="L222" s="159"/>
      <c r="M222" s="164"/>
      <c r="T222" s="165"/>
      <c r="AT222" s="160" t="s">
        <v>129</v>
      </c>
      <c r="AU222" s="160" t="s">
        <v>89</v>
      </c>
      <c r="AV222" s="13" t="s">
        <v>125</v>
      </c>
      <c r="AW222" s="13" t="s">
        <v>36</v>
      </c>
      <c r="AX222" s="13" t="s">
        <v>87</v>
      </c>
      <c r="AY222" s="160" t="s">
        <v>118</v>
      </c>
    </row>
    <row r="223" spans="2:65" s="1" customFormat="1" ht="33" customHeight="1">
      <c r="B223" s="133"/>
      <c r="C223" s="134" t="s">
        <v>262</v>
      </c>
      <c r="D223" s="134" t="s">
        <v>121</v>
      </c>
      <c r="E223" s="135" t="s">
        <v>263</v>
      </c>
      <c r="F223" s="136" t="s">
        <v>264</v>
      </c>
      <c r="G223" s="137" t="s">
        <v>241</v>
      </c>
      <c r="H223" s="138">
        <v>5.8</v>
      </c>
      <c r="I223" s="139"/>
      <c r="J223" s="140">
        <f>ROUND(I223*H223,2)</f>
        <v>0</v>
      </c>
      <c r="K223" s="141"/>
      <c r="L223" s="32"/>
      <c r="M223" s="142" t="s">
        <v>1</v>
      </c>
      <c r="N223" s="143" t="s">
        <v>44</v>
      </c>
      <c r="P223" s="144">
        <f>O223*H223</f>
        <v>0</v>
      </c>
      <c r="Q223" s="144">
        <v>0</v>
      </c>
      <c r="R223" s="144">
        <f>Q223*H223</f>
        <v>0</v>
      </c>
      <c r="S223" s="144">
        <v>0</v>
      </c>
      <c r="T223" s="145">
        <f>S223*H223</f>
        <v>0</v>
      </c>
      <c r="AR223" s="146" t="s">
        <v>125</v>
      </c>
      <c r="AT223" s="146" t="s">
        <v>121</v>
      </c>
      <c r="AU223" s="146" t="s">
        <v>89</v>
      </c>
      <c r="AY223" s="17" t="s">
        <v>118</v>
      </c>
      <c r="BE223" s="147">
        <f>IF(N223="základní",J223,0)</f>
        <v>0</v>
      </c>
      <c r="BF223" s="147">
        <f>IF(N223="snížená",J223,0)</f>
        <v>0</v>
      </c>
      <c r="BG223" s="147">
        <f>IF(N223="zákl. přenesená",J223,0)</f>
        <v>0</v>
      </c>
      <c r="BH223" s="147">
        <f>IF(N223="sníž. přenesená",J223,0)</f>
        <v>0</v>
      </c>
      <c r="BI223" s="147">
        <f>IF(N223="nulová",J223,0)</f>
        <v>0</v>
      </c>
      <c r="BJ223" s="17" t="s">
        <v>87</v>
      </c>
      <c r="BK223" s="147">
        <f>ROUND(I223*H223,2)</f>
        <v>0</v>
      </c>
      <c r="BL223" s="17" t="s">
        <v>125</v>
      </c>
      <c r="BM223" s="146" t="s">
        <v>265</v>
      </c>
    </row>
    <row r="224" spans="2:47" s="1" customFormat="1" ht="97.5">
      <c r="B224" s="32"/>
      <c r="D224" s="148" t="s">
        <v>127</v>
      </c>
      <c r="F224" s="149" t="s">
        <v>266</v>
      </c>
      <c r="I224" s="150"/>
      <c r="L224" s="32"/>
      <c r="M224" s="151"/>
      <c r="T224" s="56"/>
      <c r="AT224" s="17" t="s">
        <v>127</v>
      </c>
      <c r="AU224" s="17" t="s">
        <v>89</v>
      </c>
    </row>
    <row r="225" spans="2:51" s="15" customFormat="1" ht="12">
      <c r="B225" s="184"/>
      <c r="D225" s="148" t="s">
        <v>129</v>
      </c>
      <c r="E225" s="185" t="s">
        <v>1</v>
      </c>
      <c r="F225" s="186" t="s">
        <v>250</v>
      </c>
      <c r="H225" s="185" t="s">
        <v>1</v>
      </c>
      <c r="I225" s="187"/>
      <c r="L225" s="184"/>
      <c r="M225" s="188"/>
      <c r="T225" s="189"/>
      <c r="AT225" s="185" t="s">
        <v>129</v>
      </c>
      <c r="AU225" s="185" t="s">
        <v>89</v>
      </c>
      <c r="AV225" s="15" t="s">
        <v>87</v>
      </c>
      <c r="AW225" s="15" t="s">
        <v>36</v>
      </c>
      <c r="AX225" s="15" t="s">
        <v>79</v>
      </c>
      <c r="AY225" s="185" t="s">
        <v>118</v>
      </c>
    </row>
    <row r="226" spans="2:51" s="12" customFormat="1" ht="12">
      <c r="B226" s="152"/>
      <c r="D226" s="148" t="s">
        <v>129</v>
      </c>
      <c r="E226" s="153" t="s">
        <v>1</v>
      </c>
      <c r="F226" s="154" t="s">
        <v>267</v>
      </c>
      <c r="H226" s="155">
        <v>2.5</v>
      </c>
      <c r="I226" s="156"/>
      <c r="L226" s="152"/>
      <c r="M226" s="157"/>
      <c r="T226" s="158"/>
      <c r="AT226" s="153" t="s">
        <v>129</v>
      </c>
      <c r="AU226" s="153" t="s">
        <v>89</v>
      </c>
      <c r="AV226" s="12" t="s">
        <v>89</v>
      </c>
      <c r="AW226" s="12" t="s">
        <v>36</v>
      </c>
      <c r="AX226" s="12" t="s">
        <v>79</v>
      </c>
      <c r="AY226" s="153" t="s">
        <v>118</v>
      </c>
    </row>
    <row r="227" spans="2:51" s="12" customFormat="1" ht="12">
      <c r="B227" s="152"/>
      <c r="D227" s="148" t="s">
        <v>129</v>
      </c>
      <c r="E227" s="153" t="s">
        <v>1</v>
      </c>
      <c r="F227" s="154" t="s">
        <v>268</v>
      </c>
      <c r="H227" s="155">
        <v>0.9</v>
      </c>
      <c r="I227" s="156"/>
      <c r="L227" s="152"/>
      <c r="M227" s="157"/>
      <c r="T227" s="158"/>
      <c r="AT227" s="153" t="s">
        <v>129</v>
      </c>
      <c r="AU227" s="153" t="s">
        <v>89</v>
      </c>
      <c r="AV227" s="12" t="s">
        <v>89</v>
      </c>
      <c r="AW227" s="12" t="s">
        <v>36</v>
      </c>
      <c r="AX227" s="12" t="s">
        <v>79</v>
      </c>
      <c r="AY227" s="153" t="s">
        <v>118</v>
      </c>
    </row>
    <row r="228" spans="2:51" s="12" customFormat="1" ht="12">
      <c r="B228" s="152"/>
      <c r="D228" s="148" t="s">
        <v>129</v>
      </c>
      <c r="E228" s="153" t="s">
        <v>1</v>
      </c>
      <c r="F228" s="154" t="s">
        <v>269</v>
      </c>
      <c r="H228" s="155">
        <v>2.4</v>
      </c>
      <c r="I228" s="156"/>
      <c r="L228" s="152"/>
      <c r="M228" s="157"/>
      <c r="T228" s="158"/>
      <c r="AT228" s="153" t="s">
        <v>129</v>
      </c>
      <c r="AU228" s="153" t="s">
        <v>89</v>
      </c>
      <c r="AV228" s="12" t="s">
        <v>89</v>
      </c>
      <c r="AW228" s="12" t="s">
        <v>36</v>
      </c>
      <c r="AX228" s="12" t="s">
        <v>79</v>
      </c>
      <c r="AY228" s="153" t="s">
        <v>118</v>
      </c>
    </row>
    <row r="229" spans="2:51" s="13" customFormat="1" ht="12">
      <c r="B229" s="159"/>
      <c r="D229" s="148" t="s">
        <v>129</v>
      </c>
      <c r="E229" s="160" t="s">
        <v>1</v>
      </c>
      <c r="F229" s="161" t="s">
        <v>132</v>
      </c>
      <c r="H229" s="162">
        <v>5.8</v>
      </c>
      <c r="I229" s="163"/>
      <c r="L229" s="159"/>
      <c r="M229" s="164"/>
      <c r="T229" s="165"/>
      <c r="AT229" s="160" t="s">
        <v>129</v>
      </c>
      <c r="AU229" s="160" t="s">
        <v>89</v>
      </c>
      <c r="AV229" s="13" t="s">
        <v>125</v>
      </c>
      <c r="AW229" s="13" t="s">
        <v>36</v>
      </c>
      <c r="AX229" s="13" t="s">
        <v>87</v>
      </c>
      <c r="AY229" s="160" t="s">
        <v>118</v>
      </c>
    </row>
    <row r="230" spans="2:65" s="1" customFormat="1" ht="21.75" customHeight="1">
      <c r="B230" s="133"/>
      <c r="C230" s="166" t="s">
        <v>270</v>
      </c>
      <c r="D230" s="166" t="s">
        <v>148</v>
      </c>
      <c r="E230" s="167" t="s">
        <v>271</v>
      </c>
      <c r="F230" s="168" t="s">
        <v>272</v>
      </c>
      <c r="G230" s="169" t="s">
        <v>161</v>
      </c>
      <c r="H230" s="170">
        <v>5.529</v>
      </c>
      <c r="I230" s="171"/>
      <c r="J230" s="172">
        <f>ROUND(I230*H230,2)</f>
        <v>0</v>
      </c>
      <c r="K230" s="173"/>
      <c r="L230" s="174"/>
      <c r="M230" s="175" t="s">
        <v>1</v>
      </c>
      <c r="N230" s="176" t="s">
        <v>44</v>
      </c>
      <c r="P230" s="144">
        <f>O230*H230</f>
        <v>0</v>
      </c>
      <c r="Q230" s="144">
        <v>0.955</v>
      </c>
      <c r="R230" s="144">
        <f>Q230*H230</f>
        <v>5.280195</v>
      </c>
      <c r="S230" s="144">
        <v>0</v>
      </c>
      <c r="T230" s="145">
        <f>S230*H230</f>
        <v>0</v>
      </c>
      <c r="AR230" s="146" t="s">
        <v>152</v>
      </c>
      <c r="AT230" s="146" t="s">
        <v>148</v>
      </c>
      <c r="AU230" s="146" t="s">
        <v>89</v>
      </c>
      <c r="AY230" s="17" t="s">
        <v>118</v>
      </c>
      <c r="BE230" s="147">
        <f>IF(N230="základní",J230,0)</f>
        <v>0</v>
      </c>
      <c r="BF230" s="147">
        <f>IF(N230="snížená",J230,0)</f>
        <v>0</v>
      </c>
      <c r="BG230" s="147">
        <f>IF(N230="zákl. přenesená",J230,0)</f>
        <v>0</v>
      </c>
      <c r="BH230" s="147">
        <f>IF(N230="sníž. přenesená",J230,0)</f>
        <v>0</v>
      </c>
      <c r="BI230" s="147">
        <f>IF(N230="nulová",J230,0)</f>
        <v>0</v>
      </c>
      <c r="BJ230" s="17" t="s">
        <v>87</v>
      </c>
      <c r="BK230" s="147">
        <f>ROUND(I230*H230,2)</f>
        <v>0</v>
      </c>
      <c r="BL230" s="17" t="s">
        <v>125</v>
      </c>
      <c r="BM230" s="146" t="s">
        <v>273</v>
      </c>
    </row>
    <row r="231" spans="2:47" s="1" customFormat="1" ht="12">
      <c r="B231" s="32"/>
      <c r="D231" s="148" t="s">
        <v>127</v>
      </c>
      <c r="F231" s="149" t="s">
        <v>272</v>
      </c>
      <c r="I231" s="150"/>
      <c r="L231" s="32"/>
      <c r="M231" s="151"/>
      <c r="T231" s="56"/>
      <c r="AT231" s="17" t="s">
        <v>127</v>
      </c>
      <c r="AU231" s="17" t="s">
        <v>89</v>
      </c>
    </row>
    <row r="232" spans="2:51" s="15" customFormat="1" ht="12">
      <c r="B232" s="184"/>
      <c r="D232" s="148" t="s">
        <v>129</v>
      </c>
      <c r="E232" s="185" t="s">
        <v>1</v>
      </c>
      <c r="F232" s="186" t="s">
        <v>250</v>
      </c>
      <c r="H232" s="185" t="s">
        <v>1</v>
      </c>
      <c r="I232" s="187"/>
      <c r="L232" s="184"/>
      <c r="M232" s="188"/>
      <c r="T232" s="189"/>
      <c r="AT232" s="185" t="s">
        <v>129</v>
      </c>
      <c r="AU232" s="185" t="s">
        <v>89</v>
      </c>
      <c r="AV232" s="15" t="s">
        <v>87</v>
      </c>
      <c r="AW232" s="15" t="s">
        <v>36</v>
      </c>
      <c r="AX232" s="15" t="s">
        <v>79</v>
      </c>
      <c r="AY232" s="185" t="s">
        <v>118</v>
      </c>
    </row>
    <row r="233" spans="2:51" s="12" customFormat="1" ht="12">
      <c r="B233" s="152"/>
      <c r="D233" s="148" t="s">
        <v>129</v>
      </c>
      <c r="E233" s="153" t="s">
        <v>1</v>
      </c>
      <c r="F233" s="154" t="s">
        <v>274</v>
      </c>
      <c r="H233" s="155">
        <v>2.6</v>
      </c>
      <c r="I233" s="156"/>
      <c r="L233" s="152"/>
      <c r="M233" s="157"/>
      <c r="T233" s="158"/>
      <c r="AT233" s="153" t="s">
        <v>129</v>
      </c>
      <c r="AU233" s="153" t="s">
        <v>89</v>
      </c>
      <c r="AV233" s="12" t="s">
        <v>89</v>
      </c>
      <c r="AW233" s="12" t="s">
        <v>36</v>
      </c>
      <c r="AX233" s="12" t="s">
        <v>79</v>
      </c>
      <c r="AY233" s="153" t="s">
        <v>118</v>
      </c>
    </row>
    <row r="234" spans="2:51" s="12" customFormat="1" ht="12">
      <c r="B234" s="152"/>
      <c r="D234" s="148" t="s">
        <v>129</v>
      </c>
      <c r="E234" s="153" t="s">
        <v>1</v>
      </c>
      <c r="F234" s="154" t="s">
        <v>275</v>
      </c>
      <c r="H234" s="155">
        <v>1.44</v>
      </c>
      <c r="I234" s="156"/>
      <c r="L234" s="152"/>
      <c r="M234" s="157"/>
      <c r="T234" s="158"/>
      <c r="AT234" s="153" t="s">
        <v>129</v>
      </c>
      <c r="AU234" s="153" t="s">
        <v>89</v>
      </c>
      <c r="AV234" s="12" t="s">
        <v>89</v>
      </c>
      <c r="AW234" s="12" t="s">
        <v>36</v>
      </c>
      <c r="AX234" s="12" t="s">
        <v>79</v>
      </c>
      <c r="AY234" s="153" t="s">
        <v>118</v>
      </c>
    </row>
    <row r="235" spans="2:51" s="12" customFormat="1" ht="12">
      <c r="B235" s="152"/>
      <c r="D235" s="148" t="s">
        <v>129</v>
      </c>
      <c r="E235" s="153" t="s">
        <v>1</v>
      </c>
      <c r="F235" s="154" t="s">
        <v>276</v>
      </c>
      <c r="H235" s="155">
        <v>1.489</v>
      </c>
      <c r="I235" s="156"/>
      <c r="L235" s="152"/>
      <c r="M235" s="157"/>
      <c r="T235" s="158"/>
      <c r="AT235" s="153" t="s">
        <v>129</v>
      </c>
      <c r="AU235" s="153" t="s">
        <v>89</v>
      </c>
      <c r="AV235" s="12" t="s">
        <v>89</v>
      </c>
      <c r="AW235" s="12" t="s">
        <v>36</v>
      </c>
      <c r="AX235" s="12" t="s">
        <v>79</v>
      </c>
      <c r="AY235" s="153" t="s">
        <v>118</v>
      </c>
    </row>
    <row r="236" spans="2:51" s="13" customFormat="1" ht="12">
      <c r="B236" s="159"/>
      <c r="D236" s="148" t="s">
        <v>129</v>
      </c>
      <c r="E236" s="160" t="s">
        <v>1</v>
      </c>
      <c r="F236" s="161" t="s">
        <v>132</v>
      </c>
      <c r="H236" s="162">
        <v>5.529</v>
      </c>
      <c r="I236" s="163"/>
      <c r="L236" s="159"/>
      <c r="M236" s="164"/>
      <c r="T236" s="165"/>
      <c r="AT236" s="160" t="s">
        <v>129</v>
      </c>
      <c r="AU236" s="160" t="s">
        <v>89</v>
      </c>
      <c r="AV236" s="13" t="s">
        <v>125</v>
      </c>
      <c r="AW236" s="13" t="s">
        <v>36</v>
      </c>
      <c r="AX236" s="13" t="s">
        <v>87</v>
      </c>
      <c r="AY236" s="160" t="s">
        <v>118</v>
      </c>
    </row>
    <row r="237" spans="2:65" s="1" customFormat="1" ht="16.5" customHeight="1">
      <c r="B237" s="133"/>
      <c r="C237" s="166" t="s">
        <v>277</v>
      </c>
      <c r="D237" s="166" t="s">
        <v>148</v>
      </c>
      <c r="E237" s="167" t="s">
        <v>278</v>
      </c>
      <c r="F237" s="168" t="s">
        <v>279</v>
      </c>
      <c r="G237" s="169" t="s">
        <v>241</v>
      </c>
      <c r="H237" s="170">
        <v>332</v>
      </c>
      <c r="I237" s="171"/>
      <c r="J237" s="172">
        <f>ROUND(I237*H237,2)</f>
        <v>0</v>
      </c>
      <c r="K237" s="173"/>
      <c r="L237" s="174"/>
      <c r="M237" s="175" t="s">
        <v>1</v>
      </c>
      <c r="N237" s="176" t="s">
        <v>44</v>
      </c>
      <c r="P237" s="144">
        <f>O237*H237</f>
        <v>0</v>
      </c>
      <c r="Q237" s="144">
        <v>0.00052</v>
      </c>
      <c r="R237" s="144">
        <f>Q237*H237</f>
        <v>0.17264</v>
      </c>
      <c r="S237" s="144">
        <v>0</v>
      </c>
      <c r="T237" s="145">
        <f>S237*H237</f>
        <v>0</v>
      </c>
      <c r="AR237" s="146" t="s">
        <v>152</v>
      </c>
      <c r="AT237" s="146" t="s">
        <v>148</v>
      </c>
      <c r="AU237" s="146" t="s">
        <v>89</v>
      </c>
      <c r="AY237" s="17" t="s">
        <v>118</v>
      </c>
      <c r="BE237" s="147">
        <f>IF(N237="základní",J237,0)</f>
        <v>0</v>
      </c>
      <c r="BF237" s="147">
        <f>IF(N237="snížená",J237,0)</f>
        <v>0</v>
      </c>
      <c r="BG237" s="147">
        <f>IF(N237="zákl. přenesená",J237,0)</f>
        <v>0</v>
      </c>
      <c r="BH237" s="147">
        <f>IF(N237="sníž. přenesená",J237,0)</f>
        <v>0</v>
      </c>
      <c r="BI237" s="147">
        <f>IF(N237="nulová",J237,0)</f>
        <v>0</v>
      </c>
      <c r="BJ237" s="17" t="s">
        <v>87</v>
      </c>
      <c r="BK237" s="147">
        <f>ROUND(I237*H237,2)</f>
        <v>0</v>
      </c>
      <c r="BL237" s="17" t="s">
        <v>125</v>
      </c>
      <c r="BM237" s="146" t="s">
        <v>280</v>
      </c>
    </row>
    <row r="238" spans="2:47" s="1" customFormat="1" ht="12">
      <c r="B238" s="32"/>
      <c r="D238" s="148" t="s">
        <v>127</v>
      </c>
      <c r="F238" s="149" t="s">
        <v>279</v>
      </c>
      <c r="I238" s="150"/>
      <c r="L238" s="32"/>
      <c r="M238" s="151"/>
      <c r="T238" s="56"/>
      <c r="AT238" s="17" t="s">
        <v>127</v>
      </c>
      <c r="AU238" s="17" t="s">
        <v>89</v>
      </c>
    </row>
    <row r="239" spans="2:51" s="12" customFormat="1" ht="22.5">
      <c r="B239" s="152"/>
      <c r="D239" s="148" t="s">
        <v>129</v>
      </c>
      <c r="E239" s="153" t="s">
        <v>1</v>
      </c>
      <c r="F239" s="154" t="s">
        <v>281</v>
      </c>
      <c r="H239" s="155">
        <v>331.2</v>
      </c>
      <c r="I239" s="156"/>
      <c r="L239" s="152"/>
      <c r="M239" s="157"/>
      <c r="T239" s="158"/>
      <c r="AT239" s="153" t="s">
        <v>129</v>
      </c>
      <c r="AU239" s="153" t="s">
        <v>89</v>
      </c>
      <c r="AV239" s="12" t="s">
        <v>89</v>
      </c>
      <c r="AW239" s="12" t="s">
        <v>36</v>
      </c>
      <c r="AX239" s="12" t="s">
        <v>79</v>
      </c>
      <c r="AY239" s="153" t="s">
        <v>118</v>
      </c>
    </row>
    <row r="240" spans="2:51" s="12" customFormat="1" ht="12">
      <c r="B240" s="152"/>
      <c r="D240" s="148" t="s">
        <v>129</v>
      </c>
      <c r="E240" s="153" t="s">
        <v>1</v>
      </c>
      <c r="F240" s="154" t="s">
        <v>282</v>
      </c>
      <c r="H240" s="155">
        <v>332</v>
      </c>
      <c r="I240" s="156"/>
      <c r="L240" s="152"/>
      <c r="M240" s="157"/>
      <c r="T240" s="158"/>
      <c r="AT240" s="153" t="s">
        <v>129</v>
      </c>
      <c r="AU240" s="153" t="s">
        <v>89</v>
      </c>
      <c r="AV240" s="12" t="s">
        <v>89</v>
      </c>
      <c r="AW240" s="12" t="s">
        <v>36</v>
      </c>
      <c r="AX240" s="12" t="s">
        <v>87</v>
      </c>
      <c r="AY240" s="153" t="s">
        <v>118</v>
      </c>
    </row>
    <row r="241" spans="2:65" s="1" customFormat="1" ht="16.5" customHeight="1">
      <c r="B241" s="133"/>
      <c r="C241" s="166" t="s">
        <v>283</v>
      </c>
      <c r="D241" s="166" t="s">
        <v>148</v>
      </c>
      <c r="E241" s="167" t="s">
        <v>284</v>
      </c>
      <c r="F241" s="168" t="s">
        <v>285</v>
      </c>
      <c r="G241" s="169" t="s">
        <v>241</v>
      </c>
      <c r="H241" s="170">
        <v>222</v>
      </c>
      <c r="I241" s="171"/>
      <c r="J241" s="172">
        <f>ROUND(I241*H241,2)</f>
        <v>0</v>
      </c>
      <c r="K241" s="173"/>
      <c r="L241" s="174"/>
      <c r="M241" s="175" t="s">
        <v>1</v>
      </c>
      <c r="N241" s="176" t="s">
        <v>44</v>
      </c>
      <c r="P241" s="144">
        <f>O241*H241</f>
        <v>0</v>
      </c>
      <c r="Q241" s="144">
        <v>0.00057</v>
      </c>
      <c r="R241" s="144">
        <f>Q241*H241</f>
        <v>0.12653999999999999</v>
      </c>
      <c r="S241" s="144">
        <v>0</v>
      </c>
      <c r="T241" s="145">
        <f>S241*H241</f>
        <v>0</v>
      </c>
      <c r="AR241" s="146" t="s">
        <v>152</v>
      </c>
      <c r="AT241" s="146" t="s">
        <v>148</v>
      </c>
      <c r="AU241" s="146" t="s">
        <v>89</v>
      </c>
      <c r="AY241" s="17" t="s">
        <v>118</v>
      </c>
      <c r="BE241" s="147">
        <f>IF(N241="základní",J241,0)</f>
        <v>0</v>
      </c>
      <c r="BF241" s="147">
        <f>IF(N241="snížená",J241,0)</f>
        <v>0</v>
      </c>
      <c r="BG241" s="147">
        <f>IF(N241="zákl. přenesená",J241,0)</f>
        <v>0</v>
      </c>
      <c r="BH241" s="147">
        <f>IF(N241="sníž. přenesená",J241,0)</f>
        <v>0</v>
      </c>
      <c r="BI241" s="147">
        <f>IF(N241="nulová",J241,0)</f>
        <v>0</v>
      </c>
      <c r="BJ241" s="17" t="s">
        <v>87</v>
      </c>
      <c r="BK241" s="147">
        <f>ROUND(I241*H241,2)</f>
        <v>0</v>
      </c>
      <c r="BL241" s="17" t="s">
        <v>125</v>
      </c>
      <c r="BM241" s="146" t="s">
        <v>286</v>
      </c>
    </row>
    <row r="242" spans="2:47" s="1" customFormat="1" ht="12">
      <c r="B242" s="32"/>
      <c r="D242" s="148" t="s">
        <v>127</v>
      </c>
      <c r="F242" s="149" t="s">
        <v>285</v>
      </c>
      <c r="I242" s="150"/>
      <c r="L242" s="32"/>
      <c r="M242" s="151"/>
      <c r="T242" s="56"/>
      <c r="AT242" s="17" t="s">
        <v>127</v>
      </c>
      <c r="AU242" s="17" t="s">
        <v>89</v>
      </c>
    </row>
    <row r="243" spans="2:51" s="12" customFormat="1" ht="22.5">
      <c r="B243" s="152"/>
      <c r="D243" s="148" t="s">
        <v>129</v>
      </c>
      <c r="E243" s="153" t="s">
        <v>1</v>
      </c>
      <c r="F243" s="154" t="s">
        <v>287</v>
      </c>
      <c r="H243" s="155">
        <v>220.8</v>
      </c>
      <c r="I243" s="156"/>
      <c r="L243" s="152"/>
      <c r="M243" s="157"/>
      <c r="T243" s="158"/>
      <c r="AT243" s="153" t="s">
        <v>129</v>
      </c>
      <c r="AU243" s="153" t="s">
        <v>89</v>
      </c>
      <c r="AV243" s="12" t="s">
        <v>89</v>
      </c>
      <c r="AW243" s="12" t="s">
        <v>36</v>
      </c>
      <c r="AX243" s="12" t="s">
        <v>79</v>
      </c>
      <c r="AY243" s="153" t="s">
        <v>118</v>
      </c>
    </row>
    <row r="244" spans="2:51" s="12" customFormat="1" ht="12">
      <c r="B244" s="152"/>
      <c r="D244" s="148" t="s">
        <v>129</v>
      </c>
      <c r="E244" s="153" t="s">
        <v>1</v>
      </c>
      <c r="F244" s="154" t="s">
        <v>288</v>
      </c>
      <c r="H244" s="155">
        <v>222</v>
      </c>
      <c r="I244" s="156"/>
      <c r="L244" s="152"/>
      <c r="M244" s="157"/>
      <c r="T244" s="158"/>
      <c r="AT244" s="153" t="s">
        <v>129</v>
      </c>
      <c r="AU244" s="153" t="s">
        <v>89</v>
      </c>
      <c r="AV244" s="12" t="s">
        <v>89</v>
      </c>
      <c r="AW244" s="12" t="s">
        <v>36</v>
      </c>
      <c r="AX244" s="12" t="s">
        <v>87</v>
      </c>
      <c r="AY244" s="153" t="s">
        <v>118</v>
      </c>
    </row>
    <row r="245" spans="2:65" s="1" customFormat="1" ht="16.5" customHeight="1">
      <c r="B245" s="133"/>
      <c r="C245" s="166" t="s">
        <v>7</v>
      </c>
      <c r="D245" s="166" t="s">
        <v>148</v>
      </c>
      <c r="E245" s="167" t="s">
        <v>289</v>
      </c>
      <c r="F245" s="168" t="s">
        <v>290</v>
      </c>
      <c r="G245" s="169" t="s">
        <v>143</v>
      </c>
      <c r="H245" s="170">
        <v>10</v>
      </c>
      <c r="I245" s="171"/>
      <c r="J245" s="172">
        <f>ROUND(I245*H245,2)</f>
        <v>0</v>
      </c>
      <c r="K245" s="173"/>
      <c r="L245" s="174"/>
      <c r="M245" s="175" t="s">
        <v>1</v>
      </c>
      <c r="N245" s="176" t="s">
        <v>44</v>
      </c>
      <c r="P245" s="144">
        <f>O245*H245</f>
        <v>0</v>
      </c>
      <c r="Q245" s="144">
        <v>0.001</v>
      </c>
      <c r="R245" s="144">
        <f>Q245*H245</f>
        <v>0.01</v>
      </c>
      <c r="S245" s="144">
        <v>0</v>
      </c>
      <c r="T245" s="145">
        <f>S245*H245</f>
        <v>0</v>
      </c>
      <c r="AR245" s="146" t="s">
        <v>152</v>
      </c>
      <c r="AT245" s="146" t="s">
        <v>148</v>
      </c>
      <c r="AU245" s="146" t="s">
        <v>89</v>
      </c>
      <c r="AY245" s="17" t="s">
        <v>118</v>
      </c>
      <c r="BE245" s="147">
        <f>IF(N245="základní",J245,0)</f>
        <v>0</v>
      </c>
      <c r="BF245" s="147">
        <f>IF(N245="snížená",J245,0)</f>
        <v>0</v>
      </c>
      <c r="BG245" s="147">
        <f>IF(N245="zákl. přenesená",J245,0)</f>
        <v>0</v>
      </c>
      <c r="BH245" s="147">
        <f>IF(N245="sníž. přenesená",J245,0)</f>
        <v>0</v>
      </c>
      <c r="BI245" s="147">
        <f>IF(N245="nulová",J245,0)</f>
        <v>0</v>
      </c>
      <c r="BJ245" s="17" t="s">
        <v>87</v>
      </c>
      <c r="BK245" s="147">
        <f>ROUND(I245*H245,2)</f>
        <v>0</v>
      </c>
      <c r="BL245" s="17" t="s">
        <v>125</v>
      </c>
      <c r="BM245" s="146" t="s">
        <v>291</v>
      </c>
    </row>
    <row r="246" spans="2:47" s="1" customFormat="1" ht="12">
      <c r="B246" s="32"/>
      <c r="D246" s="148" t="s">
        <v>127</v>
      </c>
      <c r="F246" s="149" t="s">
        <v>290</v>
      </c>
      <c r="I246" s="150"/>
      <c r="L246" s="32"/>
      <c r="M246" s="151"/>
      <c r="T246" s="56"/>
      <c r="AT246" s="17" t="s">
        <v>127</v>
      </c>
      <c r="AU246" s="17" t="s">
        <v>89</v>
      </c>
    </row>
    <row r="247" spans="2:65" s="1" customFormat="1" ht="33" customHeight="1">
      <c r="B247" s="133"/>
      <c r="C247" s="134" t="s">
        <v>292</v>
      </c>
      <c r="D247" s="134" t="s">
        <v>121</v>
      </c>
      <c r="E247" s="135" t="s">
        <v>293</v>
      </c>
      <c r="F247" s="136" t="s">
        <v>294</v>
      </c>
      <c r="G247" s="137" t="s">
        <v>241</v>
      </c>
      <c r="H247" s="138">
        <v>8</v>
      </c>
      <c r="I247" s="139"/>
      <c r="J247" s="140">
        <f>ROUND(I247*H247,2)</f>
        <v>0</v>
      </c>
      <c r="K247" s="141"/>
      <c r="L247" s="32"/>
      <c r="M247" s="142" t="s">
        <v>1</v>
      </c>
      <c r="N247" s="143" t="s">
        <v>44</v>
      </c>
      <c r="P247" s="144">
        <f>O247*H247</f>
        <v>0</v>
      </c>
      <c r="Q247" s="144">
        <v>0</v>
      </c>
      <c r="R247" s="144">
        <f>Q247*H247</f>
        <v>0</v>
      </c>
      <c r="S247" s="144">
        <v>0</v>
      </c>
      <c r="T247" s="145">
        <f>S247*H247</f>
        <v>0</v>
      </c>
      <c r="AR247" s="146" t="s">
        <v>125</v>
      </c>
      <c r="AT247" s="146" t="s">
        <v>121</v>
      </c>
      <c r="AU247" s="146" t="s">
        <v>89</v>
      </c>
      <c r="AY247" s="17" t="s">
        <v>118</v>
      </c>
      <c r="BE247" s="147">
        <f>IF(N247="základní",J247,0)</f>
        <v>0</v>
      </c>
      <c r="BF247" s="147">
        <f>IF(N247="snížená",J247,0)</f>
        <v>0</v>
      </c>
      <c r="BG247" s="147">
        <f>IF(N247="zákl. přenesená",J247,0)</f>
        <v>0</v>
      </c>
      <c r="BH247" s="147">
        <f>IF(N247="sníž. přenesená",J247,0)</f>
        <v>0</v>
      </c>
      <c r="BI247" s="147">
        <f>IF(N247="nulová",J247,0)</f>
        <v>0</v>
      </c>
      <c r="BJ247" s="17" t="s">
        <v>87</v>
      </c>
      <c r="BK247" s="147">
        <f>ROUND(I247*H247,2)</f>
        <v>0</v>
      </c>
      <c r="BL247" s="17" t="s">
        <v>125</v>
      </c>
      <c r="BM247" s="146" t="s">
        <v>295</v>
      </c>
    </row>
    <row r="248" spans="2:47" s="1" customFormat="1" ht="48.75">
      <c r="B248" s="32"/>
      <c r="D248" s="148" t="s">
        <v>127</v>
      </c>
      <c r="F248" s="149" t="s">
        <v>296</v>
      </c>
      <c r="I248" s="150"/>
      <c r="L248" s="32"/>
      <c r="M248" s="151"/>
      <c r="T248" s="56"/>
      <c r="AT248" s="17" t="s">
        <v>127</v>
      </c>
      <c r="AU248" s="17" t="s">
        <v>89</v>
      </c>
    </row>
    <row r="249" spans="2:51" s="12" customFormat="1" ht="22.5">
      <c r="B249" s="152"/>
      <c r="D249" s="148" t="s">
        <v>129</v>
      </c>
      <c r="E249" s="153" t="s">
        <v>1</v>
      </c>
      <c r="F249" s="154" t="s">
        <v>297</v>
      </c>
      <c r="H249" s="155">
        <v>8</v>
      </c>
      <c r="I249" s="156"/>
      <c r="L249" s="152"/>
      <c r="M249" s="157"/>
      <c r="T249" s="158"/>
      <c r="AT249" s="153" t="s">
        <v>129</v>
      </c>
      <c r="AU249" s="153" t="s">
        <v>89</v>
      </c>
      <c r="AV249" s="12" t="s">
        <v>89</v>
      </c>
      <c r="AW249" s="12" t="s">
        <v>36</v>
      </c>
      <c r="AX249" s="12" t="s">
        <v>87</v>
      </c>
      <c r="AY249" s="153" t="s">
        <v>118</v>
      </c>
    </row>
    <row r="250" spans="2:65" s="1" customFormat="1" ht="16.5" customHeight="1">
      <c r="B250" s="133"/>
      <c r="C250" s="166" t="s">
        <v>298</v>
      </c>
      <c r="D250" s="166" t="s">
        <v>148</v>
      </c>
      <c r="E250" s="167" t="s">
        <v>299</v>
      </c>
      <c r="F250" s="168" t="s">
        <v>300</v>
      </c>
      <c r="G250" s="169" t="s">
        <v>241</v>
      </c>
      <c r="H250" s="170">
        <v>60</v>
      </c>
      <c r="I250" s="171"/>
      <c r="J250" s="172">
        <f>ROUND(I250*H250,2)</f>
        <v>0</v>
      </c>
      <c r="K250" s="173"/>
      <c r="L250" s="174"/>
      <c r="M250" s="175" t="s">
        <v>1</v>
      </c>
      <c r="N250" s="176" t="s">
        <v>44</v>
      </c>
      <c r="P250" s="144">
        <f>O250*H250</f>
        <v>0</v>
      </c>
      <c r="Q250" s="144">
        <v>0.00012</v>
      </c>
      <c r="R250" s="144">
        <f>Q250*H250</f>
        <v>0.0072</v>
      </c>
      <c r="S250" s="144">
        <v>0</v>
      </c>
      <c r="T250" s="145">
        <f>S250*H250</f>
        <v>0</v>
      </c>
      <c r="AR250" s="146" t="s">
        <v>152</v>
      </c>
      <c r="AT250" s="146" t="s">
        <v>148</v>
      </c>
      <c r="AU250" s="146" t="s">
        <v>89</v>
      </c>
      <c r="AY250" s="17" t="s">
        <v>118</v>
      </c>
      <c r="BE250" s="147">
        <f>IF(N250="základní",J250,0)</f>
        <v>0</v>
      </c>
      <c r="BF250" s="147">
        <f>IF(N250="snížená",J250,0)</f>
        <v>0</v>
      </c>
      <c r="BG250" s="147">
        <f>IF(N250="zákl. přenesená",J250,0)</f>
        <v>0</v>
      </c>
      <c r="BH250" s="147">
        <f>IF(N250="sníž. přenesená",J250,0)</f>
        <v>0</v>
      </c>
      <c r="BI250" s="147">
        <f>IF(N250="nulová",J250,0)</f>
        <v>0</v>
      </c>
      <c r="BJ250" s="17" t="s">
        <v>87</v>
      </c>
      <c r="BK250" s="147">
        <f>ROUND(I250*H250,2)</f>
        <v>0</v>
      </c>
      <c r="BL250" s="17" t="s">
        <v>125</v>
      </c>
      <c r="BM250" s="146" t="s">
        <v>301</v>
      </c>
    </row>
    <row r="251" spans="2:47" s="1" customFormat="1" ht="12">
      <c r="B251" s="32"/>
      <c r="D251" s="148" t="s">
        <v>127</v>
      </c>
      <c r="F251" s="149" t="s">
        <v>300</v>
      </c>
      <c r="I251" s="150"/>
      <c r="L251" s="32"/>
      <c r="M251" s="151"/>
      <c r="T251" s="56"/>
      <c r="AT251" s="17" t="s">
        <v>127</v>
      </c>
      <c r="AU251" s="17" t="s">
        <v>89</v>
      </c>
    </row>
    <row r="252" spans="2:51" s="12" customFormat="1" ht="12">
      <c r="B252" s="152"/>
      <c r="D252" s="148" t="s">
        <v>129</v>
      </c>
      <c r="E252" s="153" t="s">
        <v>1</v>
      </c>
      <c r="F252" s="154" t="s">
        <v>302</v>
      </c>
      <c r="H252" s="155">
        <v>32</v>
      </c>
      <c r="I252" s="156"/>
      <c r="L252" s="152"/>
      <c r="M252" s="157"/>
      <c r="T252" s="158"/>
      <c r="AT252" s="153" t="s">
        <v>129</v>
      </c>
      <c r="AU252" s="153" t="s">
        <v>89</v>
      </c>
      <c r="AV252" s="12" t="s">
        <v>89</v>
      </c>
      <c r="AW252" s="12" t="s">
        <v>36</v>
      </c>
      <c r="AX252" s="12" t="s">
        <v>79</v>
      </c>
      <c r="AY252" s="153" t="s">
        <v>118</v>
      </c>
    </row>
    <row r="253" spans="2:51" s="12" customFormat="1" ht="12">
      <c r="B253" s="152"/>
      <c r="D253" s="148" t="s">
        <v>129</v>
      </c>
      <c r="E253" s="153" t="s">
        <v>1</v>
      </c>
      <c r="F253" s="154" t="s">
        <v>303</v>
      </c>
      <c r="H253" s="155">
        <v>20</v>
      </c>
      <c r="I253" s="156"/>
      <c r="L253" s="152"/>
      <c r="M253" s="157"/>
      <c r="T253" s="158"/>
      <c r="AT253" s="153" t="s">
        <v>129</v>
      </c>
      <c r="AU253" s="153" t="s">
        <v>89</v>
      </c>
      <c r="AV253" s="12" t="s">
        <v>89</v>
      </c>
      <c r="AW253" s="12" t="s">
        <v>36</v>
      </c>
      <c r="AX253" s="12" t="s">
        <v>79</v>
      </c>
      <c r="AY253" s="153" t="s">
        <v>118</v>
      </c>
    </row>
    <row r="254" spans="2:51" s="12" customFormat="1" ht="12">
      <c r="B254" s="152"/>
      <c r="D254" s="148" t="s">
        <v>129</v>
      </c>
      <c r="E254" s="153" t="s">
        <v>1</v>
      </c>
      <c r="F254" s="154" t="s">
        <v>304</v>
      </c>
      <c r="H254" s="155">
        <v>8</v>
      </c>
      <c r="I254" s="156"/>
      <c r="L254" s="152"/>
      <c r="M254" s="157"/>
      <c r="T254" s="158"/>
      <c r="AT254" s="153" t="s">
        <v>129</v>
      </c>
      <c r="AU254" s="153" t="s">
        <v>89</v>
      </c>
      <c r="AV254" s="12" t="s">
        <v>89</v>
      </c>
      <c r="AW254" s="12" t="s">
        <v>36</v>
      </c>
      <c r="AX254" s="12" t="s">
        <v>79</v>
      </c>
      <c r="AY254" s="153" t="s">
        <v>118</v>
      </c>
    </row>
    <row r="255" spans="2:51" s="13" customFormat="1" ht="12">
      <c r="B255" s="159"/>
      <c r="D255" s="148" t="s">
        <v>129</v>
      </c>
      <c r="E255" s="160" t="s">
        <v>1</v>
      </c>
      <c r="F255" s="161" t="s">
        <v>132</v>
      </c>
      <c r="H255" s="162">
        <v>60</v>
      </c>
      <c r="I255" s="163"/>
      <c r="L255" s="159"/>
      <c r="M255" s="164"/>
      <c r="T255" s="165"/>
      <c r="AT255" s="160" t="s">
        <v>129</v>
      </c>
      <c r="AU255" s="160" t="s">
        <v>89</v>
      </c>
      <c r="AV255" s="13" t="s">
        <v>125</v>
      </c>
      <c r="AW255" s="13" t="s">
        <v>36</v>
      </c>
      <c r="AX255" s="13" t="s">
        <v>87</v>
      </c>
      <c r="AY255" s="160" t="s">
        <v>118</v>
      </c>
    </row>
    <row r="256" spans="2:65" s="1" customFormat="1" ht="16.5" customHeight="1">
      <c r="B256" s="133"/>
      <c r="C256" s="166" t="s">
        <v>305</v>
      </c>
      <c r="D256" s="166" t="s">
        <v>148</v>
      </c>
      <c r="E256" s="167" t="s">
        <v>306</v>
      </c>
      <c r="F256" s="168" t="s">
        <v>307</v>
      </c>
      <c r="G256" s="169" t="s">
        <v>241</v>
      </c>
      <c r="H256" s="170">
        <v>612</v>
      </c>
      <c r="I256" s="171"/>
      <c r="J256" s="172">
        <f>ROUND(I256*H256,2)</f>
        <v>0</v>
      </c>
      <c r="K256" s="173"/>
      <c r="L256" s="174"/>
      <c r="M256" s="175" t="s">
        <v>1</v>
      </c>
      <c r="N256" s="176" t="s">
        <v>44</v>
      </c>
      <c r="P256" s="144">
        <f>O256*H256</f>
        <v>0</v>
      </c>
      <c r="Q256" s="144">
        <v>9E-05</v>
      </c>
      <c r="R256" s="144">
        <f>Q256*H256</f>
        <v>0.055080000000000004</v>
      </c>
      <c r="S256" s="144">
        <v>0</v>
      </c>
      <c r="T256" s="145">
        <f>S256*H256</f>
        <v>0</v>
      </c>
      <c r="AR256" s="146" t="s">
        <v>152</v>
      </c>
      <c r="AT256" s="146" t="s">
        <v>148</v>
      </c>
      <c r="AU256" s="146" t="s">
        <v>89</v>
      </c>
      <c r="AY256" s="17" t="s">
        <v>118</v>
      </c>
      <c r="BE256" s="147">
        <f>IF(N256="základní",J256,0)</f>
        <v>0</v>
      </c>
      <c r="BF256" s="147">
        <f>IF(N256="snížená",J256,0)</f>
        <v>0</v>
      </c>
      <c r="BG256" s="147">
        <f>IF(N256="zákl. přenesená",J256,0)</f>
        <v>0</v>
      </c>
      <c r="BH256" s="147">
        <f>IF(N256="sníž. přenesená",J256,0)</f>
        <v>0</v>
      </c>
      <c r="BI256" s="147">
        <f>IF(N256="nulová",J256,0)</f>
        <v>0</v>
      </c>
      <c r="BJ256" s="17" t="s">
        <v>87</v>
      </c>
      <c r="BK256" s="147">
        <f>ROUND(I256*H256,2)</f>
        <v>0</v>
      </c>
      <c r="BL256" s="17" t="s">
        <v>125</v>
      </c>
      <c r="BM256" s="146" t="s">
        <v>308</v>
      </c>
    </row>
    <row r="257" spans="2:47" s="1" customFormat="1" ht="12">
      <c r="B257" s="32"/>
      <c r="D257" s="148" t="s">
        <v>127</v>
      </c>
      <c r="F257" s="149" t="s">
        <v>307</v>
      </c>
      <c r="I257" s="150"/>
      <c r="L257" s="32"/>
      <c r="M257" s="151"/>
      <c r="T257" s="56"/>
      <c r="AT257" s="17" t="s">
        <v>127</v>
      </c>
      <c r="AU257" s="17" t="s">
        <v>89</v>
      </c>
    </row>
    <row r="258" spans="2:51" s="12" customFormat="1" ht="12">
      <c r="B258" s="152"/>
      <c r="D258" s="148" t="s">
        <v>129</v>
      </c>
      <c r="E258" s="153" t="s">
        <v>1</v>
      </c>
      <c r="F258" s="154" t="s">
        <v>309</v>
      </c>
      <c r="H258" s="155">
        <v>552</v>
      </c>
      <c r="I258" s="156"/>
      <c r="L258" s="152"/>
      <c r="M258" s="157"/>
      <c r="T258" s="158"/>
      <c r="AT258" s="153" t="s">
        <v>129</v>
      </c>
      <c r="AU258" s="153" t="s">
        <v>89</v>
      </c>
      <c r="AV258" s="12" t="s">
        <v>89</v>
      </c>
      <c r="AW258" s="12" t="s">
        <v>36</v>
      </c>
      <c r="AX258" s="12" t="s">
        <v>79</v>
      </c>
      <c r="AY258" s="153" t="s">
        <v>118</v>
      </c>
    </row>
    <row r="259" spans="2:51" s="12" customFormat="1" ht="12">
      <c r="B259" s="152"/>
      <c r="D259" s="148" t="s">
        <v>129</v>
      </c>
      <c r="E259" s="153" t="s">
        <v>1</v>
      </c>
      <c r="F259" s="154" t="s">
        <v>302</v>
      </c>
      <c r="H259" s="155">
        <v>32</v>
      </c>
      <c r="I259" s="156"/>
      <c r="L259" s="152"/>
      <c r="M259" s="157"/>
      <c r="T259" s="158"/>
      <c r="AT259" s="153" t="s">
        <v>129</v>
      </c>
      <c r="AU259" s="153" t="s">
        <v>89</v>
      </c>
      <c r="AV259" s="12" t="s">
        <v>89</v>
      </c>
      <c r="AW259" s="12" t="s">
        <v>36</v>
      </c>
      <c r="AX259" s="12" t="s">
        <v>79</v>
      </c>
      <c r="AY259" s="153" t="s">
        <v>118</v>
      </c>
    </row>
    <row r="260" spans="2:51" s="12" customFormat="1" ht="12">
      <c r="B260" s="152"/>
      <c r="D260" s="148" t="s">
        <v>129</v>
      </c>
      <c r="E260" s="153" t="s">
        <v>1</v>
      </c>
      <c r="F260" s="154" t="s">
        <v>303</v>
      </c>
      <c r="H260" s="155">
        <v>20</v>
      </c>
      <c r="I260" s="156"/>
      <c r="L260" s="152"/>
      <c r="M260" s="157"/>
      <c r="T260" s="158"/>
      <c r="AT260" s="153" t="s">
        <v>129</v>
      </c>
      <c r="AU260" s="153" t="s">
        <v>89</v>
      </c>
      <c r="AV260" s="12" t="s">
        <v>89</v>
      </c>
      <c r="AW260" s="12" t="s">
        <v>36</v>
      </c>
      <c r="AX260" s="12" t="s">
        <v>79</v>
      </c>
      <c r="AY260" s="153" t="s">
        <v>118</v>
      </c>
    </row>
    <row r="261" spans="2:51" s="12" customFormat="1" ht="12">
      <c r="B261" s="152"/>
      <c r="D261" s="148" t="s">
        <v>129</v>
      </c>
      <c r="E261" s="153" t="s">
        <v>1</v>
      </c>
      <c r="F261" s="154" t="s">
        <v>304</v>
      </c>
      <c r="H261" s="155">
        <v>8</v>
      </c>
      <c r="I261" s="156"/>
      <c r="L261" s="152"/>
      <c r="M261" s="157"/>
      <c r="T261" s="158"/>
      <c r="AT261" s="153" t="s">
        <v>129</v>
      </c>
      <c r="AU261" s="153" t="s">
        <v>89</v>
      </c>
      <c r="AV261" s="12" t="s">
        <v>89</v>
      </c>
      <c r="AW261" s="12" t="s">
        <v>36</v>
      </c>
      <c r="AX261" s="12" t="s">
        <v>79</v>
      </c>
      <c r="AY261" s="153" t="s">
        <v>118</v>
      </c>
    </row>
    <row r="262" spans="2:51" s="13" customFormat="1" ht="12">
      <c r="B262" s="159"/>
      <c r="D262" s="148" t="s">
        <v>129</v>
      </c>
      <c r="E262" s="160" t="s">
        <v>1</v>
      </c>
      <c r="F262" s="161" t="s">
        <v>132</v>
      </c>
      <c r="H262" s="162">
        <v>612</v>
      </c>
      <c r="I262" s="163"/>
      <c r="L262" s="159"/>
      <c r="M262" s="164"/>
      <c r="T262" s="165"/>
      <c r="AT262" s="160" t="s">
        <v>129</v>
      </c>
      <c r="AU262" s="160" t="s">
        <v>89</v>
      </c>
      <c r="AV262" s="13" t="s">
        <v>125</v>
      </c>
      <c r="AW262" s="13" t="s">
        <v>36</v>
      </c>
      <c r="AX262" s="13" t="s">
        <v>87</v>
      </c>
      <c r="AY262" s="160" t="s">
        <v>118</v>
      </c>
    </row>
    <row r="263" spans="2:65" s="1" customFormat="1" ht="16.5" customHeight="1">
      <c r="B263" s="133"/>
      <c r="C263" s="166" t="s">
        <v>310</v>
      </c>
      <c r="D263" s="166" t="s">
        <v>148</v>
      </c>
      <c r="E263" s="167" t="s">
        <v>311</v>
      </c>
      <c r="F263" s="168" t="s">
        <v>312</v>
      </c>
      <c r="G263" s="169" t="s">
        <v>241</v>
      </c>
      <c r="H263" s="170">
        <v>52</v>
      </c>
      <c r="I263" s="171"/>
      <c r="J263" s="172">
        <f>ROUND(I263*H263,2)</f>
        <v>0</v>
      </c>
      <c r="K263" s="173"/>
      <c r="L263" s="174"/>
      <c r="M263" s="175" t="s">
        <v>1</v>
      </c>
      <c r="N263" s="176" t="s">
        <v>44</v>
      </c>
      <c r="P263" s="144">
        <f>O263*H263</f>
        <v>0</v>
      </c>
      <c r="Q263" s="144">
        <v>0.00041</v>
      </c>
      <c r="R263" s="144">
        <f>Q263*H263</f>
        <v>0.02132</v>
      </c>
      <c r="S263" s="144">
        <v>0</v>
      </c>
      <c r="T263" s="145">
        <f>S263*H263</f>
        <v>0</v>
      </c>
      <c r="AR263" s="146" t="s">
        <v>152</v>
      </c>
      <c r="AT263" s="146" t="s">
        <v>148</v>
      </c>
      <c r="AU263" s="146" t="s">
        <v>89</v>
      </c>
      <c r="AY263" s="17" t="s">
        <v>118</v>
      </c>
      <c r="BE263" s="147">
        <f>IF(N263="základní",J263,0)</f>
        <v>0</v>
      </c>
      <c r="BF263" s="147">
        <f>IF(N263="snížená",J263,0)</f>
        <v>0</v>
      </c>
      <c r="BG263" s="147">
        <f>IF(N263="zákl. přenesená",J263,0)</f>
        <v>0</v>
      </c>
      <c r="BH263" s="147">
        <f>IF(N263="sníž. přenesená",J263,0)</f>
        <v>0</v>
      </c>
      <c r="BI263" s="147">
        <f>IF(N263="nulová",J263,0)</f>
        <v>0</v>
      </c>
      <c r="BJ263" s="17" t="s">
        <v>87</v>
      </c>
      <c r="BK263" s="147">
        <f>ROUND(I263*H263,2)</f>
        <v>0</v>
      </c>
      <c r="BL263" s="17" t="s">
        <v>125</v>
      </c>
      <c r="BM263" s="146" t="s">
        <v>313</v>
      </c>
    </row>
    <row r="264" spans="2:47" s="1" customFormat="1" ht="12">
      <c r="B264" s="32"/>
      <c r="D264" s="148" t="s">
        <v>127</v>
      </c>
      <c r="F264" s="149" t="s">
        <v>312</v>
      </c>
      <c r="I264" s="150"/>
      <c r="L264" s="32"/>
      <c r="M264" s="151"/>
      <c r="T264" s="56"/>
      <c r="AT264" s="17" t="s">
        <v>127</v>
      </c>
      <c r="AU264" s="17" t="s">
        <v>89</v>
      </c>
    </row>
    <row r="265" spans="2:51" s="12" customFormat="1" ht="12">
      <c r="B265" s="152"/>
      <c r="D265" s="148" t="s">
        <v>129</v>
      </c>
      <c r="E265" s="153" t="s">
        <v>1</v>
      </c>
      <c r="F265" s="154" t="s">
        <v>302</v>
      </c>
      <c r="H265" s="155">
        <v>32</v>
      </c>
      <c r="I265" s="156"/>
      <c r="L265" s="152"/>
      <c r="M265" s="157"/>
      <c r="T265" s="158"/>
      <c r="AT265" s="153" t="s">
        <v>129</v>
      </c>
      <c r="AU265" s="153" t="s">
        <v>89</v>
      </c>
      <c r="AV265" s="12" t="s">
        <v>89</v>
      </c>
      <c r="AW265" s="12" t="s">
        <v>36</v>
      </c>
      <c r="AX265" s="12" t="s">
        <v>79</v>
      </c>
      <c r="AY265" s="153" t="s">
        <v>118</v>
      </c>
    </row>
    <row r="266" spans="2:51" s="12" customFormat="1" ht="12">
      <c r="B266" s="152"/>
      <c r="D266" s="148" t="s">
        <v>129</v>
      </c>
      <c r="E266" s="153" t="s">
        <v>1</v>
      </c>
      <c r="F266" s="154" t="s">
        <v>303</v>
      </c>
      <c r="H266" s="155">
        <v>20</v>
      </c>
      <c r="I266" s="156"/>
      <c r="L266" s="152"/>
      <c r="M266" s="157"/>
      <c r="T266" s="158"/>
      <c r="AT266" s="153" t="s">
        <v>129</v>
      </c>
      <c r="AU266" s="153" t="s">
        <v>89</v>
      </c>
      <c r="AV266" s="12" t="s">
        <v>89</v>
      </c>
      <c r="AW266" s="12" t="s">
        <v>36</v>
      </c>
      <c r="AX266" s="12" t="s">
        <v>79</v>
      </c>
      <c r="AY266" s="153" t="s">
        <v>118</v>
      </c>
    </row>
    <row r="267" spans="2:51" s="13" customFormat="1" ht="12">
      <c r="B267" s="159"/>
      <c r="D267" s="148" t="s">
        <v>129</v>
      </c>
      <c r="E267" s="160" t="s">
        <v>1</v>
      </c>
      <c r="F267" s="161" t="s">
        <v>132</v>
      </c>
      <c r="H267" s="162">
        <v>52</v>
      </c>
      <c r="I267" s="163"/>
      <c r="L267" s="159"/>
      <c r="M267" s="164"/>
      <c r="T267" s="165"/>
      <c r="AT267" s="160" t="s">
        <v>129</v>
      </c>
      <c r="AU267" s="160" t="s">
        <v>89</v>
      </c>
      <c r="AV267" s="13" t="s">
        <v>125</v>
      </c>
      <c r="AW267" s="13" t="s">
        <v>36</v>
      </c>
      <c r="AX267" s="13" t="s">
        <v>87</v>
      </c>
      <c r="AY267" s="160" t="s">
        <v>118</v>
      </c>
    </row>
    <row r="268" spans="2:65" s="1" customFormat="1" ht="16.5" customHeight="1">
      <c r="B268" s="133"/>
      <c r="C268" s="166" t="s">
        <v>314</v>
      </c>
      <c r="D268" s="166" t="s">
        <v>148</v>
      </c>
      <c r="E268" s="167" t="s">
        <v>315</v>
      </c>
      <c r="F268" s="168" t="s">
        <v>316</v>
      </c>
      <c r="G268" s="169" t="s">
        <v>241</v>
      </c>
      <c r="H268" s="170">
        <v>52</v>
      </c>
      <c r="I268" s="171"/>
      <c r="J268" s="172">
        <f>ROUND(I268*H268,2)</f>
        <v>0</v>
      </c>
      <c r="K268" s="173"/>
      <c r="L268" s="174"/>
      <c r="M268" s="175" t="s">
        <v>1</v>
      </c>
      <c r="N268" s="176" t="s">
        <v>44</v>
      </c>
      <c r="P268" s="144">
        <f>O268*H268</f>
        <v>0</v>
      </c>
      <c r="Q268" s="144">
        <v>5E-05</v>
      </c>
      <c r="R268" s="144">
        <f>Q268*H268</f>
        <v>0.0026000000000000003</v>
      </c>
      <c r="S268" s="144">
        <v>0</v>
      </c>
      <c r="T268" s="145">
        <f>S268*H268</f>
        <v>0</v>
      </c>
      <c r="AR268" s="146" t="s">
        <v>152</v>
      </c>
      <c r="AT268" s="146" t="s">
        <v>148</v>
      </c>
      <c r="AU268" s="146" t="s">
        <v>89</v>
      </c>
      <c r="AY268" s="17" t="s">
        <v>118</v>
      </c>
      <c r="BE268" s="147">
        <f>IF(N268="základní",J268,0)</f>
        <v>0</v>
      </c>
      <c r="BF268" s="147">
        <f>IF(N268="snížená",J268,0)</f>
        <v>0</v>
      </c>
      <c r="BG268" s="147">
        <f>IF(N268="zákl. přenesená",J268,0)</f>
        <v>0</v>
      </c>
      <c r="BH268" s="147">
        <f>IF(N268="sníž. přenesená",J268,0)</f>
        <v>0</v>
      </c>
      <c r="BI268" s="147">
        <f>IF(N268="nulová",J268,0)</f>
        <v>0</v>
      </c>
      <c r="BJ268" s="17" t="s">
        <v>87</v>
      </c>
      <c r="BK268" s="147">
        <f>ROUND(I268*H268,2)</f>
        <v>0</v>
      </c>
      <c r="BL268" s="17" t="s">
        <v>125</v>
      </c>
      <c r="BM268" s="146" t="s">
        <v>317</v>
      </c>
    </row>
    <row r="269" spans="2:47" s="1" customFormat="1" ht="12">
      <c r="B269" s="32"/>
      <c r="D269" s="148" t="s">
        <v>127</v>
      </c>
      <c r="F269" s="149" t="s">
        <v>316</v>
      </c>
      <c r="I269" s="150"/>
      <c r="L269" s="32"/>
      <c r="M269" s="151"/>
      <c r="T269" s="56"/>
      <c r="AT269" s="17" t="s">
        <v>127</v>
      </c>
      <c r="AU269" s="17" t="s">
        <v>89</v>
      </c>
    </row>
    <row r="270" spans="2:51" s="12" customFormat="1" ht="12">
      <c r="B270" s="152"/>
      <c r="D270" s="148" t="s">
        <v>129</v>
      </c>
      <c r="E270" s="153" t="s">
        <v>1</v>
      </c>
      <c r="F270" s="154" t="s">
        <v>302</v>
      </c>
      <c r="H270" s="155">
        <v>32</v>
      </c>
      <c r="I270" s="156"/>
      <c r="L270" s="152"/>
      <c r="M270" s="157"/>
      <c r="T270" s="158"/>
      <c r="AT270" s="153" t="s">
        <v>129</v>
      </c>
      <c r="AU270" s="153" t="s">
        <v>89</v>
      </c>
      <c r="AV270" s="12" t="s">
        <v>89</v>
      </c>
      <c r="AW270" s="12" t="s">
        <v>36</v>
      </c>
      <c r="AX270" s="12" t="s">
        <v>79</v>
      </c>
      <c r="AY270" s="153" t="s">
        <v>118</v>
      </c>
    </row>
    <row r="271" spans="2:51" s="12" customFormat="1" ht="12">
      <c r="B271" s="152"/>
      <c r="D271" s="148" t="s">
        <v>129</v>
      </c>
      <c r="E271" s="153" t="s">
        <v>1</v>
      </c>
      <c r="F271" s="154" t="s">
        <v>303</v>
      </c>
      <c r="H271" s="155">
        <v>20</v>
      </c>
      <c r="I271" s="156"/>
      <c r="L271" s="152"/>
      <c r="M271" s="157"/>
      <c r="T271" s="158"/>
      <c r="AT271" s="153" t="s">
        <v>129</v>
      </c>
      <c r="AU271" s="153" t="s">
        <v>89</v>
      </c>
      <c r="AV271" s="12" t="s">
        <v>89</v>
      </c>
      <c r="AW271" s="12" t="s">
        <v>36</v>
      </c>
      <c r="AX271" s="12" t="s">
        <v>79</v>
      </c>
      <c r="AY271" s="153" t="s">
        <v>118</v>
      </c>
    </row>
    <row r="272" spans="2:51" s="13" customFormat="1" ht="12">
      <c r="B272" s="159"/>
      <c r="D272" s="148" t="s">
        <v>129</v>
      </c>
      <c r="E272" s="160" t="s">
        <v>1</v>
      </c>
      <c r="F272" s="161" t="s">
        <v>132</v>
      </c>
      <c r="H272" s="162">
        <v>52</v>
      </c>
      <c r="I272" s="163"/>
      <c r="L272" s="159"/>
      <c r="M272" s="164"/>
      <c r="T272" s="165"/>
      <c r="AT272" s="160" t="s">
        <v>129</v>
      </c>
      <c r="AU272" s="160" t="s">
        <v>89</v>
      </c>
      <c r="AV272" s="13" t="s">
        <v>125</v>
      </c>
      <c r="AW272" s="13" t="s">
        <v>36</v>
      </c>
      <c r="AX272" s="13" t="s">
        <v>87</v>
      </c>
      <c r="AY272" s="160" t="s">
        <v>118</v>
      </c>
    </row>
    <row r="273" spans="2:65" s="1" customFormat="1" ht="21.75" customHeight="1">
      <c r="B273" s="133"/>
      <c r="C273" s="166" t="s">
        <v>318</v>
      </c>
      <c r="D273" s="166" t="s">
        <v>148</v>
      </c>
      <c r="E273" s="167" t="s">
        <v>319</v>
      </c>
      <c r="F273" s="168" t="s">
        <v>320</v>
      </c>
      <c r="G273" s="169" t="s">
        <v>241</v>
      </c>
      <c r="H273" s="170">
        <v>1164</v>
      </c>
      <c r="I273" s="171"/>
      <c r="J273" s="172">
        <f>ROUND(I273*H273,2)</f>
        <v>0</v>
      </c>
      <c r="K273" s="173"/>
      <c r="L273" s="174"/>
      <c r="M273" s="175" t="s">
        <v>1</v>
      </c>
      <c r="N273" s="176" t="s">
        <v>44</v>
      </c>
      <c r="P273" s="144">
        <f>O273*H273</f>
        <v>0</v>
      </c>
      <c r="Q273" s="144">
        <v>0.00018</v>
      </c>
      <c r="R273" s="144">
        <f>Q273*H273</f>
        <v>0.20952</v>
      </c>
      <c r="S273" s="144">
        <v>0</v>
      </c>
      <c r="T273" s="145">
        <f>S273*H273</f>
        <v>0</v>
      </c>
      <c r="AR273" s="146" t="s">
        <v>152</v>
      </c>
      <c r="AT273" s="146" t="s">
        <v>148</v>
      </c>
      <c r="AU273" s="146" t="s">
        <v>89</v>
      </c>
      <c r="AY273" s="17" t="s">
        <v>118</v>
      </c>
      <c r="BE273" s="147">
        <f>IF(N273="základní",J273,0)</f>
        <v>0</v>
      </c>
      <c r="BF273" s="147">
        <f>IF(N273="snížená",J273,0)</f>
        <v>0</v>
      </c>
      <c r="BG273" s="147">
        <f>IF(N273="zákl. přenesená",J273,0)</f>
        <v>0</v>
      </c>
      <c r="BH273" s="147">
        <f>IF(N273="sníž. přenesená",J273,0)</f>
        <v>0</v>
      </c>
      <c r="BI273" s="147">
        <f>IF(N273="nulová",J273,0)</f>
        <v>0</v>
      </c>
      <c r="BJ273" s="17" t="s">
        <v>87</v>
      </c>
      <c r="BK273" s="147">
        <f>ROUND(I273*H273,2)</f>
        <v>0</v>
      </c>
      <c r="BL273" s="17" t="s">
        <v>125</v>
      </c>
      <c r="BM273" s="146" t="s">
        <v>321</v>
      </c>
    </row>
    <row r="274" spans="2:47" s="1" customFormat="1" ht="12">
      <c r="B274" s="32"/>
      <c r="D274" s="148" t="s">
        <v>127</v>
      </c>
      <c r="F274" s="149" t="s">
        <v>320</v>
      </c>
      <c r="I274" s="150"/>
      <c r="L274" s="32"/>
      <c r="M274" s="151"/>
      <c r="T274" s="56"/>
      <c r="AT274" s="17" t="s">
        <v>127</v>
      </c>
      <c r="AU274" s="17" t="s">
        <v>89</v>
      </c>
    </row>
    <row r="275" spans="2:51" s="12" customFormat="1" ht="12">
      <c r="B275" s="152"/>
      <c r="D275" s="148" t="s">
        <v>129</v>
      </c>
      <c r="E275" s="153" t="s">
        <v>1</v>
      </c>
      <c r="F275" s="154" t="s">
        <v>322</v>
      </c>
      <c r="H275" s="155">
        <v>212</v>
      </c>
      <c r="I275" s="156"/>
      <c r="L275" s="152"/>
      <c r="M275" s="157"/>
      <c r="T275" s="158"/>
      <c r="AT275" s="153" t="s">
        <v>129</v>
      </c>
      <c r="AU275" s="153" t="s">
        <v>89</v>
      </c>
      <c r="AV275" s="12" t="s">
        <v>89</v>
      </c>
      <c r="AW275" s="12" t="s">
        <v>36</v>
      </c>
      <c r="AX275" s="12" t="s">
        <v>79</v>
      </c>
      <c r="AY275" s="153" t="s">
        <v>118</v>
      </c>
    </row>
    <row r="276" spans="2:51" s="12" customFormat="1" ht="12">
      <c r="B276" s="152"/>
      <c r="D276" s="148" t="s">
        <v>129</v>
      </c>
      <c r="E276" s="153" t="s">
        <v>1</v>
      </c>
      <c r="F276" s="154" t="s">
        <v>323</v>
      </c>
      <c r="H276" s="155">
        <v>60</v>
      </c>
      <c r="I276" s="156"/>
      <c r="L276" s="152"/>
      <c r="M276" s="157"/>
      <c r="T276" s="158"/>
      <c r="AT276" s="153" t="s">
        <v>129</v>
      </c>
      <c r="AU276" s="153" t="s">
        <v>89</v>
      </c>
      <c r="AV276" s="12" t="s">
        <v>89</v>
      </c>
      <c r="AW276" s="12" t="s">
        <v>36</v>
      </c>
      <c r="AX276" s="12" t="s">
        <v>79</v>
      </c>
      <c r="AY276" s="153" t="s">
        <v>118</v>
      </c>
    </row>
    <row r="277" spans="2:51" s="12" customFormat="1" ht="12">
      <c r="B277" s="152"/>
      <c r="D277" s="148" t="s">
        <v>129</v>
      </c>
      <c r="E277" s="153" t="s">
        <v>1</v>
      </c>
      <c r="F277" s="154" t="s">
        <v>324</v>
      </c>
      <c r="H277" s="155">
        <v>84</v>
      </c>
      <c r="I277" s="156"/>
      <c r="L277" s="152"/>
      <c r="M277" s="157"/>
      <c r="T277" s="158"/>
      <c r="AT277" s="153" t="s">
        <v>129</v>
      </c>
      <c r="AU277" s="153" t="s">
        <v>89</v>
      </c>
      <c r="AV277" s="12" t="s">
        <v>89</v>
      </c>
      <c r="AW277" s="12" t="s">
        <v>36</v>
      </c>
      <c r="AX277" s="12" t="s">
        <v>79</v>
      </c>
      <c r="AY277" s="153" t="s">
        <v>118</v>
      </c>
    </row>
    <row r="278" spans="2:51" s="12" customFormat="1" ht="12">
      <c r="B278" s="152"/>
      <c r="D278" s="148" t="s">
        <v>129</v>
      </c>
      <c r="E278" s="153" t="s">
        <v>1</v>
      </c>
      <c r="F278" s="154" t="s">
        <v>325</v>
      </c>
      <c r="H278" s="155">
        <v>122</v>
      </c>
      <c r="I278" s="156"/>
      <c r="L278" s="152"/>
      <c r="M278" s="157"/>
      <c r="T278" s="158"/>
      <c r="AT278" s="153" t="s">
        <v>129</v>
      </c>
      <c r="AU278" s="153" t="s">
        <v>89</v>
      </c>
      <c r="AV278" s="12" t="s">
        <v>89</v>
      </c>
      <c r="AW278" s="12" t="s">
        <v>36</v>
      </c>
      <c r="AX278" s="12" t="s">
        <v>79</v>
      </c>
      <c r="AY278" s="153" t="s">
        <v>118</v>
      </c>
    </row>
    <row r="279" spans="2:51" s="12" customFormat="1" ht="12">
      <c r="B279" s="152"/>
      <c r="D279" s="148" t="s">
        <v>129</v>
      </c>
      <c r="E279" s="153" t="s">
        <v>1</v>
      </c>
      <c r="F279" s="154" t="s">
        <v>326</v>
      </c>
      <c r="H279" s="155">
        <v>266</v>
      </c>
      <c r="I279" s="156"/>
      <c r="L279" s="152"/>
      <c r="M279" s="157"/>
      <c r="T279" s="158"/>
      <c r="AT279" s="153" t="s">
        <v>129</v>
      </c>
      <c r="AU279" s="153" t="s">
        <v>89</v>
      </c>
      <c r="AV279" s="12" t="s">
        <v>89</v>
      </c>
      <c r="AW279" s="12" t="s">
        <v>36</v>
      </c>
      <c r="AX279" s="12" t="s">
        <v>79</v>
      </c>
      <c r="AY279" s="153" t="s">
        <v>118</v>
      </c>
    </row>
    <row r="280" spans="2:51" s="12" customFormat="1" ht="12">
      <c r="B280" s="152"/>
      <c r="D280" s="148" t="s">
        <v>129</v>
      </c>
      <c r="E280" s="153" t="s">
        <v>1</v>
      </c>
      <c r="F280" s="154" t="s">
        <v>327</v>
      </c>
      <c r="H280" s="155">
        <v>288</v>
      </c>
      <c r="I280" s="156"/>
      <c r="L280" s="152"/>
      <c r="M280" s="157"/>
      <c r="T280" s="158"/>
      <c r="AT280" s="153" t="s">
        <v>129</v>
      </c>
      <c r="AU280" s="153" t="s">
        <v>89</v>
      </c>
      <c r="AV280" s="12" t="s">
        <v>89</v>
      </c>
      <c r="AW280" s="12" t="s">
        <v>36</v>
      </c>
      <c r="AX280" s="12" t="s">
        <v>79</v>
      </c>
      <c r="AY280" s="153" t="s">
        <v>118</v>
      </c>
    </row>
    <row r="281" spans="2:51" s="12" customFormat="1" ht="12">
      <c r="B281" s="152"/>
      <c r="D281" s="148" t="s">
        <v>129</v>
      </c>
      <c r="E281" s="153" t="s">
        <v>1</v>
      </c>
      <c r="F281" s="154" t="s">
        <v>328</v>
      </c>
      <c r="H281" s="155">
        <v>116</v>
      </c>
      <c r="I281" s="156"/>
      <c r="L281" s="152"/>
      <c r="M281" s="157"/>
      <c r="T281" s="158"/>
      <c r="AT281" s="153" t="s">
        <v>129</v>
      </c>
      <c r="AU281" s="153" t="s">
        <v>89</v>
      </c>
      <c r="AV281" s="12" t="s">
        <v>89</v>
      </c>
      <c r="AW281" s="12" t="s">
        <v>36</v>
      </c>
      <c r="AX281" s="12" t="s">
        <v>79</v>
      </c>
      <c r="AY281" s="153" t="s">
        <v>118</v>
      </c>
    </row>
    <row r="282" spans="2:51" s="12" customFormat="1" ht="12">
      <c r="B282" s="152"/>
      <c r="D282" s="148" t="s">
        <v>129</v>
      </c>
      <c r="E282" s="153" t="s">
        <v>1</v>
      </c>
      <c r="F282" s="154" t="s">
        <v>329</v>
      </c>
      <c r="H282" s="155">
        <v>16</v>
      </c>
      <c r="I282" s="156"/>
      <c r="L282" s="152"/>
      <c r="M282" s="157"/>
      <c r="T282" s="158"/>
      <c r="AT282" s="153" t="s">
        <v>129</v>
      </c>
      <c r="AU282" s="153" t="s">
        <v>89</v>
      </c>
      <c r="AV282" s="12" t="s">
        <v>89</v>
      </c>
      <c r="AW282" s="12" t="s">
        <v>36</v>
      </c>
      <c r="AX282" s="12" t="s">
        <v>79</v>
      </c>
      <c r="AY282" s="153" t="s">
        <v>118</v>
      </c>
    </row>
    <row r="283" spans="2:51" s="13" customFormat="1" ht="12">
      <c r="B283" s="159"/>
      <c r="D283" s="148" t="s">
        <v>129</v>
      </c>
      <c r="E283" s="160" t="s">
        <v>1</v>
      </c>
      <c r="F283" s="161" t="s">
        <v>132</v>
      </c>
      <c r="H283" s="162">
        <v>1164</v>
      </c>
      <c r="I283" s="163"/>
      <c r="L283" s="159"/>
      <c r="M283" s="164"/>
      <c r="T283" s="165"/>
      <c r="AT283" s="160" t="s">
        <v>129</v>
      </c>
      <c r="AU283" s="160" t="s">
        <v>89</v>
      </c>
      <c r="AV283" s="13" t="s">
        <v>125</v>
      </c>
      <c r="AW283" s="13" t="s">
        <v>36</v>
      </c>
      <c r="AX283" s="13" t="s">
        <v>87</v>
      </c>
      <c r="AY283" s="160" t="s">
        <v>118</v>
      </c>
    </row>
    <row r="284" spans="2:65" s="1" customFormat="1" ht="24.2" customHeight="1">
      <c r="B284" s="133"/>
      <c r="C284" s="166" t="s">
        <v>330</v>
      </c>
      <c r="D284" s="166" t="s">
        <v>148</v>
      </c>
      <c r="E284" s="167" t="s">
        <v>331</v>
      </c>
      <c r="F284" s="168" t="s">
        <v>332</v>
      </c>
      <c r="G284" s="169" t="s">
        <v>241</v>
      </c>
      <c r="H284" s="170">
        <v>16</v>
      </c>
      <c r="I284" s="171"/>
      <c r="J284" s="172">
        <f>ROUND(I284*H284,2)</f>
        <v>0</v>
      </c>
      <c r="K284" s="173"/>
      <c r="L284" s="174"/>
      <c r="M284" s="175" t="s">
        <v>1</v>
      </c>
      <c r="N284" s="176" t="s">
        <v>44</v>
      </c>
      <c r="P284" s="144">
        <f>O284*H284</f>
        <v>0</v>
      </c>
      <c r="Q284" s="144">
        <v>8E-05</v>
      </c>
      <c r="R284" s="144">
        <f>Q284*H284</f>
        <v>0.00128</v>
      </c>
      <c r="S284" s="144">
        <v>0</v>
      </c>
      <c r="T284" s="145">
        <f>S284*H284</f>
        <v>0</v>
      </c>
      <c r="AR284" s="146" t="s">
        <v>152</v>
      </c>
      <c r="AT284" s="146" t="s">
        <v>148</v>
      </c>
      <c r="AU284" s="146" t="s">
        <v>89</v>
      </c>
      <c r="AY284" s="17" t="s">
        <v>118</v>
      </c>
      <c r="BE284" s="147">
        <f>IF(N284="základní",J284,0)</f>
        <v>0</v>
      </c>
      <c r="BF284" s="147">
        <f>IF(N284="snížená",J284,0)</f>
        <v>0</v>
      </c>
      <c r="BG284" s="147">
        <f>IF(N284="zákl. přenesená",J284,0)</f>
        <v>0</v>
      </c>
      <c r="BH284" s="147">
        <f>IF(N284="sníž. přenesená",J284,0)</f>
        <v>0</v>
      </c>
      <c r="BI284" s="147">
        <f>IF(N284="nulová",J284,0)</f>
        <v>0</v>
      </c>
      <c r="BJ284" s="17" t="s">
        <v>87</v>
      </c>
      <c r="BK284" s="147">
        <f>ROUND(I284*H284,2)</f>
        <v>0</v>
      </c>
      <c r="BL284" s="17" t="s">
        <v>125</v>
      </c>
      <c r="BM284" s="146" t="s">
        <v>333</v>
      </c>
    </row>
    <row r="285" spans="2:47" s="1" customFormat="1" ht="12">
      <c r="B285" s="32"/>
      <c r="D285" s="148" t="s">
        <v>127</v>
      </c>
      <c r="F285" s="149" t="s">
        <v>332</v>
      </c>
      <c r="I285" s="150"/>
      <c r="L285" s="32"/>
      <c r="M285" s="151"/>
      <c r="T285" s="56"/>
      <c r="AT285" s="17" t="s">
        <v>127</v>
      </c>
      <c r="AU285" s="17" t="s">
        <v>89</v>
      </c>
    </row>
    <row r="286" spans="2:51" s="12" customFormat="1" ht="12">
      <c r="B286" s="152"/>
      <c r="D286" s="148" t="s">
        <v>129</v>
      </c>
      <c r="E286" s="153" t="s">
        <v>1</v>
      </c>
      <c r="F286" s="154" t="s">
        <v>329</v>
      </c>
      <c r="H286" s="155">
        <v>16</v>
      </c>
      <c r="I286" s="156"/>
      <c r="L286" s="152"/>
      <c r="M286" s="157"/>
      <c r="T286" s="158"/>
      <c r="AT286" s="153" t="s">
        <v>129</v>
      </c>
      <c r="AU286" s="153" t="s">
        <v>89</v>
      </c>
      <c r="AV286" s="12" t="s">
        <v>89</v>
      </c>
      <c r="AW286" s="12" t="s">
        <v>36</v>
      </c>
      <c r="AX286" s="12" t="s">
        <v>87</v>
      </c>
      <c r="AY286" s="153" t="s">
        <v>118</v>
      </c>
    </row>
    <row r="287" spans="2:65" s="1" customFormat="1" ht="24.2" customHeight="1">
      <c r="B287" s="133"/>
      <c r="C287" s="134" t="s">
        <v>334</v>
      </c>
      <c r="D287" s="134" t="s">
        <v>121</v>
      </c>
      <c r="E287" s="135" t="s">
        <v>335</v>
      </c>
      <c r="F287" s="136" t="s">
        <v>336</v>
      </c>
      <c r="G287" s="137" t="s">
        <v>124</v>
      </c>
      <c r="H287" s="138">
        <v>0.016</v>
      </c>
      <c r="I287" s="139"/>
      <c r="J287" s="140">
        <f>ROUND(I287*H287,2)</f>
        <v>0</v>
      </c>
      <c r="K287" s="141"/>
      <c r="L287" s="32"/>
      <c r="M287" s="142" t="s">
        <v>1</v>
      </c>
      <c r="N287" s="143" t="s">
        <v>44</v>
      </c>
      <c r="P287" s="144">
        <f>O287*H287</f>
        <v>0</v>
      </c>
      <c r="Q287" s="144">
        <v>0</v>
      </c>
      <c r="R287" s="144">
        <f>Q287*H287</f>
        <v>0</v>
      </c>
      <c r="S287" s="144">
        <v>0</v>
      </c>
      <c r="T287" s="145">
        <f>S287*H287</f>
        <v>0</v>
      </c>
      <c r="AR287" s="146" t="s">
        <v>125</v>
      </c>
      <c r="AT287" s="146" t="s">
        <v>121</v>
      </c>
      <c r="AU287" s="146" t="s">
        <v>89</v>
      </c>
      <c r="AY287" s="17" t="s">
        <v>118</v>
      </c>
      <c r="BE287" s="147">
        <f>IF(N287="základní",J287,0)</f>
        <v>0</v>
      </c>
      <c r="BF287" s="147">
        <f>IF(N287="snížená",J287,0)</f>
        <v>0</v>
      </c>
      <c r="BG287" s="147">
        <f>IF(N287="zákl. přenesená",J287,0)</f>
        <v>0</v>
      </c>
      <c r="BH287" s="147">
        <f>IF(N287="sníž. přenesená",J287,0)</f>
        <v>0</v>
      </c>
      <c r="BI287" s="147">
        <f>IF(N287="nulová",J287,0)</f>
        <v>0</v>
      </c>
      <c r="BJ287" s="17" t="s">
        <v>87</v>
      </c>
      <c r="BK287" s="147">
        <f>ROUND(I287*H287,2)</f>
        <v>0</v>
      </c>
      <c r="BL287" s="17" t="s">
        <v>125</v>
      </c>
      <c r="BM287" s="146" t="s">
        <v>337</v>
      </c>
    </row>
    <row r="288" spans="2:47" s="1" customFormat="1" ht="39">
      <c r="B288" s="32"/>
      <c r="D288" s="148" t="s">
        <v>127</v>
      </c>
      <c r="F288" s="149" t="s">
        <v>338</v>
      </c>
      <c r="I288" s="150"/>
      <c r="L288" s="32"/>
      <c r="M288" s="151"/>
      <c r="T288" s="56"/>
      <c r="AT288" s="17" t="s">
        <v>127</v>
      </c>
      <c r="AU288" s="17" t="s">
        <v>89</v>
      </c>
    </row>
    <row r="289" spans="2:51" s="12" customFormat="1" ht="12">
      <c r="B289" s="152"/>
      <c r="D289" s="148" t="s">
        <v>129</v>
      </c>
      <c r="E289" s="153" t="s">
        <v>1</v>
      </c>
      <c r="F289" s="154" t="s">
        <v>339</v>
      </c>
      <c r="H289" s="155">
        <v>0.01</v>
      </c>
      <c r="I289" s="156"/>
      <c r="L289" s="152"/>
      <c r="M289" s="157"/>
      <c r="T289" s="158"/>
      <c r="AT289" s="153" t="s">
        <v>129</v>
      </c>
      <c r="AU289" s="153" t="s">
        <v>89</v>
      </c>
      <c r="AV289" s="12" t="s">
        <v>89</v>
      </c>
      <c r="AW289" s="12" t="s">
        <v>36</v>
      </c>
      <c r="AX289" s="12" t="s">
        <v>79</v>
      </c>
      <c r="AY289" s="153" t="s">
        <v>118</v>
      </c>
    </row>
    <row r="290" spans="2:51" s="12" customFormat="1" ht="12">
      <c r="B290" s="152"/>
      <c r="D290" s="148" t="s">
        <v>129</v>
      </c>
      <c r="E290" s="153" t="s">
        <v>1</v>
      </c>
      <c r="F290" s="154" t="s">
        <v>340</v>
      </c>
      <c r="H290" s="155">
        <v>0.006</v>
      </c>
      <c r="I290" s="156"/>
      <c r="L290" s="152"/>
      <c r="M290" s="157"/>
      <c r="T290" s="158"/>
      <c r="AT290" s="153" t="s">
        <v>129</v>
      </c>
      <c r="AU290" s="153" t="s">
        <v>89</v>
      </c>
      <c r="AV290" s="12" t="s">
        <v>89</v>
      </c>
      <c r="AW290" s="12" t="s">
        <v>36</v>
      </c>
      <c r="AX290" s="12" t="s">
        <v>79</v>
      </c>
      <c r="AY290" s="153" t="s">
        <v>118</v>
      </c>
    </row>
    <row r="291" spans="2:51" s="13" customFormat="1" ht="12">
      <c r="B291" s="159"/>
      <c r="D291" s="148" t="s">
        <v>129</v>
      </c>
      <c r="E291" s="160" t="s">
        <v>1</v>
      </c>
      <c r="F291" s="161" t="s">
        <v>132</v>
      </c>
      <c r="H291" s="162">
        <v>0.016</v>
      </c>
      <c r="I291" s="163"/>
      <c r="L291" s="159"/>
      <c r="M291" s="164"/>
      <c r="T291" s="165"/>
      <c r="AT291" s="160" t="s">
        <v>129</v>
      </c>
      <c r="AU291" s="160" t="s">
        <v>89</v>
      </c>
      <c r="AV291" s="13" t="s">
        <v>125</v>
      </c>
      <c r="AW291" s="13" t="s">
        <v>36</v>
      </c>
      <c r="AX291" s="13" t="s">
        <v>87</v>
      </c>
      <c r="AY291" s="160" t="s">
        <v>118</v>
      </c>
    </row>
    <row r="292" spans="2:65" s="1" customFormat="1" ht="24.2" customHeight="1">
      <c r="B292" s="133"/>
      <c r="C292" s="166" t="s">
        <v>341</v>
      </c>
      <c r="D292" s="166" t="s">
        <v>148</v>
      </c>
      <c r="E292" s="167" t="s">
        <v>342</v>
      </c>
      <c r="F292" s="168" t="s">
        <v>343</v>
      </c>
      <c r="G292" s="169" t="s">
        <v>241</v>
      </c>
      <c r="H292" s="170">
        <v>1208</v>
      </c>
      <c r="I292" s="171"/>
      <c r="J292" s="172">
        <f>ROUND(I292*H292,2)</f>
        <v>0</v>
      </c>
      <c r="K292" s="173"/>
      <c r="L292" s="174"/>
      <c r="M292" s="175" t="s">
        <v>1</v>
      </c>
      <c r="N292" s="176" t="s">
        <v>44</v>
      </c>
      <c r="P292" s="144">
        <f>O292*H292</f>
        <v>0</v>
      </c>
      <c r="Q292" s="144">
        <v>0.00123</v>
      </c>
      <c r="R292" s="144">
        <f>Q292*H292</f>
        <v>1.48584</v>
      </c>
      <c r="S292" s="144">
        <v>0</v>
      </c>
      <c r="T292" s="145">
        <f>S292*H292</f>
        <v>0</v>
      </c>
      <c r="AR292" s="146" t="s">
        <v>152</v>
      </c>
      <c r="AT292" s="146" t="s">
        <v>148</v>
      </c>
      <c r="AU292" s="146" t="s">
        <v>89</v>
      </c>
      <c r="AY292" s="17" t="s">
        <v>118</v>
      </c>
      <c r="BE292" s="147">
        <f>IF(N292="základní",J292,0)</f>
        <v>0</v>
      </c>
      <c r="BF292" s="147">
        <f>IF(N292="snížená",J292,0)</f>
        <v>0</v>
      </c>
      <c r="BG292" s="147">
        <f>IF(N292="zákl. přenesená",J292,0)</f>
        <v>0</v>
      </c>
      <c r="BH292" s="147">
        <f>IF(N292="sníž. přenesená",J292,0)</f>
        <v>0</v>
      </c>
      <c r="BI292" s="147">
        <f>IF(N292="nulová",J292,0)</f>
        <v>0</v>
      </c>
      <c r="BJ292" s="17" t="s">
        <v>87</v>
      </c>
      <c r="BK292" s="147">
        <f>ROUND(I292*H292,2)</f>
        <v>0</v>
      </c>
      <c r="BL292" s="17" t="s">
        <v>125</v>
      </c>
      <c r="BM292" s="146" t="s">
        <v>344</v>
      </c>
    </row>
    <row r="293" spans="2:47" s="1" customFormat="1" ht="19.5">
      <c r="B293" s="32"/>
      <c r="D293" s="148" t="s">
        <v>127</v>
      </c>
      <c r="F293" s="149" t="s">
        <v>343</v>
      </c>
      <c r="I293" s="150"/>
      <c r="L293" s="32"/>
      <c r="M293" s="151"/>
      <c r="T293" s="56"/>
      <c r="AT293" s="17" t="s">
        <v>127</v>
      </c>
      <c r="AU293" s="17" t="s">
        <v>89</v>
      </c>
    </row>
    <row r="294" spans="2:51" s="12" customFormat="1" ht="12">
      <c r="B294" s="152"/>
      <c r="D294" s="148" t="s">
        <v>129</v>
      </c>
      <c r="E294" s="153" t="s">
        <v>1</v>
      </c>
      <c r="F294" s="154" t="s">
        <v>345</v>
      </c>
      <c r="H294" s="155">
        <v>424</v>
      </c>
      <c r="I294" s="156"/>
      <c r="L294" s="152"/>
      <c r="M294" s="157"/>
      <c r="T294" s="158"/>
      <c r="AT294" s="153" t="s">
        <v>129</v>
      </c>
      <c r="AU294" s="153" t="s">
        <v>89</v>
      </c>
      <c r="AV294" s="12" t="s">
        <v>89</v>
      </c>
      <c r="AW294" s="12" t="s">
        <v>36</v>
      </c>
      <c r="AX294" s="12" t="s">
        <v>79</v>
      </c>
      <c r="AY294" s="153" t="s">
        <v>118</v>
      </c>
    </row>
    <row r="295" spans="2:51" s="12" customFormat="1" ht="12">
      <c r="B295" s="152"/>
      <c r="D295" s="148" t="s">
        <v>129</v>
      </c>
      <c r="E295" s="153" t="s">
        <v>1</v>
      </c>
      <c r="F295" s="154" t="s">
        <v>346</v>
      </c>
      <c r="H295" s="155">
        <v>120</v>
      </c>
      <c r="I295" s="156"/>
      <c r="L295" s="152"/>
      <c r="M295" s="157"/>
      <c r="T295" s="158"/>
      <c r="AT295" s="153" t="s">
        <v>129</v>
      </c>
      <c r="AU295" s="153" t="s">
        <v>89</v>
      </c>
      <c r="AV295" s="12" t="s">
        <v>89</v>
      </c>
      <c r="AW295" s="12" t="s">
        <v>36</v>
      </c>
      <c r="AX295" s="12" t="s">
        <v>79</v>
      </c>
      <c r="AY295" s="153" t="s">
        <v>118</v>
      </c>
    </row>
    <row r="296" spans="2:51" s="12" customFormat="1" ht="12">
      <c r="B296" s="152"/>
      <c r="D296" s="148" t="s">
        <v>129</v>
      </c>
      <c r="E296" s="153" t="s">
        <v>1</v>
      </c>
      <c r="F296" s="154" t="s">
        <v>347</v>
      </c>
      <c r="H296" s="155">
        <v>168</v>
      </c>
      <c r="I296" s="156"/>
      <c r="L296" s="152"/>
      <c r="M296" s="157"/>
      <c r="T296" s="158"/>
      <c r="AT296" s="153" t="s">
        <v>129</v>
      </c>
      <c r="AU296" s="153" t="s">
        <v>89</v>
      </c>
      <c r="AV296" s="12" t="s">
        <v>89</v>
      </c>
      <c r="AW296" s="12" t="s">
        <v>36</v>
      </c>
      <c r="AX296" s="12" t="s">
        <v>79</v>
      </c>
      <c r="AY296" s="153" t="s">
        <v>118</v>
      </c>
    </row>
    <row r="297" spans="2:51" s="12" customFormat="1" ht="12">
      <c r="B297" s="152"/>
      <c r="D297" s="148" t="s">
        <v>129</v>
      </c>
      <c r="E297" s="153" t="s">
        <v>1</v>
      </c>
      <c r="F297" s="154" t="s">
        <v>348</v>
      </c>
      <c r="H297" s="155">
        <v>244</v>
      </c>
      <c r="I297" s="156"/>
      <c r="L297" s="152"/>
      <c r="M297" s="157"/>
      <c r="T297" s="158"/>
      <c r="AT297" s="153" t="s">
        <v>129</v>
      </c>
      <c r="AU297" s="153" t="s">
        <v>89</v>
      </c>
      <c r="AV297" s="12" t="s">
        <v>89</v>
      </c>
      <c r="AW297" s="12" t="s">
        <v>36</v>
      </c>
      <c r="AX297" s="12" t="s">
        <v>79</v>
      </c>
      <c r="AY297" s="153" t="s">
        <v>118</v>
      </c>
    </row>
    <row r="298" spans="2:51" s="12" customFormat="1" ht="12">
      <c r="B298" s="152"/>
      <c r="D298" s="148" t="s">
        <v>129</v>
      </c>
      <c r="E298" s="153" t="s">
        <v>1</v>
      </c>
      <c r="F298" s="154" t="s">
        <v>349</v>
      </c>
      <c r="H298" s="155">
        <v>20</v>
      </c>
      <c r="I298" s="156"/>
      <c r="L298" s="152"/>
      <c r="M298" s="157"/>
      <c r="T298" s="158"/>
      <c r="AT298" s="153" t="s">
        <v>129</v>
      </c>
      <c r="AU298" s="153" t="s">
        <v>89</v>
      </c>
      <c r="AV298" s="12" t="s">
        <v>89</v>
      </c>
      <c r="AW298" s="12" t="s">
        <v>36</v>
      </c>
      <c r="AX298" s="12" t="s">
        <v>79</v>
      </c>
      <c r="AY298" s="153" t="s">
        <v>118</v>
      </c>
    </row>
    <row r="299" spans="2:51" s="12" customFormat="1" ht="12">
      <c r="B299" s="152"/>
      <c r="D299" s="148" t="s">
        <v>129</v>
      </c>
      <c r="E299" s="153" t="s">
        <v>1</v>
      </c>
      <c r="F299" s="154" t="s">
        <v>350</v>
      </c>
      <c r="H299" s="155">
        <v>232</v>
      </c>
      <c r="I299" s="156"/>
      <c r="L299" s="152"/>
      <c r="M299" s="157"/>
      <c r="T299" s="158"/>
      <c r="AT299" s="153" t="s">
        <v>129</v>
      </c>
      <c r="AU299" s="153" t="s">
        <v>89</v>
      </c>
      <c r="AV299" s="12" t="s">
        <v>89</v>
      </c>
      <c r="AW299" s="12" t="s">
        <v>36</v>
      </c>
      <c r="AX299" s="12" t="s">
        <v>79</v>
      </c>
      <c r="AY299" s="153" t="s">
        <v>118</v>
      </c>
    </row>
    <row r="300" spans="2:51" s="13" customFormat="1" ht="12">
      <c r="B300" s="159"/>
      <c r="D300" s="148" t="s">
        <v>129</v>
      </c>
      <c r="E300" s="160" t="s">
        <v>1</v>
      </c>
      <c r="F300" s="161" t="s">
        <v>132</v>
      </c>
      <c r="H300" s="162">
        <v>1208</v>
      </c>
      <c r="I300" s="163"/>
      <c r="L300" s="159"/>
      <c r="M300" s="164"/>
      <c r="T300" s="165"/>
      <c r="AT300" s="160" t="s">
        <v>129</v>
      </c>
      <c r="AU300" s="160" t="s">
        <v>89</v>
      </c>
      <c r="AV300" s="13" t="s">
        <v>125</v>
      </c>
      <c r="AW300" s="13" t="s">
        <v>36</v>
      </c>
      <c r="AX300" s="13" t="s">
        <v>87</v>
      </c>
      <c r="AY300" s="160" t="s">
        <v>118</v>
      </c>
    </row>
    <row r="301" spans="2:65" s="1" customFormat="1" ht="24.2" customHeight="1">
      <c r="B301" s="133"/>
      <c r="C301" s="134" t="s">
        <v>351</v>
      </c>
      <c r="D301" s="134" t="s">
        <v>121</v>
      </c>
      <c r="E301" s="135" t="s">
        <v>352</v>
      </c>
      <c r="F301" s="136" t="s">
        <v>353</v>
      </c>
      <c r="G301" s="137" t="s">
        <v>124</v>
      </c>
      <c r="H301" s="138">
        <v>0.418</v>
      </c>
      <c r="I301" s="139"/>
      <c r="J301" s="140">
        <f>ROUND(I301*H301,2)</f>
        <v>0</v>
      </c>
      <c r="K301" s="141"/>
      <c r="L301" s="32"/>
      <c r="M301" s="142" t="s">
        <v>1</v>
      </c>
      <c r="N301" s="143" t="s">
        <v>44</v>
      </c>
      <c r="P301" s="144">
        <f>O301*H301</f>
        <v>0</v>
      </c>
      <c r="Q301" s="144">
        <v>0</v>
      </c>
      <c r="R301" s="144">
        <f>Q301*H301</f>
        <v>0</v>
      </c>
      <c r="S301" s="144">
        <v>0</v>
      </c>
      <c r="T301" s="145">
        <f>S301*H301</f>
        <v>0</v>
      </c>
      <c r="AR301" s="146" t="s">
        <v>125</v>
      </c>
      <c r="AT301" s="146" t="s">
        <v>121</v>
      </c>
      <c r="AU301" s="146" t="s">
        <v>89</v>
      </c>
      <c r="AY301" s="17" t="s">
        <v>118</v>
      </c>
      <c r="BE301" s="147">
        <f>IF(N301="základní",J301,0)</f>
        <v>0</v>
      </c>
      <c r="BF301" s="147">
        <f>IF(N301="snížená",J301,0)</f>
        <v>0</v>
      </c>
      <c r="BG301" s="147">
        <f>IF(N301="zákl. přenesená",J301,0)</f>
        <v>0</v>
      </c>
      <c r="BH301" s="147">
        <f>IF(N301="sníž. přenesená",J301,0)</f>
        <v>0</v>
      </c>
      <c r="BI301" s="147">
        <f>IF(N301="nulová",J301,0)</f>
        <v>0</v>
      </c>
      <c r="BJ301" s="17" t="s">
        <v>87</v>
      </c>
      <c r="BK301" s="147">
        <f>ROUND(I301*H301,2)</f>
        <v>0</v>
      </c>
      <c r="BL301" s="17" t="s">
        <v>125</v>
      </c>
      <c r="BM301" s="146" t="s">
        <v>354</v>
      </c>
    </row>
    <row r="302" spans="2:47" s="1" customFormat="1" ht="39">
      <c r="B302" s="32"/>
      <c r="D302" s="148" t="s">
        <v>127</v>
      </c>
      <c r="F302" s="149" t="s">
        <v>355</v>
      </c>
      <c r="I302" s="150"/>
      <c r="L302" s="32"/>
      <c r="M302" s="151"/>
      <c r="T302" s="56"/>
      <c r="AT302" s="17" t="s">
        <v>127</v>
      </c>
      <c r="AU302" s="17" t="s">
        <v>89</v>
      </c>
    </row>
    <row r="303" spans="2:51" s="12" customFormat="1" ht="12">
      <c r="B303" s="152"/>
      <c r="D303" s="148" t="s">
        <v>129</v>
      </c>
      <c r="E303" s="153" t="s">
        <v>1</v>
      </c>
      <c r="F303" s="154" t="s">
        <v>356</v>
      </c>
      <c r="H303" s="155">
        <v>0.077</v>
      </c>
      <c r="I303" s="156"/>
      <c r="L303" s="152"/>
      <c r="M303" s="157"/>
      <c r="T303" s="158"/>
      <c r="AT303" s="153" t="s">
        <v>129</v>
      </c>
      <c r="AU303" s="153" t="s">
        <v>89</v>
      </c>
      <c r="AV303" s="12" t="s">
        <v>89</v>
      </c>
      <c r="AW303" s="12" t="s">
        <v>36</v>
      </c>
      <c r="AX303" s="12" t="s">
        <v>79</v>
      </c>
      <c r="AY303" s="153" t="s">
        <v>118</v>
      </c>
    </row>
    <row r="304" spans="2:51" s="12" customFormat="1" ht="12">
      <c r="B304" s="152"/>
      <c r="D304" s="148" t="s">
        <v>129</v>
      </c>
      <c r="E304" s="153" t="s">
        <v>1</v>
      </c>
      <c r="F304" s="154" t="s">
        <v>357</v>
      </c>
      <c r="H304" s="155">
        <v>0.06</v>
      </c>
      <c r="I304" s="156"/>
      <c r="L304" s="152"/>
      <c r="M304" s="157"/>
      <c r="T304" s="158"/>
      <c r="AT304" s="153" t="s">
        <v>129</v>
      </c>
      <c r="AU304" s="153" t="s">
        <v>89</v>
      </c>
      <c r="AV304" s="12" t="s">
        <v>89</v>
      </c>
      <c r="AW304" s="12" t="s">
        <v>36</v>
      </c>
      <c r="AX304" s="12" t="s">
        <v>79</v>
      </c>
      <c r="AY304" s="153" t="s">
        <v>118</v>
      </c>
    </row>
    <row r="305" spans="2:51" s="12" customFormat="1" ht="12">
      <c r="B305" s="152"/>
      <c r="D305" s="148" t="s">
        <v>129</v>
      </c>
      <c r="E305" s="153" t="s">
        <v>1</v>
      </c>
      <c r="F305" s="154" t="s">
        <v>358</v>
      </c>
      <c r="H305" s="155">
        <v>0.123</v>
      </c>
      <c r="I305" s="156"/>
      <c r="L305" s="152"/>
      <c r="M305" s="157"/>
      <c r="T305" s="158"/>
      <c r="AT305" s="153" t="s">
        <v>129</v>
      </c>
      <c r="AU305" s="153" t="s">
        <v>89</v>
      </c>
      <c r="AV305" s="12" t="s">
        <v>89</v>
      </c>
      <c r="AW305" s="12" t="s">
        <v>36</v>
      </c>
      <c r="AX305" s="12" t="s">
        <v>79</v>
      </c>
      <c r="AY305" s="153" t="s">
        <v>118</v>
      </c>
    </row>
    <row r="306" spans="2:51" s="12" customFormat="1" ht="12">
      <c r="B306" s="152"/>
      <c r="D306" s="148" t="s">
        <v>129</v>
      </c>
      <c r="E306" s="153" t="s">
        <v>1</v>
      </c>
      <c r="F306" s="154" t="s">
        <v>359</v>
      </c>
      <c r="H306" s="155">
        <v>0.022</v>
      </c>
      <c r="I306" s="156"/>
      <c r="L306" s="152"/>
      <c r="M306" s="157"/>
      <c r="T306" s="158"/>
      <c r="AT306" s="153" t="s">
        <v>129</v>
      </c>
      <c r="AU306" s="153" t="s">
        <v>89</v>
      </c>
      <c r="AV306" s="12" t="s">
        <v>89</v>
      </c>
      <c r="AW306" s="12" t="s">
        <v>36</v>
      </c>
      <c r="AX306" s="12" t="s">
        <v>79</v>
      </c>
      <c r="AY306" s="153" t="s">
        <v>118</v>
      </c>
    </row>
    <row r="307" spans="2:51" s="12" customFormat="1" ht="12">
      <c r="B307" s="152"/>
      <c r="D307" s="148" t="s">
        <v>129</v>
      </c>
      <c r="E307" s="153" t="s">
        <v>1</v>
      </c>
      <c r="F307" s="154" t="s">
        <v>360</v>
      </c>
      <c r="H307" s="155">
        <v>0.043</v>
      </c>
      <c r="I307" s="156"/>
      <c r="L307" s="152"/>
      <c r="M307" s="157"/>
      <c r="T307" s="158"/>
      <c r="AT307" s="153" t="s">
        <v>129</v>
      </c>
      <c r="AU307" s="153" t="s">
        <v>89</v>
      </c>
      <c r="AV307" s="12" t="s">
        <v>89</v>
      </c>
      <c r="AW307" s="12" t="s">
        <v>36</v>
      </c>
      <c r="AX307" s="12" t="s">
        <v>79</v>
      </c>
      <c r="AY307" s="153" t="s">
        <v>118</v>
      </c>
    </row>
    <row r="308" spans="2:51" s="12" customFormat="1" ht="22.5">
      <c r="B308" s="152"/>
      <c r="D308" s="148" t="s">
        <v>129</v>
      </c>
      <c r="E308" s="153" t="s">
        <v>1</v>
      </c>
      <c r="F308" s="154" t="s">
        <v>361</v>
      </c>
      <c r="H308" s="155">
        <v>0.005</v>
      </c>
      <c r="I308" s="156"/>
      <c r="L308" s="152"/>
      <c r="M308" s="157"/>
      <c r="T308" s="158"/>
      <c r="AT308" s="153" t="s">
        <v>129</v>
      </c>
      <c r="AU308" s="153" t="s">
        <v>89</v>
      </c>
      <c r="AV308" s="12" t="s">
        <v>89</v>
      </c>
      <c r="AW308" s="12" t="s">
        <v>36</v>
      </c>
      <c r="AX308" s="12" t="s">
        <v>79</v>
      </c>
      <c r="AY308" s="153" t="s">
        <v>118</v>
      </c>
    </row>
    <row r="309" spans="2:51" s="12" customFormat="1" ht="22.5">
      <c r="B309" s="152"/>
      <c r="D309" s="148" t="s">
        <v>129</v>
      </c>
      <c r="E309" s="153" t="s">
        <v>1</v>
      </c>
      <c r="F309" s="154" t="s">
        <v>362</v>
      </c>
      <c r="H309" s="155">
        <v>0.065</v>
      </c>
      <c r="I309" s="156"/>
      <c r="L309" s="152"/>
      <c r="M309" s="157"/>
      <c r="T309" s="158"/>
      <c r="AT309" s="153" t="s">
        <v>129</v>
      </c>
      <c r="AU309" s="153" t="s">
        <v>89</v>
      </c>
      <c r="AV309" s="12" t="s">
        <v>89</v>
      </c>
      <c r="AW309" s="12" t="s">
        <v>36</v>
      </c>
      <c r="AX309" s="12" t="s">
        <v>79</v>
      </c>
      <c r="AY309" s="153" t="s">
        <v>118</v>
      </c>
    </row>
    <row r="310" spans="2:51" s="12" customFormat="1" ht="12">
      <c r="B310" s="152"/>
      <c r="D310" s="148" t="s">
        <v>129</v>
      </c>
      <c r="E310" s="153" t="s">
        <v>1</v>
      </c>
      <c r="F310" s="154" t="s">
        <v>363</v>
      </c>
      <c r="H310" s="155">
        <v>0.013</v>
      </c>
      <c r="I310" s="156"/>
      <c r="L310" s="152"/>
      <c r="M310" s="157"/>
      <c r="T310" s="158"/>
      <c r="AT310" s="153" t="s">
        <v>129</v>
      </c>
      <c r="AU310" s="153" t="s">
        <v>89</v>
      </c>
      <c r="AV310" s="12" t="s">
        <v>89</v>
      </c>
      <c r="AW310" s="12" t="s">
        <v>36</v>
      </c>
      <c r="AX310" s="12" t="s">
        <v>79</v>
      </c>
      <c r="AY310" s="153" t="s">
        <v>118</v>
      </c>
    </row>
    <row r="311" spans="2:51" s="12" customFormat="1" ht="12">
      <c r="B311" s="152"/>
      <c r="D311" s="148" t="s">
        <v>129</v>
      </c>
      <c r="E311" s="153" t="s">
        <v>1</v>
      </c>
      <c r="F311" s="154" t="s">
        <v>364</v>
      </c>
      <c r="H311" s="155">
        <v>0.01</v>
      </c>
      <c r="I311" s="156"/>
      <c r="L311" s="152"/>
      <c r="M311" s="157"/>
      <c r="T311" s="158"/>
      <c r="AT311" s="153" t="s">
        <v>129</v>
      </c>
      <c r="AU311" s="153" t="s">
        <v>89</v>
      </c>
      <c r="AV311" s="12" t="s">
        <v>89</v>
      </c>
      <c r="AW311" s="12" t="s">
        <v>36</v>
      </c>
      <c r="AX311" s="12" t="s">
        <v>79</v>
      </c>
      <c r="AY311" s="153" t="s">
        <v>118</v>
      </c>
    </row>
    <row r="312" spans="2:51" s="13" customFormat="1" ht="12">
      <c r="B312" s="159"/>
      <c r="D312" s="148" t="s">
        <v>129</v>
      </c>
      <c r="E312" s="160" t="s">
        <v>1</v>
      </c>
      <c r="F312" s="161" t="s">
        <v>132</v>
      </c>
      <c r="H312" s="162">
        <v>0.418</v>
      </c>
      <c r="I312" s="163"/>
      <c r="L312" s="159"/>
      <c r="M312" s="164"/>
      <c r="T312" s="165"/>
      <c r="AT312" s="160" t="s">
        <v>129</v>
      </c>
      <c r="AU312" s="160" t="s">
        <v>89</v>
      </c>
      <c r="AV312" s="13" t="s">
        <v>125</v>
      </c>
      <c r="AW312" s="13" t="s">
        <v>36</v>
      </c>
      <c r="AX312" s="13" t="s">
        <v>87</v>
      </c>
      <c r="AY312" s="160" t="s">
        <v>118</v>
      </c>
    </row>
    <row r="313" spans="2:65" s="1" customFormat="1" ht="24.2" customHeight="1">
      <c r="B313" s="133"/>
      <c r="C313" s="166" t="s">
        <v>365</v>
      </c>
      <c r="D313" s="166" t="s">
        <v>148</v>
      </c>
      <c r="E313" s="167" t="s">
        <v>366</v>
      </c>
      <c r="F313" s="168" t="s">
        <v>367</v>
      </c>
      <c r="G313" s="169" t="s">
        <v>241</v>
      </c>
      <c r="H313" s="170">
        <v>342</v>
      </c>
      <c r="I313" s="171"/>
      <c r="J313" s="172">
        <f>ROUND(I313*H313,2)</f>
        <v>0</v>
      </c>
      <c r="K313" s="173"/>
      <c r="L313" s="174"/>
      <c r="M313" s="175" t="s">
        <v>1</v>
      </c>
      <c r="N313" s="176" t="s">
        <v>44</v>
      </c>
      <c r="P313" s="144">
        <f>O313*H313</f>
        <v>0</v>
      </c>
      <c r="Q313" s="144">
        <v>0.327</v>
      </c>
      <c r="R313" s="144">
        <f>Q313*H313</f>
        <v>111.834</v>
      </c>
      <c r="S313" s="144">
        <v>0</v>
      </c>
      <c r="T313" s="145">
        <f>S313*H313</f>
        <v>0</v>
      </c>
      <c r="AR313" s="146" t="s">
        <v>152</v>
      </c>
      <c r="AT313" s="146" t="s">
        <v>148</v>
      </c>
      <c r="AU313" s="146" t="s">
        <v>89</v>
      </c>
      <c r="AY313" s="17" t="s">
        <v>118</v>
      </c>
      <c r="BE313" s="147">
        <f>IF(N313="základní",J313,0)</f>
        <v>0</v>
      </c>
      <c r="BF313" s="147">
        <f>IF(N313="snížená",J313,0)</f>
        <v>0</v>
      </c>
      <c r="BG313" s="147">
        <f>IF(N313="zákl. přenesená",J313,0)</f>
        <v>0</v>
      </c>
      <c r="BH313" s="147">
        <f>IF(N313="sníž. přenesená",J313,0)</f>
        <v>0</v>
      </c>
      <c r="BI313" s="147">
        <f>IF(N313="nulová",J313,0)</f>
        <v>0</v>
      </c>
      <c r="BJ313" s="17" t="s">
        <v>87</v>
      </c>
      <c r="BK313" s="147">
        <f>ROUND(I313*H313,2)</f>
        <v>0</v>
      </c>
      <c r="BL313" s="17" t="s">
        <v>125</v>
      </c>
      <c r="BM313" s="146" t="s">
        <v>368</v>
      </c>
    </row>
    <row r="314" spans="2:47" s="1" customFormat="1" ht="12">
      <c r="B314" s="32"/>
      <c r="D314" s="148" t="s">
        <v>127</v>
      </c>
      <c r="F314" s="149" t="s">
        <v>367</v>
      </c>
      <c r="I314" s="150"/>
      <c r="L314" s="32"/>
      <c r="M314" s="151"/>
      <c r="T314" s="56"/>
      <c r="AT314" s="17" t="s">
        <v>127</v>
      </c>
      <c r="AU314" s="17" t="s">
        <v>89</v>
      </c>
    </row>
    <row r="315" spans="2:51" s="12" customFormat="1" ht="12">
      <c r="B315" s="152"/>
      <c r="D315" s="148" t="s">
        <v>129</v>
      </c>
      <c r="E315" s="153" t="s">
        <v>1</v>
      </c>
      <c r="F315" s="154" t="s">
        <v>369</v>
      </c>
      <c r="H315" s="155">
        <v>107</v>
      </c>
      <c r="I315" s="156"/>
      <c r="L315" s="152"/>
      <c r="M315" s="157"/>
      <c r="T315" s="158"/>
      <c r="AT315" s="153" t="s">
        <v>129</v>
      </c>
      <c r="AU315" s="153" t="s">
        <v>89</v>
      </c>
      <c r="AV315" s="12" t="s">
        <v>89</v>
      </c>
      <c r="AW315" s="12" t="s">
        <v>36</v>
      </c>
      <c r="AX315" s="12" t="s">
        <v>79</v>
      </c>
      <c r="AY315" s="153" t="s">
        <v>118</v>
      </c>
    </row>
    <row r="316" spans="2:51" s="12" customFormat="1" ht="12">
      <c r="B316" s="152"/>
      <c r="D316" s="148" t="s">
        <v>129</v>
      </c>
      <c r="E316" s="153" t="s">
        <v>1</v>
      </c>
      <c r="F316" s="154" t="s">
        <v>370</v>
      </c>
      <c r="H316" s="155">
        <v>29</v>
      </c>
      <c r="I316" s="156"/>
      <c r="L316" s="152"/>
      <c r="M316" s="157"/>
      <c r="T316" s="158"/>
      <c r="AT316" s="153" t="s">
        <v>129</v>
      </c>
      <c r="AU316" s="153" t="s">
        <v>89</v>
      </c>
      <c r="AV316" s="12" t="s">
        <v>89</v>
      </c>
      <c r="AW316" s="12" t="s">
        <v>36</v>
      </c>
      <c r="AX316" s="12" t="s">
        <v>79</v>
      </c>
      <c r="AY316" s="153" t="s">
        <v>118</v>
      </c>
    </row>
    <row r="317" spans="2:51" s="12" customFormat="1" ht="12">
      <c r="B317" s="152"/>
      <c r="D317" s="148" t="s">
        <v>129</v>
      </c>
      <c r="E317" s="153" t="s">
        <v>1</v>
      </c>
      <c r="F317" s="154" t="s">
        <v>371</v>
      </c>
      <c r="H317" s="155">
        <v>101</v>
      </c>
      <c r="I317" s="156"/>
      <c r="L317" s="152"/>
      <c r="M317" s="157"/>
      <c r="T317" s="158"/>
      <c r="AT317" s="153" t="s">
        <v>129</v>
      </c>
      <c r="AU317" s="153" t="s">
        <v>89</v>
      </c>
      <c r="AV317" s="12" t="s">
        <v>89</v>
      </c>
      <c r="AW317" s="12" t="s">
        <v>36</v>
      </c>
      <c r="AX317" s="12" t="s">
        <v>79</v>
      </c>
      <c r="AY317" s="153" t="s">
        <v>118</v>
      </c>
    </row>
    <row r="318" spans="2:51" s="12" customFormat="1" ht="12">
      <c r="B318" s="152"/>
      <c r="D318" s="148" t="s">
        <v>129</v>
      </c>
      <c r="E318" s="153" t="s">
        <v>1</v>
      </c>
      <c r="F318" s="154" t="s">
        <v>372</v>
      </c>
      <c r="H318" s="155">
        <v>9</v>
      </c>
      <c r="I318" s="156"/>
      <c r="L318" s="152"/>
      <c r="M318" s="157"/>
      <c r="T318" s="158"/>
      <c r="AT318" s="153" t="s">
        <v>129</v>
      </c>
      <c r="AU318" s="153" t="s">
        <v>89</v>
      </c>
      <c r="AV318" s="12" t="s">
        <v>89</v>
      </c>
      <c r="AW318" s="12" t="s">
        <v>36</v>
      </c>
      <c r="AX318" s="12" t="s">
        <v>79</v>
      </c>
      <c r="AY318" s="153" t="s">
        <v>118</v>
      </c>
    </row>
    <row r="319" spans="2:51" s="12" customFormat="1" ht="12">
      <c r="B319" s="152"/>
      <c r="D319" s="148" t="s">
        <v>129</v>
      </c>
      <c r="E319" s="153" t="s">
        <v>1</v>
      </c>
      <c r="F319" s="154" t="s">
        <v>373</v>
      </c>
      <c r="H319" s="155">
        <v>30</v>
      </c>
      <c r="I319" s="156"/>
      <c r="L319" s="152"/>
      <c r="M319" s="157"/>
      <c r="T319" s="158"/>
      <c r="AT319" s="153" t="s">
        <v>129</v>
      </c>
      <c r="AU319" s="153" t="s">
        <v>89</v>
      </c>
      <c r="AV319" s="12" t="s">
        <v>89</v>
      </c>
      <c r="AW319" s="12" t="s">
        <v>36</v>
      </c>
      <c r="AX319" s="12" t="s">
        <v>79</v>
      </c>
      <c r="AY319" s="153" t="s">
        <v>118</v>
      </c>
    </row>
    <row r="320" spans="2:51" s="12" customFormat="1" ht="12">
      <c r="B320" s="152"/>
      <c r="D320" s="148" t="s">
        <v>129</v>
      </c>
      <c r="E320" s="153" t="s">
        <v>1</v>
      </c>
      <c r="F320" s="154" t="s">
        <v>374</v>
      </c>
      <c r="H320" s="155">
        <v>2</v>
      </c>
      <c r="I320" s="156"/>
      <c r="L320" s="152"/>
      <c r="M320" s="157"/>
      <c r="T320" s="158"/>
      <c r="AT320" s="153" t="s">
        <v>129</v>
      </c>
      <c r="AU320" s="153" t="s">
        <v>89</v>
      </c>
      <c r="AV320" s="12" t="s">
        <v>89</v>
      </c>
      <c r="AW320" s="12" t="s">
        <v>36</v>
      </c>
      <c r="AX320" s="12" t="s">
        <v>79</v>
      </c>
      <c r="AY320" s="153" t="s">
        <v>118</v>
      </c>
    </row>
    <row r="321" spans="2:51" s="12" customFormat="1" ht="12">
      <c r="B321" s="152"/>
      <c r="D321" s="148" t="s">
        <v>129</v>
      </c>
      <c r="E321" s="153" t="s">
        <v>1</v>
      </c>
      <c r="F321" s="154" t="s">
        <v>375</v>
      </c>
      <c r="H321" s="155">
        <v>50</v>
      </c>
      <c r="I321" s="156"/>
      <c r="L321" s="152"/>
      <c r="M321" s="157"/>
      <c r="T321" s="158"/>
      <c r="AT321" s="153" t="s">
        <v>129</v>
      </c>
      <c r="AU321" s="153" t="s">
        <v>89</v>
      </c>
      <c r="AV321" s="12" t="s">
        <v>89</v>
      </c>
      <c r="AW321" s="12" t="s">
        <v>36</v>
      </c>
      <c r="AX321" s="12" t="s">
        <v>79</v>
      </c>
      <c r="AY321" s="153" t="s">
        <v>118</v>
      </c>
    </row>
    <row r="322" spans="2:51" s="12" customFormat="1" ht="12">
      <c r="B322" s="152"/>
      <c r="D322" s="148" t="s">
        <v>129</v>
      </c>
      <c r="E322" s="153" t="s">
        <v>1</v>
      </c>
      <c r="F322" s="154" t="s">
        <v>376</v>
      </c>
      <c r="H322" s="155">
        <v>14</v>
      </c>
      <c r="I322" s="156"/>
      <c r="L322" s="152"/>
      <c r="M322" s="157"/>
      <c r="T322" s="158"/>
      <c r="AT322" s="153" t="s">
        <v>129</v>
      </c>
      <c r="AU322" s="153" t="s">
        <v>89</v>
      </c>
      <c r="AV322" s="12" t="s">
        <v>89</v>
      </c>
      <c r="AW322" s="12" t="s">
        <v>36</v>
      </c>
      <c r="AX322" s="12" t="s">
        <v>79</v>
      </c>
      <c r="AY322" s="153" t="s">
        <v>118</v>
      </c>
    </row>
    <row r="323" spans="2:51" s="13" customFormat="1" ht="12">
      <c r="B323" s="159"/>
      <c r="D323" s="148" t="s">
        <v>129</v>
      </c>
      <c r="E323" s="160" t="s">
        <v>1</v>
      </c>
      <c r="F323" s="161" t="s">
        <v>132</v>
      </c>
      <c r="H323" s="162">
        <v>342</v>
      </c>
      <c r="I323" s="163"/>
      <c r="L323" s="159"/>
      <c r="M323" s="164"/>
      <c r="T323" s="165"/>
      <c r="AT323" s="160" t="s">
        <v>129</v>
      </c>
      <c r="AU323" s="160" t="s">
        <v>89</v>
      </c>
      <c r="AV323" s="13" t="s">
        <v>125</v>
      </c>
      <c r="AW323" s="13" t="s">
        <v>36</v>
      </c>
      <c r="AX323" s="13" t="s">
        <v>87</v>
      </c>
      <c r="AY323" s="160" t="s">
        <v>118</v>
      </c>
    </row>
    <row r="324" spans="2:65" s="1" customFormat="1" ht="16.5" customHeight="1">
      <c r="B324" s="133"/>
      <c r="C324" s="166" t="s">
        <v>377</v>
      </c>
      <c r="D324" s="166" t="s">
        <v>148</v>
      </c>
      <c r="E324" s="167" t="s">
        <v>378</v>
      </c>
      <c r="F324" s="168" t="s">
        <v>379</v>
      </c>
      <c r="G324" s="169" t="s">
        <v>135</v>
      </c>
      <c r="H324" s="170">
        <v>618.137</v>
      </c>
      <c r="I324" s="171"/>
      <c r="J324" s="172">
        <f>ROUND(I324*H324,2)</f>
        <v>0</v>
      </c>
      <c r="K324" s="173"/>
      <c r="L324" s="174"/>
      <c r="M324" s="175" t="s">
        <v>1</v>
      </c>
      <c r="N324" s="176" t="s">
        <v>44</v>
      </c>
      <c r="P324" s="144">
        <f>O324*H324</f>
        <v>0</v>
      </c>
      <c r="Q324" s="144">
        <v>0.04939</v>
      </c>
      <c r="R324" s="144">
        <f>Q324*H324</f>
        <v>30.529786429999998</v>
      </c>
      <c r="S324" s="144">
        <v>0</v>
      </c>
      <c r="T324" s="145">
        <f>S324*H324</f>
        <v>0</v>
      </c>
      <c r="AR324" s="146" t="s">
        <v>152</v>
      </c>
      <c r="AT324" s="146" t="s">
        <v>148</v>
      </c>
      <c r="AU324" s="146" t="s">
        <v>89</v>
      </c>
      <c r="AY324" s="17" t="s">
        <v>118</v>
      </c>
      <c r="BE324" s="147">
        <f>IF(N324="základní",J324,0)</f>
        <v>0</v>
      </c>
      <c r="BF324" s="147">
        <f>IF(N324="snížená",J324,0)</f>
        <v>0</v>
      </c>
      <c r="BG324" s="147">
        <f>IF(N324="zákl. přenesená",J324,0)</f>
        <v>0</v>
      </c>
      <c r="BH324" s="147">
        <f>IF(N324="sníž. přenesená",J324,0)</f>
        <v>0</v>
      </c>
      <c r="BI324" s="147">
        <f>IF(N324="nulová",J324,0)</f>
        <v>0</v>
      </c>
      <c r="BJ324" s="17" t="s">
        <v>87</v>
      </c>
      <c r="BK324" s="147">
        <f>ROUND(I324*H324,2)</f>
        <v>0</v>
      </c>
      <c r="BL324" s="17" t="s">
        <v>125</v>
      </c>
      <c r="BM324" s="146" t="s">
        <v>380</v>
      </c>
    </row>
    <row r="325" spans="2:47" s="1" customFormat="1" ht="12">
      <c r="B325" s="32"/>
      <c r="D325" s="148" t="s">
        <v>127</v>
      </c>
      <c r="F325" s="149" t="s">
        <v>379</v>
      </c>
      <c r="I325" s="150"/>
      <c r="L325" s="32"/>
      <c r="M325" s="151"/>
      <c r="T325" s="56"/>
      <c r="AT325" s="17" t="s">
        <v>127</v>
      </c>
      <c r="AU325" s="17" t="s">
        <v>89</v>
      </c>
    </row>
    <row r="326" spans="2:51" s="15" customFormat="1" ht="12">
      <c r="B326" s="184"/>
      <c r="D326" s="148" t="s">
        <v>129</v>
      </c>
      <c r="E326" s="185" t="s">
        <v>1</v>
      </c>
      <c r="F326" s="186" t="s">
        <v>381</v>
      </c>
      <c r="H326" s="185" t="s">
        <v>1</v>
      </c>
      <c r="I326" s="187"/>
      <c r="L326" s="184"/>
      <c r="M326" s="188"/>
      <c r="T326" s="189"/>
      <c r="AT326" s="185" t="s">
        <v>129</v>
      </c>
      <c r="AU326" s="185" t="s">
        <v>89</v>
      </c>
      <c r="AV326" s="15" t="s">
        <v>87</v>
      </c>
      <c r="AW326" s="15" t="s">
        <v>36</v>
      </c>
      <c r="AX326" s="15" t="s">
        <v>79</v>
      </c>
      <c r="AY326" s="185" t="s">
        <v>118</v>
      </c>
    </row>
    <row r="327" spans="2:51" s="12" customFormat="1" ht="12">
      <c r="B327" s="152"/>
      <c r="D327" s="148" t="s">
        <v>129</v>
      </c>
      <c r="E327" s="153" t="s">
        <v>1</v>
      </c>
      <c r="F327" s="154" t="s">
        <v>382</v>
      </c>
      <c r="H327" s="155">
        <v>148.773</v>
      </c>
      <c r="I327" s="156"/>
      <c r="L327" s="152"/>
      <c r="M327" s="157"/>
      <c r="T327" s="158"/>
      <c r="AT327" s="153" t="s">
        <v>129</v>
      </c>
      <c r="AU327" s="153" t="s">
        <v>89</v>
      </c>
      <c r="AV327" s="12" t="s">
        <v>89</v>
      </c>
      <c r="AW327" s="12" t="s">
        <v>36</v>
      </c>
      <c r="AX327" s="12" t="s">
        <v>79</v>
      </c>
      <c r="AY327" s="153" t="s">
        <v>118</v>
      </c>
    </row>
    <row r="328" spans="2:51" s="12" customFormat="1" ht="12">
      <c r="B328" s="152"/>
      <c r="D328" s="148" t="s">
        <v>129</v>
      </c>
      <c r="E328" s="153" t="s">
        <v>1</v>
      </c>
      <c r="F328" s="154" t="s">
        <v>383</v>
      </c>
      <c r="H328" s="155">
        <v>70.26</v>
      </c>
      <c r="I328" s="156"/>
      <c r="L328" s="152"/>
      <c r="M328" s="157"/>
      <c r="T328" s="158"/>
      <c r="AT328" s="153" t="s">
        <v>129</v>
      </c>
      <c r="AU328" s="153" t="s">
        <v>89</v>
      </c>
      <c r="AV328" s="12" t="s">
        <v>89</v>
      </c>
      <c r="AW328" s="12" t="s">
        <v>36</v>
      </c>
      <c r="AX328" s="12" t="s">
        <v>79</v>
      </c>
      <c r="AY328" s="153" t="s">
        <v>118</v>
      </c>
    </row>
    <row r="329" spans="2:51" s="12" customFormat="1" ht="12">
      <c r="B329" s="152"/>
      <c r="D329" s="148" t="s">
        <v>129</v>
      </c>
      <c r="E329" s="153" t="s">
        <v>1</v>
      </c>
      <c r="F329" s="154" t="s">
        <v>384</v>
      </c>
      <c r="H329" s="155">
        <v>175.764</v>
      </c>
      <c r="I329" s="156"/>
      <c r="L329" s="152"/>
      <c r="M329" s="157"/>
      <c r="T329" s="158"/>
      <c r="AT329" s="153" t="s">
        <v>129</v>
      </c>
      <c r="AU329" s="153" t="s">
        <v>89</v>
      </c>
      <c r="AV329" s="12" t="s">
        <v>89</v>
      </c>
      <c r="AW329" s="12" t="s">
        <v>36</v>
      </c>
      <c r="AX329" s="12" t="s">
        <v>79</v>
      </c>
      <c r="AY329" s="153" t="s">
        <v>118</v>
      </c>
    </row>
    <row r="330" spans="2:51" s="12" customFormat="1" ht="12">
      <c r="B330" s="152"/>
      <c r="D330" s="148" t="s">
        <v>129</v>
      </c>
      <c r="E330" s="153" t="s">
        <v>1</v>
      </c>
      <c r="F330" s="154" t="s">
        <v>385</v>
      </c>
      <c r="H330" s="155">
        <v>45.01</v>
      </c>
      <c r="I330" s="156"/>
      <c r="L330" s="152"/>
      <c r="M330" s="157"/>
      <c r="T330" s="158"/>
      <c r="AT330" s="153" t="s">
        <v>129</v>
      </c>
      <c r="AU330" s="153" t="s">
        <v>89</v>
      </c>
      <c r="AV330" s="12" t="s">
        <v>89</v>
      </c>
      <c r="AW330" s="12" t="s">
        <v>36</v>
      </c>
      <c r="AX330" s="12" t="s">
        <v>79</v>
      </c>
      <c r="AY330" s="153" t="s">
        <v>118</v>
      </c>
    </row>
    <row r="331" spans="2:51" s="12" customFormat="1" ht="12">
      <c r="B331" s="152"/>
      <c r="D331" s="148" t="s">
        <v>129</v>
      </c>
      <c r="E331" s="153" t="s">
        <v>1</v>
      </c>
      <c r="F331" s="154" t="s">
        <v>386</v>
      </c>
      <c r="H331" s="155">
        <v>50.5</v>
      </c>
      <c r="I331" s="156"/>
      <c r="L331" s="152"/>
      <c r="M331" s="157"/>
      <c r="T331" s="158"/>
      <c r="AT331" s="153" t="s">
        <v>129</v>
      </c>
      <c r="AU331" s="153" t="s">
        <v>89</v>
      </c>
      <c r="AV331" s="12" t="s">
        <v>89</v>
      </c>
      <c r="AW331" s="12" t="s">
        <v>36</v>
      </c>
      <c r="AX331" s="12" t="s">
        <v>79</v>
      </c>
      <c r="AY331" s="153" t="s">
        <v>118</v>
      </c>
    </row>
    <row r="332" spans="2:51" s="12" customFormat="1" ht="12">
      <c r="B332" s="152"/>
      <c r="D332" s="148" t="s">
        <v>129</v>
      </c>
      <c r="E332" s="153" t="s">
        <v>1</v>
      </c>
      <c r="F332" s="154" t="s">
        <v>387</v>
      </c>
      <c r="H332" s="155">
        <v>29.86</v>
      </c>
      <c r="I332" s="156"/>
      <c r="L332" s="152"/>
      <c r="M332" s="157"/>
      <c r="T332" s="158"/>
      <c r="AT332" s="153" t="s">
        <v>129</v>
      </c>
      <c r="AU332" s="153" t="s">
        <v>89</v>
      </c>
      <c r="AV332" s="12" t="s">
        <v>89</v>
      </c>
      <c r="AW332" s="12" t="s">
        <v>36</v>
      </c>
      <c r="AX332" s="12" t="s">
        <v>79</v>
      </c>
      <c r="AY332" s="153" t="s">
        <v>118</v>
      </c>
    </row>
    <row r="333" spans="2:51" s="12" customFormat="1" ht="12">
      <c r="B333" s="152"/>
      <c r="D333" s="148" t="s">
        <v>129</v>
      </c>
      <c r="E333" s="153" t="s">
        <v>1</v>
      </c>
      <c r="F333" s="154" t="s">
        <v>388</v>
      </c>
      <c r="H333" s="155">
        <v>72.72</v>
      </c>
      <c r="I333" s="156"/>
      <c r="L333" s="152"/>
      <c r="M333" s="157"/>
      <c r="T333" s="158"/>
      <c r="AT333" s="153" t="s">
        <v>129</v>
      </c>
      <c r="AU333" s="153" t="s">
        <v>89</v>
      </c>
      <c r="AV333" s="12" t="s">
        <v>89</v>
      </c>
      <c r="AW333" s="12" t="s">
        <v>36</v>
      </c>
      <c r="AX333" s="12" t="s">
        <v>79</v>
      </c>
      <c r="AY333" s="153" t="s">
        <v>118</v>
      </c>
    </row>
    <row r="334" spans="2:51" s="12" customFormat="1" ht="12">
      <c r="B334" s="152"/>
      <c r="D334" s="148" t="s">
        <v>129</v>
      </c>
      <c r="E334" s="153" t="s">
        <v>1</v>
      </c>
      <c r="F334" s="154" t="s">
        <v>389</v>
      </c>
      <c r="H334" s="155">
        <v>25.25</v>
      </c>
      <c r="I334" s="156"/>
      <c r="L334" s="152"/>
      <c r="M334" s="157"/>
      <c r="T334" s="158"/>
      <c r="AT334" s="153" t="s">
        <v>129</v>
      </c>
      <c r="AU334" s="153" t="s">
        <v>89</v>
      </c>
      <c r="AV334" s="12" t="s">
        <v>89</v>
      </c>
      <c r="AW334" s="12" t="s">
        <v>36</v>
      </c>
      <c r="AX334" s="12" t="s">
        <v>79</v>
      </c>
      <c r="AY334" s="153" t="s">
        <v>118</v>
      </c>
    </row>
    <row r="335" spans="2:51" s="13" customFormat="1" ht="12">
      <c r="B335" s="159"/>
      <c r="D335" s="148" t="s">
        <v>129</v>
      </c>
      <c r="E335" s="160" t="s">
        <v>1</v>
      </c>
      <c r="F335" s="161" t="s">
        <v>132</v>
      </c>
      <c r="H335" s="162">
        <v>618.137</v>
      </c>
      <c r="I335" s="163"/>
      <c r="L335" s="159"/>
      <c r="M335" s="164"/>
      <c r="T335" s="165"/>
      <c r="AT335" s="160" t="s">
        <v>129</v>
      </c>
      <c r="AU335" s="160" t="s">
        <v>89</v>
      </c>
      <c r="AV335" s="13" t="s">
        <v>125</v>
      </c>
      <c r="AW335" s="13" t="s">
        <v>36</v>
      </c>
      <c r="AX335" s="13" t="s">
        <v>87</v>
      </c>
      <c r="AY335" s="160" t="s">
        <v>118</v>
      </c>
    </row>
    <row r="336" spans="2:65" s="1" customFormat="1" ht="24.2" customHeight="1">
      <c r="B336" s="133"/>
      <c r="C336" s="134" t="s">
        <v>390</v>
      </c>
      <c r="D336" s="134" t="s">
        <v>121</v>
      </c>
      <c r="E336" s="135" t="s">
        <v>391</v>
      </c>
      <c r="F336" s="136" t="s">
        <v>392</v>
      </c>
      <c r="G336" s="137" t="s">
        <v>124</v>
      </c>
      <c r="H336" s="138">
        <v>0.018</v>
      </c>
      <c r="I336" s="139"/>
      <c r="J336" s="140">
        <f>ROUND(I336*H336,2)</f>
        <v>0</v>
      </c>
      <c r="K336" s="141"/>
      <c r="L336" s="32"/>
      <c r="M336" s="142" t="s">
        <v>1</v>
      </c>
      <c r="N336" s="143" t="s">
        <v>44</v>
      </c>
      <c r="P336" s="144">
        <f>O336*H336</f>
        <v>0</v>
      </c>
      <c r="Q336" s="144">
        <v>0</v>
      </c>
      <c r="R336" s="144">
        <f>Q336*H336</f>
        <v>0</v>
      </c>
      <c r="S336" s="144">
        <v>0</v>
      </c>
      <c r="T336" s="145">
        <f>S336*H336</f>
        <v>0</v>
      </c>
      <c r="AR336" s="146" t="s">
        <v>125</v>
      </c>
      <c r="AT336" s="146" t="s">
        <v>121</v>
      </c>
      <c r="AU336" s="146" t="s">
        <v>89</v>
      </c>
      <c r="AY336" s="17" t="s">
        <v>118</v>
      </c>
      <c r="BE336" s="147">
        <f>IF(N336="základní",J336,0)</f>
        <v>0</v>
      </c>
      <c r="BF336" s="147">
        <f>IF(N336="snížená",J336,0)</f>
        <v>0</v>
      </c>
      <c r="BG336" s="147">
        <f>IF(N336="zákl. přenesená",J336,0)</f>
        <v>0</v>
      </c>
      <c r="BH336" s="147">
        <f>IF(N336="sníž. přenesená",J336,0)</f>
        <v>0</v>
      </c>
      <c r="BI336" s="147">
        <f>IF(N336="nulová",J336,0)</f>
        <v>0</v>
      </c>
      <c r="BJ336" s="17" t="s">
        <v>87</v>
      </c>
      <c r="BK336" s="147">
        <f>ROUND(I336*H336,2)</f>
        <v>0</v>
      </c>
      <c r="BL336" s="17" t="s">
        <v>125</v>
      </c>
      <c r="BM336" s="146" t="s">
        <v>393</v>
      </c>
    </row>
    <row r="337" spans="2:47" s="1" customFormat="1" ht="48.75">
      <c r="B337" s="32"/>
      <c r="D337" s="148" t="s">
        <v>127</v>
      </c>
      <c r="F337" s="149" t="s">
        <v>394</v>
      </c>
      <c r="I337" s="150"/>
      <c r="L337" s="32"/>
      <c r="M337" s="151"/>
      <c r="T337" s="56"/>
      <c r="AT337" s="17" t="s">
        <v>127</v>
      </c>
      <c r="AU337" s="17" t="s">
        <v>89</v>
      </c>
    </row>
    <row r="338" spans="2:51" s="12" customFormat="1" ht="12">
      <c r="B338" s="152"/>
      <c r="D338" s="148" t="s">
        <v>129</v>
      </c>
      <c r="E338" s="153" t="s">
        <v>1</v>
      </c>
      <c r="F338" s="154" t="s">
        <v>395</v>
      </c>
      <c r="H338" s="155">
        <v>0.008</v>
      </c>
      <c r="I338" s="156"/>
      <c r="L338" s="152"/>
      <c r="M338" s="157"/>
      <c r="T338" s="158"/>
      <c r="AT338" s="153" t="s">
        <v>129</v>
      </c>
      <c r="AU338" s="153" t="s">
        <v>89</v>
      </c>
      <c r="AV338" s="12" t="s">
        <v>89</v>
      </c>
      <c r="AW338" s="12" t="s">
        <v>36</v>
      </c>
      <c r="AX338" s="12" t="s">
        <v>79</v>
      </c>
      <c r="AY338" s="153" t="s">
        <v>118</v>
      </c>
    </row>
    <row r="339" spans="2:51" s="12" customFormat="1" ht="12">
      <c r="B339" s="152"/>
      <c r="D339" s="148" t="s">
        <v>129</v>
      </c>
      <c r="E339" s="153" t="s">
        <v>1</v>
      </c>
      <c r="F339" s="154" t="s">
        <v>396</v>
      </c>
      <c r="H339" s="155">
        <v>0.007</v>
      </c>
      <c r="I339" s="156"/>
      <c r="L339" s="152"/>
      <c r="M339" s="157"/>
      <c r="T339" s="158"/>
      <c r="AT339" s="153" t="s">
        <v>129</v>
      </c>
      <c r="AU339" s="153" t="s">
        <v>89</v>
      </c>
      <c r="AV339" s="12" t="s">
        <v>89</v>
      </c>
      <c r="AW339" s="12" t="s">
        <v>36</v>
      </c>
      <c r="AX339" s="12" t="s">
        <v>79</v>
      </c>
      <c r="AY339" s="153" t="s">
        <v>118</v>
      </c>
    </row>
    <row r="340" spans="2:51" s="12" customFormat="1" ht="12">
      <c r="B340" s="152"/>
      <c r="D340" s="148" t="s">
        <v>129</v>
      </c>
      <c r="E340" s="153" t="s">
        <v>1</v>
      </c>
      <c r="F340" s="154" t="s">
        <v>397</v>
      </c>
      <c r="H340" s="155">
        <v>0.003</v>
      </c>
      <c r="I340" s="156"/>
      <c r="L340" s="152"/>
      <c r="M340" s="157"/>
      <c r="T340" s="158"/>
      <c r="AT340" s="153" t="s">
        <v>129</v>
      </c>
      <c r="AU340" s="153" t="s">
        <v>89</v>
      </c>
      <c r="AV340" s="12" t="s">
        <v>89</v>
      </c>
      <c r="AW340" s="12" t="s">
        <v>36</v>
      </c>
      <c r="AX340" s="12" t="s">
        <v>79</v>
      </c>
      <c r="AY340" s="153" t="s">
        <v>118</v>
      </c>
    </row>
    <row r="341" spans="2:51" s="13" customFormat="1" ht="12">
      <c r="B341" s="159"/>
      <c r="D341" s="148" t="s">
        <v>129</v>
      </c>
      <c r="E341" s="160" t="s">
        <v>1</v>
      </c>
      <c r="F341" s="161" t="s">
        <v>132</v>
      </c>
      <c r="H341" s="162">
        <v>0.018</v>
      </c>
      <c r="I341" s="163"/>
      <c r="L341" s="159"/>
      <c r="M341" s="164"/>
      <c r="T341" s="165"/>
      <c r="AT341" s="160" t="s">
        <v>129</v>
      </c>
      <c r="AU341" s="160" t="s">
        <v>89</v>
      </c>
      <c r="AV341" s="13" t="s">
        <v>125</v>
      </c>
      <c r="AW341" s="13" t="s">
        <v>36</v>
      </c>
      <c r="AX341" s="13" t="s">
        <v>87</v>
      </c>
      <c r="AY341" s="160" t="s">
        <v>118</v>
      </c>
    </row>
    <row r="342" spans="2:65" s="1" customFormat="1" ht="24.2" customHeight="1">
      <c r="B342" s="133"/>
      <c r="C342" s="134" t="s">
        <v>398</v>
      </c>
      <c r="D342" s="134" t="s">
        <v>121</v>
      </c>
      <c r="E342" s="135" t="s">
        <v>399</v>
      </c>
      <c r="F342" s="136" t="s">
        <v>400</v>
      </c>
      <c r="G342" s="137" t="s">
        <v>124</v>
      </c>
      <c r="H342" s="138">
        <v>0.275</v>
      </c>
      <c r="I342" s="139"/>
      <c r="J342" s="140">
        <f>ROUND(I342*H342,2)</f>
        <v>0</v>
      </c>
      <c r="K342" s="141"/>
      <c r="L342" s="32"/>
      <c r="M342" s="142" t="s">
        <v>1</v>
      </c>
      <c r="N342" s="143" t="s">
        <v>44</v>
      </c>
      <c r="P342" s="144">
        <f>O342*H342</f>
        <v>0</v>
      </c>
      <c r="Q342" s="144">
        <v>0</v>
      </c>
      <c r="R342" s="144">
        <f>Q342*H342</f>
        <v>0</v>
      </c>
      <c r="S342" s="144">
        <v>0</v>
      </c>
      <c r="T342" s="145">
        <f>S342*H342</f>
        <v>0</v>
      </c>
      <c r="AR342" s="146" t="s">
        <v>125</v>
      </c>
      <c r="AT342" s="146" t="s">
        <v>121</v>
      </c>
      <c r="AU342" s="146" t="s">
        <v>89</v>
      </c>
      <c r="AY342" s="17" t="s">
        <v>118</v>
      </c>
      <c r="BE342" s="147">
        <f>IF(N342="základní",J342,0)</f>
        <v>0</v>
      </c>
      <c r="BF342" s="147">
        <f>IF(N342="snížená",J342,0)</f>
        <v>0</v>
      </c>
      <c r="BG342" s="147">
        <f>IF(N342="zákl. přenesená",J342,0)</f>
        <v>0</v>
      </c>
      <c r="BH342" s="147">
        <f>IF(N342="sníž. přenesená",J342,0)</f>
        <v>0</v>
      </c>
      <c r="BI342" s="147">
        <f>IF(N342="nulová",J342,0)</f>
        <v>0</v>
      </c>
      <c r="BJ342" s="17" t="s">
        <v>87</v>
      </c>
      <c r="BK342" s="147">
        <f>ROUND(I342*H342,2)</f>
        <v>0</v>
      </c>
      <c r="BL342" s="17" t="s">
        <v>125</v>
      </c>
      <c r="BM342" s="146" t="s">
        <v>401</v>
      </c>
    </row>
    <row r="343" spans="2:47" s="1" customFormat="1" ht="39">
      <c r="B343" s="32"/>
      <c r="D343" s="148" t="s">
        <v>127</v>
      </c>
      <c r="F343" s="149" t="s">
        <v>402</v>
      </c>
      <c r="I343" s="150"/>
      <c r="L343" s="32"/>
      <c r="M343" s="151"/>
      <c r="T343" s="56"/>
      <c r="AT343" s="17" t="s">
        <v>127</v>
      </c>
      <c r="AU343" s="17" t="s">
        <v>89</v>
      </c>
    </row>
    <row r="344" spans="2:51" s="15" customFormat="1" ht="22.5">
      <c r="B344" s="184"/>
      <c r="D344" s="148" t="s">
        <v>129</v>
      </c>
      <c r="E344" s="185" t="s">
        <v>1</v>
      </c>
      <c r="F344" s="186" t="s">
        <v>403</v>
      </c>
      <c r="H344" s="185" t="s">
        <v>1</v>
      </c>
      <c r="I344" s="187"/>
      <c r="L344" s="184"/>
      <c r="M344" s="188"/>
      <c r="T344" s="189"/>
      <c r="AT344" s="185" t="s">
        <v>129</v>
      </c>
      <c r="AU344" s="185" t="s">
        <v>89</v>
      </c>
      <c r="AV344" s="15" t="s">
        <v>87</v>
      </c>
      <c r="AW344" s="15" t="s">
        <v>36</v>
      </c>
      <c r="AX344" s="15" t="s">
        <v>79</v>
      </c>
      <c r="AY344" s="185" t="s">
        <v>118</v>
      </c>
    </row>
    <row r="345" spans="2:51" s="12" customFormat="1" ht="12">
      <c r="B345" s="152"/>
      <c r="D345" s="148" t="s">
        <v>129</v>
      </c>
      <c r="E345" s="153" t="s">
        <v>1</v>
      </c>
      <c r="F345" s="154" t="s">
        <v>404</v>
      </c>
      <c r="H345" s="155">
        <v>0.05</v>
      </c>
      <c r="I345" s="156"/>
      <c r="L345" s="152"/>
      <c r="M345" s="157"/>
      <c r="T345" s="158"/>
      <c r="AT345" s="153" t="s">
        <v>129</v>
      </c>
      <c r="AU345" s="153" t="s">
        <v>89</v>
      </c>
      <c r="AV345" s="12" t="s">
        <v>89</v>
      </c>
      <c r="AW345" s="12" t="s">
        <v>36</v>
      </c>
      <c r="AX345" s="12" t="s">
        <v>79</v>
      </c>
      <c r="AY345" s="153" t="s">
        <v>118</v>
      </c>
    </row>
    <row r="346" spans="2:51" s="12" customFormat="1" ht="12">
      <c r="B346" s="152"/>
      <c r="D346" s="148" t="s">
        <v>129</v>
      </c>
      <c r="E346" s="153" t="s">
        <v>1</v>
      </c>
      <c r="F346" s="154" t="s">
        <v>405</v>
      </c>
      <c r="H346" s="155">
        <v>0.033</v>
      </c>
      <c r="I346" s="156"/>
      <c r="L346" s="152"/>
      <c r="M346" s="157"/>
      <c r="T346" s="158"/>
      <c r="AT346" s="153" t="s">
        <v>129</v>
      </c>
      <c r="AU346" s="153" t="s">
        <v>89</v>
      </c>
      <c r="AV346" s="12" t="s">
        <v>89</v>
      </c>
      <c r="AW346" s="12" t="s">
        <v>36</v>
      </c>
      <c r="AX346" s="12" t="s">
        <v>79</v>
      </c>
      <c r="AY346" s="153" t="s">
        <v>118</v>
      </c>
    </row>
    <row r="347" spans="2:51" s="12" customFormat="1" ht="12">
      <c r="B347" s="152"/>
      <c r="D347" s="148" t="s">
        <v>129</v>
      </c>
      <c r="E347" s="153" t="s">
        <v>1</v>
      </c>
      <c r="F347" s="154" t="s">
        <v>406</v>
      </c>
      <c r="H347" s="155">
        <v>0.028</v>
      </c>
      <c r="I347" s="156"/>
      <c r="L347" s="152"/>
      <c r="M347" s="157"/>
      <c r="T347" s="158"/>
      <c r="AT347" s="153" t="s">
        <v>129</v>
      </c>
      <c r="AU347" s="153" t="s">
        <v>89</v>
      </c>
      <c r="AV347" s="12" t="s">
        <v>89</v>
      </c>
      <c r="AW347" s="12" t="s">
        <v>36</v>
      </c>
      <c r="AX347" s="12" t="s">
        <v>79</v>
      </c>
      <c r="AY347" s="153" t="s">
        <v>118</v>
      </c>
    </row>
    <row r="348" spans="2:51" s="12" customFormat="1" ht="12">
      <c r="B348" s="152"/>
      <c r="D348" s="148" t="s">
        <v>129</v>
      </c>
      <c r="E348" s="153" t="s">
        <v>1</v>
      </c>
      <c r="F348" s="154" t="s">
        <v>407</v>
      </c>
      <c r="H348" s="155">
        <v>0.087</v>
      </c>
      <c r="I348" s="156"/>
      <c r="L348" s="152"/>
      <c r="M348" s="157"/>
      <c r="T348" s="158"/>
      <c r="AT348" s="153" t="s">
        <v>129</v>
      </c>
      <c r="AU348" s="153" t="s">
        <v>89</v>
      </c>
      <c r="AV348" s="12" t="s">
        <v>89</v>
      </c>
      <c r="AW348" s="12" t="s">
        <v>36</v>
      </c>
      <c r="AX348" s="12" t="s">
        <v>79</v>
      </c>
      <c r="AY348" s="153" t="s">
        <v>118</v>
      </c>
    </row>
    <row r="349" spans="2:51" s="12" customFormat="1" ht="12">
      <c r="B349" s="152"/>
      <c r="D349" s="148" t="s">
        <v>129</v>
      </c>
      <c r="E349" s="153" t="s">
        <v>1</v>
      </c>
      <c r="F349" s="154" t="s">
        <v>408</v>
      </c>
      <c r="H349" s="155">
        <v>0.052</v>
      </c>
      <c r="I349" s="156"/>
      <c r="L349" s="152"/>
      <c r="M349" s="157"/>
      <c r="T349" s="158"/>
      <c r="AT349" s="153" t="s">
        <v>129</v>
      </c>
      <c r="AU349" s="153" t="s">
        <v>89</v>
      </c>
      <c r="AV349" s="12" t="s">
        <v>89</v>
      </c>
      <c r="AW349" s="12" t="s">
        <v>36</v>
      </c>
      <c r="AX349" s="12" t="s">
        <v>79</v>
      </c>
      <c r="AY349" s="153" t="s">
        <v>118</v>
      </c>
    </row>
    <row r="350" spans="2:51" s="12" customFormat="1" ht="12">
      <c r="B350" s="152"/>
      <c r="D350" s="148" t="s">
        <v>129</v>
      </c>
      <c r="E350" s="153" t="s">
        <v>1</v>
      </c>
      <c r="F350" s="154" t="s">
        <v>409</v>
      </c>
      <c r="H350" s="155">
        <v>0.013</v>
      </c>
      <c r="I350" s="156"/>
      <c r="L350" s="152"/>
      <c r="M350" s="157"/>
      <c r="T350" s="158"/>
      <c r="AT350" s="153" t="s">
        <v>129</v>
      </c>
      <c r="AU350" s="153" t="s">
        <v>89</v>
      </c>
      <c r="AV350" s="12" t="s">
        <v>89</v>
      </c>
      <c r="AW350" s="12" t="s">
        <v>36</v>
      </c>
      <c r="AX350" s="12" t="s">
        <v>79</v>
      </c>
      <c r="AY350" s="153" t="s">
        <v>118</v>
      </c>
    </row>
    <row r="351" spans="2:51" s="12" customFormat="1" ht="12">
      <c r="B351" s="152"/>
      <c r="D351" s="148" t="s">
        <v>129</v>
      </c>
      <c r="E351" s="153" t="s">
        <v>1</v>
      </c>
      <c r="F351" s="154" t="s">
        <v>410</v>
      </c>
      <c r="H351" s="155">
        <v>0.004</v>
      </c>
      <c r="I351" s="156"/>
      <c r="L351" s="152"/>
      <c r="M351" s="157"/>
      <c r="T351" s="158"/>
      <c r="AT351" s="153" t="s">
        <v>129</v>
      </c>
      <c r="AU351" s="153" t="s">
        <v>89</v>
      </c>
      <c r="AV351" s="12" t="s">
        <v>89</v>
      </c>
      <c r="AW351" s="12" t="s">
        <v>36</v>
      </c>
      <c r="AX351" s="12" t="s">
        <v>79</v>
      </c>
      <c r="AY351" s="153" t="s">
        <v>118</v>
      </c>
    </row>
    <row r="352" spans="2:51" s="12" customFormat="1" ht="12">
      <c r="B352" s="152"/>
      <c r="D352" s="148" t="s">
        <v>129</v>
      </c>
      <c r="E352" s="153" t="s">
        <v>1</v>
      </c>
      <c r="F352" s="154" t="s">
        <v>411</v>
      </c>
      <c r="H352" s="155">
        <v>0.008</v>
      </c>
      <c r="I352" s="156"/>
      <c r="L352" s="152"/>
      <c r="M352" s="157"/>
      <c r="T352" s="158"/>
      <c r="AT352" s="153" t="s">
        <v>129</v>
      </c>
      <c r="AU352" s="153" t="s">
        <v>89</v>
      </c>
      <c r="AV352" s="12" t="s">
        <v>89</v>
      </c>
      <c r="AW352" s="12" t="s">
        <v>36</v>
      </c>
      <c r="AX352" s="12" t="s">
        <v>79</v>
      </c>
      <c r="AY352" s="153" t="s">
        <v>118</v>
      </c>
    </row>
    <row r="353" spans="2:51" s="13" customFormat="1" ht="12">
      <c r="B353" s="159"/>
      <c r="D353" s="148" t="s">
        <v>129</v>
      </c>
      <c r="E353" s="160" t="s">
        <v>1</v>
      </c>
      <c r="F353" s="161" t="s">
        <v>132</v>
      </c>
      <c r="H353" s="162">
        <v>0.275</v>
      </c>
      <c r="I353" s="163"/>
      <c r="L353" s="159"/>
      <c r="M353" s="164"/>
      <c r="T353" s="165"/>
      <c r="AT353" s="160" t="s">
        <v>129</v>
      </c>
      <c r="AU353" s="160" t="s">
        <v>89</v>
      </c>
      <c r="AV353" s="13" t="s">
        <v>125</v>
      </c>
      <c r="AW353" s="13" t="s">
        <v>36</v>
      </c>
      <c r="AX353" s="13" t="s">
        <v>87</v>
      </c>
      <c r="AY353" s="160" t="s">
        <v>118</v>
      </c>
    </row>
    <row r="354" spans="2:65" s="1" customFormat="1" ht="24.2" customHeight="1">
      <c r="B354" s="133"/>
      <c r="C354" s="134" t="s">
        <v>412</v>
      </c>
      <c r="D354" s="134" t="s">
        <v>121</v>
      </c>
      <c r="E354" s="135" t="s">
        <v>413</v>
      </c>
      <c r="F354" s="136" t="s">
        <v>414</v>
      </c>
      <c r="G354" s="137" t="s">
        <v>124</v>
      </c>
      <c r="H354" s="138">
        <v>0.177</v>
      </c>
      <c r="I354" s="139"/>
      <c r="J354" s="140">
        <f>ROUND(I354*H354,2)</f>
        <v>0</v>
      </c>
      <c r="K354" s="141"/>
      <c r="L354" s="32"/>
      <c r="M354" s="142" t="s">
        <v>1</v>
      </c>
      <c r="N354" s="143" t="s">
        <v>44</v>
      </c>
      <c r="P354" s="144">
        <f>O354*H354</f>
        <v>0</v>
      </c>
      <c r="Q354" s="144">
        <v>0</v>
      </c>
      <c r="R354" s="144">
        <f>Q354*H354</f>
        <v>0</v>
      </c>
      <c r="S354" s="144">
        <v>0</v>
      </c>
      <c r="T354" s="145">
        <f>S354*H354</f>
        <v>0</v>
      </c>
      <c r="AR354" s="146" t="s">
        <v>125</v>
      </c>
      <c r="AT354" s="146" t="s">
        <v>121</v>
      </c>
      <c r="AU354" s="146" t="s">
        <v>89</v>
      </c>
      <c r="AY354" s="17" t="s">
        <v>118</v>
      </c>
      <c r="BE354" s="147">
        <f>IF(N354="základní",J354,0)</f>
        <v>0</v>
      </c>
      <c r="BF354" s="147">
        <f>IF(N354="snížená",J354,0)</f>
        <v>0</v>
      </c>
      <c r="BG354" s="147">
        <f>IF(N354="zákl. přenesená",J354,0)</f>
        <v>0</v>
      </c>
      <c r="BH354" s="147">
        <f>IF(N354="sníž. přenesená",J354,0)</f>
        <v>0</v>
      </c>
      <c r="BI354" s="147">
        <f>IF(N354="nulová",J354,0)</f>
        <v>0</v>
      </c>
      <c r="BJ354" s="17" t="s">
        <v>87</v>
      </c>
      <c r="BK354" s="147">
        <f>ROUND(I354*H354,2)</f>
        <v>0</v>
      </c>
      <c r="BL354" s="17" t="s">
        <v>125</v>
      </c>
      <c r="BM354" s="146" t="s">
        <v>415</v>
      </c>
    </row>
    <row r="355" spans="2:47" s="1" customFormat="1" ht="39">
      <c r="B355" s="32"/>
      <c r="D355" s="148" t="s">
        <v>127</v>
      </c>
      <c r="F355" s="149" t="s">
        <v>416</v>
      </c>
      <c r="I355" s="150"/>
      <c r="L355" s="32"/>
      <c r="M355" s="151"/>
      <c r="T355" s="56"/>
      <c r="AT355" s="17" t="s">
        <v>127</v>
      </c>
      <c r="AU355" s="17" t="s">
        <v>89</v>
      </c>
    </row>
    <row r="356" spans="2:51" s="12" customFormat="1" ht="12">
      <c r="B356" s="152"/>
      <c r="D356" s="148" t="s">
        <v>129</v>
      </c>
      <c r="E356" s="153" t="s">
        <v>1</v>
      </c>
      <c r="F356" s="154" t="s">
        <v>417</v>
      </c>
      <c r="H356" s="155">
        <v>0.027</v>
      </c>
      <c r="I356" s="156"/>
      <c r="L356" s="152"/>
      <c r="M356" s="157"/>
      <c r="T356" s="158"/>
      <c r="AT356" s="153" t="s">
        <v>129</v>
      </c>
      <c r="AU356" s="153" t="s">
        <v>89</v>
      </c>
      <c r="AV356" s="12" t="s">
        <v>89</v>
      </c>
      <c r="AW356" s="12" t="s">
        <v>36</v>
      </c>
      <c r="AX356" s="12" t="s">
        <v>79</v>
      </c>
      <c r="AY356" s="153" t="s">
        <v>118</v>
      </c>
    </row>
    <row r="357" spans="2:51" s="12" customFormat="1" ht="12">
      <c r="B357" s="152"/>
      <c r="D357" s="148" t="s">
        <v>129</v>
      </c>
      <c r="E357" s="153" t="s">
        <v>1</v>
      </c>
      <c r="F357" s="154" t="s">
        <v>418</v>
      </c>
      <c r="H357" s="155">
        <v>0.086</v>
      </c>
      <c r="I357" s="156"/>
      <c r="L357" s="152"/>
      <c r="M357" s="157"/>
      <c r="T357" s="158"/>
      <c r="AT357" s="153" t="s">
        <v>129</v>
      </c>
      <c r="AU357" s="153" t="s">
        <v>89</v>
      </c>
      <c r="AV357" s="12" t="s">
        <v>89</v>
      </c>
      <c r="AW357" s="12" t="s">
        <v>36</v>
      </c>
      <c r="AX357" s="12" t="s">
        <v>79</v>
      </c>
      <c r="AY357" s="153" t="s">
        <v>118</v>
      </c>
    </row>
    <row r="358" spans="2:51" s="12" customFormat="1" ht="12">
      <c r="B358" s="152"/>
      <c r="D358" s="148" t="s">
        <v>129</v>
      </c>
      <c r="E358" s="153" t="s">
        <v>1</v>
      </c>
      <c r="F358" s="154" t="s">
        <v>419</v>
      </c>
      <c r="H358" s="155">
        <v>0.064</v>
      </c>
      <c r="I358" s="156"/>
      <c r="L358" s="152"/>
      <c r="M358" s="157"/>
      <c r="T358" s="158"/>
      <c r="AT358" s="153" t="s">
        <v>129</v>
      </c>
      <c r="AU358" s="153" t="s">
        <v>89</v>
      </c>
      <c r="AV358" s="12" t="s">
        <v>89</v>
      </c>
      <c r="AW358" s="12" t="s">
        <v>36</v>
      </c>
      <c r="AX358" s="12" t="s">
        <v>79</v>
      </c>
      <c r="AY358" s="153" t="s">
        <v>118</v>
      </c>
    </row>
    <row r="359" spans="2:51" s="13" customFormat="1" ht="12">
      <c r="B359" s="159"/>
      <c r="D359" s="148" t="s">
        <v>129</v>
      </c>
      <c r="E359" s="160" t="s">
        <v>1</v>
      </c>
      <c r="F359" s="161" t="s">
        <v>132</v>
      </c>
      <c r="H359" s="162">
        <v>0.177</v>
      </c>
      <c r="I359" s="163"/>
      <c r="L359" s="159"/>
      <c r="M359" s="164"/>
      <c r="T359" s="165"/>
      <c r="AT359" s="160" t="s">
        <v>129</v>
      </c>
      <c r="AU359" s="160" t="s">
        <v>89</v>
      </c>
      <c r="AV359" s="13" t="s">
        <v>125</v>
      </c>
      <c r="AW359" s="13" t="s">
        <v>36</v>
      </c>
      <c r="AX359" s="13" t="s">
        <v>87</v>
      </c>
      <c r="AY359" s="160" t="s">
        <v>118</v>
      </c>
    </row>
    <row r="360" spans="2:65" s="1" customFormat="1" ht="24.2" customHeight="1">
      <c r="B360" s="133"/>
      <c r="C360" s="134" t="s">
        <v>420</v>
      </c>
      <c r="D360" s="134" t="s">
        <v>121</v>
      </c>
      <c r="E360" s="135" t="s">
        <v>421</v>
      </c>
      <c r="F360" s="136" t="s">
        <v>422</v>
      </c>
      <c r="G360" s="137" t="s">
        <v>124</v>
      </c>
      <c r="H360" s="138">
        <v>0.118</v>
      </c>
      <c r="I360" s="139"/>
      <c r="J360" s="140">
        <f>ROUND(I360*H360,2)</f>
        <v>0</v>
      </c>
      <c r="K360" s="141"/>
      <c r="L360" s="32"/>
      <c r="M360" s="142" t="s">
        <v>1</v>
      </c>
      <c r="N360" s="143" t="s">
        <v>44</v>
      </c>
      <c r="P360" s="144">
        <f>O360*H360</f>
        <v>0</v>
      </c>
      <c r="Q360" s="144">
        <v>0</v>
      </c>
      <c r="R360" s="144">
        <f>Q360*H360</f>
        <v>0</v>
      </c>
      <c r="S360" s="144">
        <v>0</v>
      </c>
      <c r="T360" s="145">
        <f>S360*H360</f>
        <v>0</v>
      </c>
      <c r="AR360" s="146" t="s">
        <v>125</v>
      </c>
      <c r="AT360" s="146" t="s">
        <v>121</v>
      </c>
      <c r="AU360" s="146" t="s">
        <v>89</v>
      </c>
      <c r="AY360" s="17" t="s">
        <v>118</v>
      </c>
      <c r="BE360" s="147">
        <f>IF(N360="základní",J360,0)</f>
        <v>0</v>
      </c>
      <c r="BF360" s="147">
        <f>IF(N360="snížená",J360,0)</f>
        <v>0</v>
      </c>
      <c r="BG360" s="147">
        <f>IF(N360="zákl. přenesená",J360,0)</f>
        <v>0</v>
      </c>
      <c r="BH360" s="147">
        <f>IF(N360="sníž. přenesená",J360,0)</f>
        <v>0</v>
      </c>
      <c r="BI360" s="147">
        <f>IF(N360="nulová",J360,0)</f>
        <v>0</v>
      </c>
      <c r="BJ360" s="17" t="s">
        <v>87</v>
      </c>
      <c r="BK360" s="147">
        <f>ROUND(I360*H360,2)</f>
        <v>0</v>
      </c>
      <c r="BL360" s="17" t="s">
        <v>125</v>
      </c>
      <c r="BM360" s="146" t="s">
        <v>423</v>
      </c>
    </row>
    <row r="361" spans="2:47" s="1" customFormat="1" ht="39">
      <c r="B361" s="32"/>
      <c r="D361" s="148" t="s">
        <v>127</v>
      </c>
      <c r="F361" s="149" t="s">
        <v>424</v>
      </c>
      <c r="I361" s="150"/>
      <c r="L361" s="32"/>
      <c r="M361" s="151"/>
      <c r="T361" s="56"/>
      <c r="AT361" s="17" t="s">
        <v>127</v>
      </c>
      <c r="AU361" s="17" t="s">
        <v>89</v>
      </c>
    </row>
    <row r="362" spans="2:51" s="12" customFormat="1" ht="12">
      <c r="B362" s="152"/>
      <c r="D362" s="148" t="s">
        <v>129</v>
      </c>
      <c r="E362" s="153" t="s">
        <v>1</v>
      </c>
      <c r="F362" s="154" t="s">
        <v>425</v>
      </c>
      <c r="H362" s="155">
        <v>0.047</v>
      </c>
      <c r="I362" s="156"/>
      <c r="L362" s="152"/>
      <c r="M362" s="157"/>
      <c r="T362" s="158"/>
      <c r="AT362" s="153" t="s">
        <v>129</v>
      </c>
      <c r="AU362" s="153" t="s">
        <v>89</v>
      </c>
      <c r="AV362" s="12" t="s">
        <v>89</v>
      </c>
      <c r="AW362" s="12" t="s">
        <v>36</v>
      </c>
      <c r="AX362" s="12" t="s">
        <v>79</v>
      </c>
      <c r="AY362" s="153" t="s">
        <v>118</v>
      </c>
    </row>
    <row r="363" spans="2:51" s="12" customFormat="1" ht="12">
      <c r="B363" s="152"/>
      <c r="D363" s="148" t="s">
        <v>129</v>
      </c>
      <c r="E363" s="153" t="s">
        <v>1</v>
      </c>
      <c r="F363" s="154" t="s">
        <v>426</v>
      </c>
      <c r="H363" s="155">
        <v>0.064</v>
      </c>
      <c r="I363" s="156"/>
      <c r="L363" s="152"/>
      <c r="M363" s="157"/>
      <c r="T363" s="158"/>
      <c r="AT363" s="153" t="s">
        <v>129</v>
      </c>
      <c r="AU363" s="153" t="s">
        <v>89</v>
      </c>
      <c r="AV363" s="12" t="s">
        <v>89</v>
      </c>
      <c r="AW363" s="12" t="s">
        <v>36</v>
      </c>
      <c r="AX363" s="12" t="s">
        <v>79</v>
      </c>
      <c r="AY363" s="153" t="s">
        <v>118</v>
      </c>
    </row>
    <row r="364" spans="2:51" s="12" customFormat="1" ht="12">
      <c r="B364" s="152"/>
      <c r="D364" s="148" t="s">
        <v>129</v>
      </c>
      <c r="E364" s="153" t="s">
        <v>1</v>
      </c>
      <c r="F364" s="154" t="s">
        <v>427</v>
      </c>
      <c r="H364" s="155">
        <v>0.007</v>
      </c>
      <c r="I364" s="156"/>
      <c r="L364" s="152"/>
      <c r="M364" s="157"/>
      <c r="T364" s="158"/>
      <c r="AT364" s="153" t="s">
        <v>129</v>
      </c>
      <c r="AU364" s="153" t="s">
        <v>89</v>
      </c>
      <c r="AV364" s="12" t="s">
        <v>89</v>
      </c>
      <c r="AW364" s="12" t="s">
        <v>36</v>
      </c>
      <c r="AX364" s="12" t="s">
        <v>79</v>
      </c>
      <c r="AY364" s="153" t="s">
        <v>118</v>
      </c>
    </row>
    <row r="365" spans="2:51" s="13" customFormat="1" ht="12">
      <c r="B365" s="159"/>
      <c r="D365" s="148" t="s">
        <v>129</v>
      </c>
      <c r="E365" s="160" t="s">
        <v>1</v>
      </c>
      <c r="F365" s="161" t="s">
        <v>132</v>
      </c>
      <c r="H365" s="162">
        <v>0.118</v>
      </c>
      <c r="I365" s="163"/>
      <c r="L365" s="159"/>
      <c r="M365" s="164"/>
      <c r="T365" s="165"/>
      <c r="AT365" s="160" t="s">
        <v>129</v>
      </c>
      <c r="AU365" s="160" t="s">
        <v>89</v>
      </c>
      <c r="AV365" s="13" t="s">
        <v>125</v>
      </c>
      <c r="AW365" s="13" t="s">
        <v>36</v>
      </c>
      <c r="AX365" s="13" t="s">
        <v>87</v>
      </c>
      <c r="AY365" s="160" t="s">
        <v>118</v>
      </c>
    </row>
    <row r="366" spans="2:65" s="1" customFormat="1" ht="24.2" customHeight="1">
      <c r="B366" s="133"/>
      <c r="C366" s="134" t="s">
        <v>428</v>
      </c>
      <c r="D366" s="134" t="s">
        <v>121</v>
      </c>
      <c r="E366" s="135" t="s">
        <v>429</v>
      </c>
      <c r="F366" s="136" t="s">
        <v>430</v>
      </c>
      <c r="G366" s="137" t="s">
        <v>124</v>
      </c>
      <c r="H366" s="138">
        <v>0.018</v>
      </c>
      <c r="I366" s="139"/>
      <c r="J366" s="140">
        <f>ROUND(I366*H366,2)</f>
        <v>0</v>
      </c>
      <c r="K366" s="141"/>
      <c r="L366" s="32"/>
      <c r="M366" s="142" t="s">
        <v>1</v>
      </c>
      <c r="N366" s="143" t="s">
        <v>44</v>
      </c>
      <c r="P366" s="144">
        <f>O366*H366</f>
        <v>0</v>
      </c>
      <c r="Q366" s="144">
        <v>0</v>
      </c>
      <c r="R366" s="144">
        <f>Q366*H366</f>
        <v>0</v>
      </c>
      <c r="S366" s="144">
        <v>0</v>
      </c>
      <c r="T366" s="145">
        <f>S366*H366</f>
        <v>0</v>
      </c>
      <c r="AR366" s="146" t="s">
        <v>125</v>
      </c>
      <c r="AT366" s="146" t="s">
        <v>121</v>
      </c>
      <c r="AU366" s="146" t="s">
        <v>89</v>
      </c>
      <c r="AY366" s="17" t="s">
        <v>118</v>
      </c>
      <c r="BE366" s="147">
        <f>IF(N366="základní",J366,0)</f>
        <v>0</v>
      </c>
      <c r="BF366" s="147">
        <f>IF(N366="snížená",J366,0)</f>
        <v>0</v>
      </c>
      <c r="BG366" s="147">
        <f>IF(N366="zákl. přenesená",J366,0)</f>
        <v>0</v>
      </c>
      <c r="BH366" s="147">
        <f>IF(N366="sníž. přenesená",J366,0)</f>
        <v>0</v>
      </c>
      <c r="BI366" s="147">
        <f>IF(N366="nulová",J366,0)</f>
        <v>0</v>
      </c>
      <c r="BJ366" s="17" t="s">
        <v>87</v>
      </c>
      <c r="BK366" s="147">
        <f>ROUND(I366*H366,2)</f>
        <v>0</v>
      </c>
      <c r="BL366" s="17" t="s">
        <v>125</v>
      </c>
      <c r="BM366" s="146" t="s">
        <v>431</v>
      </c>
    </row>
    <row r="367" spans="2:47" s="1" customFormat="1" ht="58.5">
      <c r="B367" s="32"/>
      <c r="D367" s="148" t="s">
        <v>127</v>
      </c>
      <c r="F367" s="149" t="s">
        <v>432</v>
      </c>
      <c r="I367" s="150"/>
      <c r="L367" s="32"/>
      <c r="M367" s="151"/>
      <c r="T367" s="56"/>
      <c r="AT367" s="17" t="s">
        <v>127</v>
      </c>
      <c r="AU367" s="17" t="s">
        <v>89</v>
      </c>
    </row>
    <row r="368" spans="2:51" s="12" customFormat="1" ht="12">
      <c r="B368" s="152"/>
      <c r="D368" s="148" t="s">
        <v>129</v>
      </c>
      <c r="E368" s="153" t="s">
        <v>1</v>
      </c>
      <c r="F368" s="154" t="s">
        <v>433</v>
      </c>
      <c r="H368" s="155">
        <v>0.018</v>
      </c>
      <c r="I368" s="156"/>
      <c r="L368" s="152"/>
      <c r="M368" s="157"/>
      <c r="T368" s="158"/>
      <c r="AT368" s="153" t="s">
        <v>129</v>
      </c>
      <c r="AU368" s="153" t="s">
        <v>89</v>
      </c>
      <c r="AV368" s="12" t="s">
        <v>89</v>
      </c>
      <c r="AW368" s="12" t="s">
        <v>36</v>
      </c>
      <c r="AX368" s="12" t="s">
        <v>87</v>
      </c>
      <c r="AY368" s="153" t="s">
        <v>118</v>
      </c>
    </row>
    <row r="369" spans="2:65" s="1" customFormat="1" ht="24.2" customHeight="1">
      <c r="B369" s="133"/>
      <c r="C369" s="134" t="s">
        <v>434</v>
      </c>
      <c r="D369" s="134" t="s">
        <v>121</v>
      </c>
      <c r="E369" s="135" t="s">
        <v>435</v>
      </c>
      <c r="F369" s="136" t="s">
        <v>436</v>
      </c>
      <c r="G369" s="137" t="s">
        <v>135</v>
      </c>
      <c r="H369" s="138">
        <v>16.5</v>
      </c>
      <c r="I369" s="139"/>
      <c r="J369" s="140">
        <f>ROUND(I369*H369,2)</f>
        <v>0</v>
      </c>
      <c r="K369" s="141"/>
      <c r="L369" s="32"/>
      <c r="M369" s="142" t="s">
        <v>1</v>
      </c>
      <c r="N369" s="143" t="s">
        <v>44</v>
      </c>
      <c r="P369" s="144">
        <f>O369*H369</f>
        <v>0</v>
      </c>
      <c r="Q369" s="144">
        <v>0</v>
      </c>
      <c r="R369" s="144">
        <f>Q369*H369</f>
        <v>0</v>
      </c>
      <c r="S369" s="144">
        <v>0</v>
      </c>
      <c r="T369" s="145">
        <f>S369*H369</f>
        <v>0</v>
      </c>
      <c r="AR369" s="146" t="s">
        <v>125</v>
      </c>
      <c r="AT369" s="146" t="s">
        <v>121</v>
      </c>
      <c r="AU369" s="146" t="s">
        <v>89</v>
      </c>
      <c r="AY369" s="17" t="s">
        <v>118</v>
      </c>
      <c r="BE369" s="147">
        <f>IF(N369="základní",J369,0)</f>
        <v>0</v>
      </c>
      <c r="BF369" s="147">
        <f>IF(N369="snížená",J369,0)</f>
        <v>0</v>
      </c>
      <c r="BG369" s="147">
        <f>IF(N369="zákl. přenesená",J369,0)</f>
        <v>0</v>
      </c>
      <c r="BH369" s="147">
        <f>IF(N369="sníž. přenesená",J369,0)</f>
        <v>0</v>
      </c>
      <c r="BI369" s="147">
        <f>IF(N369="nulová",J369,0)</f>
        <v>0</v>
      </c>
      <c r="BJ369" s="17" t="s">
        <v>87</v>
      </c>
      <c r="BK369" s="147">
        <f>ROUND(I369*H369,2)</f>
        <v>0</v>
      </c>
      <c r="BL369" s="17" t="s">
        <v>125</v>
      </c>
      <c r="BM369" s="146" t="s">
        <v>437</v>
      </c>
    </row>
    <row r="370" spans="2:47" s="1" customFormat="1" ht="39">
      <c r="B370" s="32"/>
      <c r="D370" s="148" t="s">
        <v>127</v>
      </c>
      <c r="F370" s="149" t="s">
        <v>438</v>
      </c>
      <c r="I370" s="150"/>
      <c r="L370" s="32"/>
      <c r="M370" s="151"/>
      <c r="T370" s="56"/>
      <c r="AT370" s="17" t="s">
        <v>127</v>
      </c>
      <c r="AU370" s="17" t="s">
        <v>89</v>
      </c>
    </row>
    <row r="371" spans="2:51" s="12" customFormat="1" ht="22.5">
      <c r="B371" s="152"/>
      <c r="D371" s="148" t="s">
        <v>129</v>
      </c>
      <c r="E371" s="153" t="s">
        <v>1</v>
      </c>
      <c r="F371" s="154" t="s">
        <v>439</v>
      </c>
      <c r="H371" s="155">
        <v>16.5</v>
      </c>
      <c r="I371" s="156"/>
      <c r="L371" s="152"/>
      <c r="M371" s="157"/>
      <c r="T371" s="158"/>
      <c r="AT371" s="153" t="s">
        <v>129</v>
      </c>
      <c r="AU371" s="153" t="s">
        <v>89</v>
      </c>
      <c r="AV371" s="12" t="s">
        <v>89</v>
      </c>
      <c r="AW371" s="12" t="s">
        <v>36</v>
      </c>
      <c r="AX371" s="12" t="s">
        <v>87</v>
      </c>
      <c r="AY371" s="153" t="s">
        <v>118</v>
      </c>
    </row>
    <row r="372" spans="2:51" s="15" customFormat="1" ht="12">
      <c r="B372" s="184"/>
      <c r="D372" s="148" t="s">
        <v>129</v>
      </c>
      <c r="E372" s="185" t="s">
        <v>1</v>
      </c>
      <c r="F372" s="186" t="s">
        <v>440</v>
      </c>
      <c r="H372" s="185" t="s">
        <v>1</v>
      </c>
      <c r="I372" s="187"/>
      <c r="L372" s="184"/>
      <c r="M372" s="188"/>
      <c r="T372" s="189"/>
      <c r="AT372" s="185" t="s">
        <v>129</v>
      </c>
      <c r="AU372" s="185" t="s">
        <v>89</v>
      </c>
      <c r="AV372" s="15" t="s">
        <v>87</v>
      </c>
      <c r="AW372" s="15" t="s">
        <v>36</v>
      </c>
      <c r="AX372" s="15" t="s">
        <v>79</v>
      </c>
      <c r="AY372" s="185" t="s">
        <v>118</v>
      </c>
    </row>
    <row r="373" spans="2:65" s="1" customFormat="1" ht="16.5" customHeight="1">
      <c r="B373" s="133"/>
      <c r="C373" s="166" t="s">
        <v>441</v>
      </c>
      <c r="D373" s="166" t="s">
        <v>148</v>
      </c>
      <c r="E373" s="167" t="s">
        <v>442</v>
      </c>
      <c r="F373" s="168" t="s">
        <v>443</v>
      </c>
      <c r="G373" s="169" t="s">
        <v>135</v>
      </c>
      <c r="H373" s="170">
        <v>37.5</v>
      </c>
      <c r="I373" s="171"/>
      <c r="J373" s="172">
        <f>ROUND(I373*H373,2)</f>
        <v>0</v>
      </c>
      <c r="K373" s="173"/>
      <c r="L373" s="174"/>
      <c r="M373" s="175" t="s">
        <v>1</v>
      </c>
      <c r="N373" s="176" t="s">
        <v>44</v>
      </c>
      <c r="P373" s="144">
        <f>O373*H373</f>
        <v>0</v>
      </c>
      <c r="Q373" s="144">
        <v>0.05485</v>
      </c>
      <c r="R373" s="144">
        <f>Q373*H373</f>
        <v>2.0568750000000002</v>
      </c>
      <c r="S373" s="144">
        <v>0</v>
      </c>
      <c r="T373" s="145">
        <f>S373*H373</f>
        <v>0</v>
      </c>
      <c r="AR373" s="146" t="s">
        <v>152</v>
      </c>
      <c r="AT373" s="146" t="s">
        <v>148</v>
      </c>
      <c r="AU373" s="146" t="s">
        <v>89</v>
      </c>
      <c r="AY373" s="17" t="s">
        <v>118</v>
      </c>
      <c r="BE373" s="147">
        <f>IF(N373="základní",J373,0)</f>
        <v>0</v>
      </c>
      <c r="BF373" s="147">
        <f>IF(N373="snížená",J373,0)</f>
        <v>0</v>
      </c>
      <c r="BG373" s="147">
        <f>IF(N373="zákl. přenesená",J373,0)</f>
        <v>0</v>
      </c>
      <c r="BH373" s="147">
        <f>IF(N373="sníž. přenesená",J373,0)</f>
        <v>0</v>
      </c>
      <c r="BI373" s="147">
        <f>IF(N373="nulová",J373,0)</f>
        <v>0</v>
      </c>
      <c r="BJ373" s="17" t="s">
        <v>87</v>
      </c>
      <c r="BK373" s="147">
        <f>ROUND(I373*H373,2)</f>
        <v>0</v>
      </c>
      <c r="BL373" s="17" t="s">
        <v>125</v>
      </c>
      <c r="BM373" s="146" t="s">
        <v>444</v>
      </c>
    </row>
    <row r="374" spans="2:47" s="1" customFormat="1" ht="12">
      <c r="B374" s="32"/>
      <c r="D374" s="148" t="s">
        <v>127</v>
      </c>
      <c r="F374" s="149" t="s">
        <v>443</v>
      </c>
      <c r="I374" s="150"/>
      <c r="L374" s="32"/>
      <c r="M374" s="151"/>
      <c r="T374" s="56"/>
      <c r="AT374" s="17" t="s">
        <v>127</v>
      </c>
      <c r="AU374" s="17" t="s">
        <v>89</v>
      </c>
    </row>
    <row r="375" spans="2:51" s="12" customFormat="1" ht="12">
      <c r="B375" s="152"/>
      <c r="D375" s="148" t="s">
        <v>129</v>
      </c>
      <c r="E375" s="153" t="s">
        <v>1</v>
      </c>
      <c r="F375" s="154" t="s">
        <v>445</v>
      </c>
      <c r="H375" s="155">
        <v>37.5</v>
      </c>
      <c r="I375" s="156"/>
      <c r="L375" s="152"/>
      <c r="M375" s="157"/>
      <c r="T375" s="158"/>
      <c r="AT375" s="153" t="s">
        <v>129</v>
      </c>
      <c r="AU375" s="153" t="s">
        <v>89</v>
      </c>
      <c r="AV375" s="12" t="s">
        <v>89</v>
      </c>
      <c r="AW375" s="12" t="s">
        <v>36</v>
      </c>
      <c r="AX375" s="12" t="s">
        <v>87</v>
      </c>
      <c r="AY375" s="153" t="s">
        <v>118</v>
      </c>
    </row>
    <row r="376" spans="2:65" s="1" customFormat="1" ht="16.5" customHeight="1">
      <c r="B376" s="133"/>
      <c r="C376" s="166" t="s">
        <v>446</v>
      </c>
      <c r="D376" s="166" t="s">
        <v>148</v>
      </c>
      <c r="E376" s="167" t="s">
        <v>447</v>
      </c>
      <c r="F376" s="168" t="s">
        <v>448</v>
      </c>
      <c r="G376" s="169" t="s">
        <v>135</v>
      </c>
      <c r="H376" s="170">
        <v>37.5</v>
      </c>
      <c r="I376" s="171"/>
      <c r="J376" s="172">
        <f>ROUND(I376*H376,2)</f>
        <v>0</v>
      </c>
      <c r="K376" s="173"/>
      <c r="L376" s="174"/>
      <c r="M376" s="175" t="s">
        <v>1</v>
      </c>
      <c r="N376" s="176" t="s">
        <v>44</v>
      </c>
      <c r="P376" s="144">
        <f>O376*H376</f>
        <v>0</v>
      </c>
      <c r="Q376" s="144">
        <v>0.05485</v>
      </c>
      <c r="R376" s="144">
        <f>Q376*H376</f>
        <v>2.0568750000000002</v>
      </c>
      <c r="S376" s="144">
        <v>0</v>
      </c>
      <c r="T376" s="145">
        <f>S376*H376</f>
        <v>0</v>
      </c>
      <c r="AR376" s="146" t="s">
        <v>152</v>
      </c>
      <c r="AT376" s="146" t="s">
        <v>148</v>
      </c>
      <c r="AU376" s="146" t="s">
        <v>89</v>
      </c>
      <c r="AY376" s="17" t="s">
        <v>118</v>
      </c>
      <c r="BE376" s="147">
        <f>IF(N376="základní",J376,0)</f>
        <v>0</v>
      </c>
      <c r="BF376" s="147">
        <f>IF(N376="snížená",J376,0)</f>
        <v>0</v>
      </c>
      <c r="BG376" s="147">
        <f>IF(N376="zákl. přenesená",J376,0)</f>
        <v>0</v>
      </c>
      <c r="BH376" s="147">
        <f>IF(N376="sníž. přenesená",J376,0)</f>
        <v>0</v>
      </c>
      <c r="BI376" s="147">
        <f>IF(N376="nulová",J376,0)</f>
        <v>0</v>
      </c>
      <c r="BJ376" s="17" t="s">
        <v>87</v>
      </c>
      <c r="BK376" s="147">
        <f>ROUND(I376*H376,2)</f>
        <v>0</v>
      </c>
      <c r="BL376" s="17" t="s">
        <v>125</v>
      </c>
      <c r="BM376" s="146" t="s">
        <v>449</v>
      </c>
    </row>
    <row r="377" spans="2:47" s="1" customFormat="1" ht="12">
      <c r="B377" s="32"/>
      <c r="D377" s="148" t="s">
        <v>127</v>
      </c>
      <c r="F377" s="149" t="s">
        <v>448</v>
      </c>
      <c r="I377" s="150"/>
      <c r="L377" s="32"/>
      <c r="M377" s="151"/>
      <c r="T377" s="56"/>
      <c r="AT377" s="17" t="s">
        <v>127</v>
      </c>
      <c r="AU377" s="17" t="s">
        <v>89</v>
      </c>
    </row>
    <row r="378" spans="2:51" s="12" customFormat="1" ht="12">
      <c r="B378" s="152"/>
      <c r="D378" s="148" t="s">
        <v>129</v>
      </c>
      <c r="E378" s="153" t="s">
        <v>1</v>
      </c>
      <c r="F378" s="154" t="s">
        <v>445</v>
      </c>
      <c r="H378" s="155">
        <v>37.5</v>
      </c>
      <c r="I378" s="156"/>
      <c r="L378" s="152"/>
      <c r="M378" s="157"/>
      <c r="T378" s="158"/>
      <c r="AT378" s="153" t="s">
        <v>129</v>
      </c>
      <c r="AU378" s="153" t="s">
        <v>89</v>
      </c>
      <c r="AV378" s="12" t="s">
        <v>89</v>
      </c>
      <c r="AW378" s="12" t="s">
        <v>36</v>
      </c>
      <c r="AX378" s="12" t="s">
        <v>87</v>
      </c>
      <c r="AY378" s="153" t="s">
        <v>118</v>
      </c>
    </row>
    <row r="379" spans="2:65" s="1" customFormat="1" ht="21.75" customHeight="1">
      <c r="B379" s="133"/>
      <c r="C379" s="134" t="s">
        <v>450</v>
      </c>
      <c r="D379" s="134" t="s">
        <v>121</v>
      </c>
      <c r="E379" s="135" t="s">
        <v>451</v>
      </c>
      <c r="F379" s="136" t="s">
        <v>452</v>
      </c>
      <c r="G379" s="137" t="s">
        <v>241</v>
      </c>
      <c r="H379" s="138">
        <v>30</v>
      </c>
      <c r="I379" s="139"/>
      <c r="J379" s="140">
        <f>ROUND(I379*H379,2)</f>
        <v>0</v>
      </c>
      <c r="K379" s="141"/>
      <c r="L379" s="32"/>
      <c r="M379" s="142" t="s">
        <v>1</v>
      </c>
      <c r="N379" s="143" t="s">
        <v>44</v>
      </c>
      <c r="P379" s="144">
        <f>O379*H379</f>
        <v>0</v>
      </c>
      <c r="Q379" s="144">
        <v>0</v>
      </c>
      <c r="R379" s="144">
        <f>Q379*H379</f>
        <v>0</v>
      </c>
      <c r="S379" s="144">
        <v>0</v>
      </c>
      <c r="T379" s="145">
        <f>S379*H379</f>
        <v>0</v>
      </c>
      <c r="AR379" s="146" t="s">
        <v>125</v>
      </c>
      <c r="AT379" s="146" t="s">
        <v>121</v>
      </c>
      <c r="AU379" s="146" t="s">
        <v>89</v>
      </c>
      <c r="AY379" s="17" t="s">
        <v>118</v>
      </c>
      <c r="BE379" s="147">
        <f>IF(N379="základní",J379,0)</f>
        <v>0</v>
      </c>
      <c r="BF379" s="147">
        <f>IF(N379="snížená",J379,0)</f>
        <v>0</v>
      </c>
      <c r="BG379" s="147">
        <f>IF(N379="zákl. přenesená",J379,0)</f>
        <v>0</v>
      </c>
      <c r="BH379" s="147">
        <f>IF(N379="sníž. přenesená",J379,0)</f>
        <v>0</v>
      </c>
      <c r="BI379" s="147">
        <f>IF(N379="nulová",J379,0)</f>
        <v>0</v>
      </c>
      <c r="BJ379" s="17" t="s">
        <v>87</v>
      </c>
      <c r="BK379" s="147">
        <f>ROUND(I379*H379,2)</f>
        <v>0</v>
      </c>
      <c r="BL379" s="17" t="s">
        <v>125</v>
      </c>
      <c r="BM379" s="146" t="s">
        <v>453</v>
      </c>
    </row>
    <row r="380" spans="2:47" s="1" customFormat="1" ht="29.25">
      <c r="B380" s="32"/>
      <c r="D380" s="148" t="s">
        <v>127</v>
      </c>
      <c r="F380" s="149" t="s">
        <v>454</v>
      </c>
      <c r="I380" s="150"/>
      <c r="L380" s="32"/>
      <c r="M380" s="151"/>
      <c r="T380" s="56"/>
      <c r="AT380" s="17" t="s">
        <v>127</v>
      </c>
      <c r="AU380" s="17" t="s">
        <v>89</v>
      </c>
    </row>
    <row r="381" spans="2:65" s="1" customFormat="1" ht="16.5" customHeight="1">
      <c r="B381" s="133"/>
      <c r="C381" s="134" t="s">
        <v>455</v>
      </c>
      <c r="D381" s="134" t="s">
        <v>121</v>
      </c>
      <c r="E381" s="135" t="s">
        <v>456</v>
      </c>
      <c r="F381" s="136" t="s">
        <v>457</v>
      </c>
      <c r="G381" s="137" t="s">
        <v>241</v>
      </c>
      <c r="H381" s="138">
        <v>48</v>
      </c>
      <c r="I381" s="139"/>
      <c r="J381" s="140">
        <f>ROUND(I381*H381,2)</f>
        <v>0</v>
      </c>
      <c r="K381" s="141"/>
      <c r="L381" s="32"/>
      <c r="M381" s="142" t="s">
        <v>1</v>
      </c>
      <c r="N381" s="143" t="s">
        <v>44</v>
      </c>
      <c r="P381" s="144">
        <f>O381*H381</f>
        <v>0</v>
      </c>
      <c r="Q381" s="144">
        <v>0</v>
      </c>
      <c r="R381" s="144">
        <f>Q381*H381</f>
        <v>0</v>
      </c>
      <c r="S381" s="144">
        <v>0</v>
      </c>
      <c r="T381" s="145">
        <f>S381*H381</f>
        <v>0</v>
      </c>
      <c r="AR381" s="146" t="s">
        <v>125</v>
      </c>
      <c r="AT381" s="146" t="s">
        <v>121</v>
      </c>
      <c r="AU381" s="146" t="s">
        <v>89</v>
      </c>
      <c r="AY381" s="17" t="s">
        <v>118</v>
      </c>
      <c r="BE381" s="147">
        <f>IF(N381="základní",J381,0)</f>
        <v>0</v>
      </c>
      <c r="BF381" s="147">
        <f>IF(N381="snížená",J381,0)</f>
        <v>0</v>
      </c>
      <c r="BG381" s="147">
        <f>IF(N381="zákl. přenesená",J381,0)</f>
        <v>0</v>
      </c>
      <c r="BH381" s="147">
        <f>IF(N381="sníž. přenesená",J381,0)</f>
        <v>0</v>
      </c>
      <c r="BI381" s="147">
        <f>IF(N381="nulová",J381,0)</f>
        <v>0</v>
      </c>
      <c r="BJ381" s="17" t="s">
        <v>87</v>
      </c>
      <c r="BK381" s="147">
        <f>ROUND(I381*H381,2)</f>
        <v>0</v>
      </c>
      <c r="BL381" s="17" t="s">
        <v>125</v>
      </c>
      <c r="BM381" s="146" t="s">
        <v>458</v>
      </c>
    </row>
    <row r="382" spans="2:47" s="1" customFormat="1" ht="29.25">
      <c r="B382" s="32"/>
      <c r="D382" s="148" t="s">
        <v>127</v>
      </c>
      <c r="F382" s="149" t="s">
        <v>459</v>
      </c>
      <c r="I382" s="150"/>
      <c r="L382" s="32"/>
      <c r="M382" s="151"/>
      <c r="T382" s="56"/>
      <c r="AT382" s="17" t="s">
        <v>127</v>
      </c>
      <c r="AU382" s="17" t="s">
        <v>89</v>
      </c>
    </row>
    <row r="383" spans="2:51" s="12" customFormat="1" ht="12">
      <c r="B383" s="152"/>
      <c r="D383" s="148" t="s">
        <v>129</v>
      </c>
      <c r="E383" s="153" t="s">
        <v>1</v>
      </c>
      <c r="F383" s="154" t="s">
        <v>460</v>
      </c>
      <c r="H383" s="155">
        <v>6</v>
      </c>
      <c r="I383" s="156"/>
      <c r="L383" s="152"/>
      <c r="M383" s="157"/>
      <c r="T383" s="158"/>
      <c r="AT383" s="153" t="s">
        <v>129</v>
      </c>
      <c r="AU383" s="153" t="s">
        <v>89</v>
      </c>
      <c r="AV383" s="12" t="s">
        <v>89</v>
      </c>
      <c r="AW383" s="12" t="s">
        <v>36</v>
      </c>
      <c r="AX383" s="12" t="s">
        <v>79</v>
      </c>
      <c r="AY383" s="153" t="s">
        <v>118</v>
      </c>
    </row>
    <row r="384" spans="2:51" s="12" customFormat="1" ht="12">
      <c r="B384" s="152"/>
      <c r="D384" s="148" t="s">
        <v>129</v>
      </c>
      <c r="E384" s="153" t="s">
        <v>1</v>
      </c>
      <c r="F384" s="154" t="s">
        <v>461</v>
      </c>
      <c r="H384" s="155">
        <v>14</v>
      </c>
      <c r="I384" s="156"/>
      <c r="L384" s="152"/>
      <c r="M384" s="157"/>
      <c r="T384" s="158"/>
      <c r="AT384" s="153" t="s">
        <v>129</v>
      </c>
      <c r="AU384" s="153" t="s">
        <v>89</v>
      </c>
      <c r="AV384" s="12" t="s">
        <v>89</v>
      </c>
      <c r="AW384" s="12" t="s">
        <v>36</v>
      </c>
      <c r="AX384" s="12" t="s">
        <v>79</v>
      </c>
      <c r="AY384" s="153" t="s">
        <v>118</v>
      </c>
    </row>
    <row r="385" spans="2:51" s="12" customFormat="1" ht="12">
      <c r="B385" s="152"/>
      <c r="D385" s="148" t="s">
        <v>129</v>
      </c>
      <c r="E385" s="153" t="s">
        <v>1</v>
      </c>
      <c r="F385" s="154" t="s">
        <v>462</v>
      </c>
      <c r="H385" s="155">
        <v>28</v>
      </c>
      <c r="I385" s="156"/>
      <c r="L385" s="152"/>
      <c r="M385" s="157"/>
      <c r="T385" s="158"/>
      <c r="AT385" s="153" t="s">
        <v>129</v>
      </c>
      <c r="AU385" s="153" t="s">
        <v>89</v>
      </c>
      <c r="AV385" s="12" t="s">
        <v>89</v>
      </c>
      <c r="AW385" s="12" t="s">
        <v>36</v>
      </c>
      <c r="AX385" s="12" t="s">
        <v>79</v>
      </c>
      <c r="AY385" s="153" t="s">
        <v>118</v>
      </c>
    </row>
    <row r="386" spans="2:51" s="13" customFormat="1" ht="12">
      <c r="B386" s="159"/>
      <c r="D386" s="148" t="s">
        <v>129</v>
      </c>
      <c r="E386" s="160" t="s">
        <v>1</v>
      </c>
      <c r="F386" s="161" t="s">
        <v>132</v>
      </c>
      <c r="H386" s="162">
        <v>48</v>
      </c>
      <c r="I386" s="163"/>
      <c r="L386" s="159"/>
      <c r="M386" s="164"/>
      <c r="T386" s="165"/>
      <c r="AT386" s="160" t="s">
        <v>129</v>
      </c>
      <c r="AU386" s="160" t="s">
        <v>89</v>
      </c>
      <c r="AV386" s="13" t="s">
        <v>125</v>
      </c>
      <c r="AW386" s="13" t="s">
        <v>36</v>
      </c>
      <c r="AX386" s="13" t="s">
        <v>87</v>
      </c>
      <c r="AY386" s="160" t="s">
        <v>118</v>
      </c>
    </row>
    <row r="387" spans="2:65" s="1" customFormat="1" ht="24.2" customHeight="1">
      <c r="B387" s="133"/>
      <c r="C387" s="134" t="s">
        <v>463</v>
      </c>
      <c r="D387" s="134" t="s">
        <v>121</v>
      </c>
      <c r="E387" s="135" t="s">
        <v>464</v>
      </c>
      <c r="F387" s="136" t="s">
        <v>465</v>
      </c>
      <c r="G387" s="137" t="s">
        <v>466</v>
      </c>
      <c r="H387" s="138">
        <v>2</v>
      </c>
      <c r="I387" s="139"/>
      <c r="J387" s="140">
        <f>ROUND(I387*H387,2)</f>
        <v>0</v>
      </c>
      <c r="K387" s="141"/>
      <c r="L387" s="32"/>
      <c r="M387" s="142" t="s">
        <v>1</v>
      </c>
      <c r="N387" s="143" t="s">
        <v>44</v>
      </c>
      <c r="P387" s="144">
        <f>O387*H387</f>
        <v>0</v>
      </c>
      <c r="Q387" s="144">
        <v>0</v>
      </c>
      <c r="R387" s="144">
        <f>Q387*H387</f>
        <v>0</v>
      </c>
      <c r="S387" s="144">
        <v>0</v>
      </c>
      <c r="T387" s="145">
        <f>S387*H387</f>
        <v>0</v>
      </c>
      <c r="AR387" s="146" t="s">
        <v>125</v>
      </c>
      <c r="AT387" s="146" t="s">
        <v>121</v>
      </c>
      <c r="AU387" s="146" t="s">
        <v>89</v>
      </c>
      <c r="AY387" s="17" t="s">
        <v>118</v>
      </c>
      <c r="BE387" s="147">
        <f>IF(N387="základní",J387,0)</f>
        <v>0</v>
      </c>
      <c r="BF387" s="147">
        <f>IF(N387="snížená",J387,0)</f>
        <v>0</v>
      </c>
      <c r="BG387" s="147">
        <f>IF(N387="zákl. přenesená",J387,0)</f>
        <v>0</v>
      </c>
      <c r="BH387" s="147">
        <f>IF(N387="sníž. přenesená",J387,0)</f>
        <v>0</v>
      </c>
      <c r="BI387" s="147">
        <f>IF(N387="nulová",J387,0)</f>
        <v>0</v>
      </c>
      <c r="BJ387" s="17" t="s">
        <v>87</v>
      </c>
      <c r="BK387" s="147">
        <f>ROUND(I387*H387,2)</f>
        <v>0</v>
      </c>
      <c r="BL387" s="17" t="s">
        <v>125</v>
      </c>
      <c r="BM387" s="146" t="s">
        <v>467</v>
      </c>
    </row>
    <row r="388" spans="2:47" s="1" customFormat="1" ht="48.75">
      <c r="B388" s="32"/>
      <c r="D388" s="148" t="s">
        <v>127</v>
      </c>
      <c r="F388" s="149" t="s">
        <v>468</v>
      </c>
      <c r="I388" s="150"/>
      <c r="L388" s="32"/>
      <c r="M388" s="151"/>
      <c r="T388" s="56"/>
      <c r="AT388" s="17" t="s">
        <v>127</v>
      </c>
      <c r="AU388" s="17" t="s">
        <v>89</v>
      </c>
    </row>
    <row r="389" spans="2:51" s="12" customFormat="1" ht="12">
      <c r="B389" s="152"/>
      <c r="D389" s="148" t="s">
        <v>129</v>
      </c>
      <c r="E389" s="153" t="s">
        <v>1</v>
      </c>
      <c r="F389" s="154" t="s">
        <v>469</v>
      </c>
      <c r="H389" s="155">
        <v>2</v>
      </c>
      <c r="I389" s="156"/>
      <c r="L389" s="152"/>
      <c r="M389" s="157"/>
      <c r="T389" s="158"/>
      <c r="AT389" s="153" t="s">
        <v>129</v>
      </c>
      <c r="AU389" s="153" t="s">
        <v>89</v>
      </c>
      <c r="AV389" s="12" t="s">
        <v>89</v>
      </c>
      <c r="AW389" s="12" t="s">
        <v>36</v>
      </c>
      <c r="AX389" s="12" t="s">
        <v>87</v>
      </c>
      <c r="AY389" s="153" t="s">
        <v>118</v>
      </c>
    </row>
    <row r="390" spans="2:65" s="1" customFormat="1" ht="24.2" customHeight="1">
      <c r="B390" s="133"/>
      <c r="C390" s="166" t="s">
        <v>470</v>
      </c>
      <c r="D390" s="166" t="s">
        <v>148</v>
      </c>
      <c r="E390" s="167" t="s">
        <v>471</v>
      </c>
      <c r="F390" s="168" t="s">
        <v>472</v>
      </c>
      <c r="G390" s="169" t="s">
        <v>241</v>
      </c>
      <c r="H390" s="170">
        <v>1</v>
      </c>
      <c r="I390" s="171"/>
      <c r="J390" s="172">
        <f>ROUND(I390*H390,2)</f>
        <v>0</v>
      </c>
      <c r="K390" s="173"/>
      <c r="L390" s="174"/>
      <c r="M390" s="175" t="s">
        <v>1</v>
      </c>
      <c r="N390" s="176" t="s">
        <v>44</v>
      </c>
      <c r="P390" s="144">
        <f>O390*H390</f>
        <v>0</v>
      </c>
      <c r="Q390" s="144">
        <v>0.014</v>
      </c>
      <c r="R390" s="144">
        <f>Q390*H390</f>
        <v>0.014</v>
      </c>
      <c r="S390" s="144">
        <v>0</v>
      </c>
      <c r="T390" s="145">
        <f>S390*H390</f>
        <v>0</v>
      </c>
      <c r="AR390" s="146" t="s">
        <v>152</v>
      </c>
      <c r="AT390" s="146" t="s">
        <v>148</v>
      </c>
      <c r="AU390" s="146" t="s">
        <v>89</v>
      </c>
      <c r="AY390" s="17" t="s">
        <v>118</v>
      </c>
      <c r="BE390" s="147">
        <f>IF(N390="základní",J390,0)</f>
        <v>0</v>
      </c>
      <c r="BF390" s="147">
        <f>IF(N390="snížená",J390,0)</f>
        <v>0</v>
      </c>
      <c r="BG390" s="147">
        <f>IF(N390="zákl. přenesená",J390,0)</f>
        <v>0</v>
      </c>
      <c r="BH390" s="147">
        <f>IF(N390="sníž. přenesená",J390,0)</f>
        <v>0</v>
      </c>
      <c r="BI390" s="147">
        <f>IF(N390="nulová",J390,0)</f>
        <v>0</v>
      </c>
      <c r="BJ390" s="17" t="s">
        <v>87</v>
      </c>
      <c r="BK390" s="147">
        <f>ROUND(I390*H390,2)</f>
        <v>0</v>
      </c>
      <c r="BL390" s="17" t="s">
        <v>125</v>
      </c>
      <c r="BM390" s="146" t="s">
        <v>473</v>
      </c>
    </row>
    <row r="391" spans="2:47" s="1" customFormat="1" ht="19.5">
      <c r="B391" s="32"/>
      <c r="D391" s="148" t="s">
        <v>127</v>
      </c>
      <c r="F391" s="149" t="s">
        <v>472</v>
      </c>
      <c r="I391" s="150"/>
      <c r="L391" s="32"/>
      <c r="M391" s="151"/>
      <c r="T391" s="56"/>
      <c r="AT391" s="17" t="s">
        <v>127</v>
      </c>
      <c r="AU391" s="17" t="s">
        <v>89</v>
      </c>
    </row>
    <row r="392" spans="2:65" s="1" customFormat="1" ht="24.2" customHeight="1">
      <c r="B392" s="133"/>
      <c r="C392" s="166" t="s">
        <v>474</v>
      </c>
      <c r="D392" s="166" t="s">
        <v>148</v>
      </c>
      <c r="E392" s="167" t="s">
        <v>475</v>
      </c>
      <c r="F392" s="168" t="s">
        <v>476</v>
      </c>
      <c r="G392" s="169" t="s">
        <v>241</v>
      </c>
      <c r="H392" s="170">
        <v>1</v>
      </c>
      <c r="I392" s="171"/>
      <c r="J392" s="172">
        <f>ROUND(I392*H392,2)</f>
        <v>0</v>
      </c>
      <c r="K392" s="173"/>
      <c r="L392" s="174"/>
      <c r="M392" s="175" t="s">
        <v>1</v>
      </c>
      <c r="N392" s="176" t="s">
        <v>44</v>
      </c>
      <c r="P392" s="144">
        <f>O392*H392</f>
        <v>0</v>
      </c>
      <c r="Q392" s="144">
        <v>0.014</v>
      </c>
      <c r="R392" s="144">
        <f>Q392*H392</f>
        <v>0.014</v>
      </c>
      <c r="S392" s="144">
        <v>0</v>
      </c>
      <c r="T392" s="145">
        <f>S392*H392</f>
        <v>0</v>
      </c>
      <c r="AR392" s="146" t="s">
        <v>152</v>
      </c>
      <c r="AT392" s="146" t="s">
        <v>148</v>
      </c>
      <c r="AU392" s="146" t="s">
        <v>89</v>
      </c>
      <c r="AY392" s="17" t="s">
        <v>118</v>
      </c>
      <c r="BE392" s="147">
        <f>IF(N392="základní",J392,0)</f>
        <v>0</v>
      </c>
      <c r="BF392" s="147">
        <f>IF(N392="snížená",J392,0)</f>
        <v>0</v>
      </c>
      <c r="BG392" s="147">
        <f>IF(N392="zákl. přenesená",J392,0)</f>
        <v>0</v>
      </c>
      <c r="BH392" s="147">
        <f>IF(N392="sníž. přenesená",J392,0)</f>
        <v>0</v>
      </c>
      <c r="BI392" s="147">
        <f>IF(N392="nulová",J392,0)</f>
        <v>0</v>
      </c>
      <c r="BJ392" s="17" t="s">
        <v>87</v>
      </c>
      <c r="BK392" s="147">
        <f>ROUND(I392*H392,2)</f>
        <v>0</v>
      </c>
      <c r="BL392" s="17" t="s">
        <v>125</v>
      </c>
      <c r="BM392" s="146" t="s">
        <v>477</v>
      </c>
    </row>
    <row r="393" spans="2:47" s="1" customFormat="1" ht="19.5">
      <c r="B393" s="32"/>
      <c r="D393" s="148" t="s">
        <v>127</v>
      </c>
      <c r="F393" s="149" t="s">
        <v>476</v>
      </c>
      <c r="I393" s="150"/>
      <c r="L393" s="32"/>
      <c r="M393" s="151"/>
      <c r="T393" s="56"/>
      <c r="AT393" s="17" t="s">
        <v>127</v>
      </c>
      <c r="AU393" s="17" t="s">
        <v>89</v>
      </c>
    </row>
    <row r="394" spans="2:65" s="1" customFormat="1" ht="24.2" customHeight="1">
      <c r="B394" s="133"/>
      <c r="C394" s="166" t="s">
        <v>478</v>
      </c>
      <c r="D394" s="166" t="s">
        <v>148</v>
      </c>
      <c r="E394" s="167" t="s">
        <v>479</v>
      </c>
      <c r="F394" s="168" t="s">
        <v>480</v>
      </c>
      <c r="G394" s="169" t="s">
        <v>241</v>
      </c>
      <c r="H394" s="170">
        <v>1</v>
      </c>
      <c r="I394" s="171"/>
      <c r="J394" s="172">
        <f>ROUND(I394*H394,2)</f>
        <v>0</v>
      </c>
      <c r="K394" s="173"/>
      <c r="L394" s="174"/>
      <c r="M394" s="175" t="s">
        <v>1</v>
      </c>
      <c r="N394" s="176" t="s">
        <v>44</v>
      </c>
      <c r="P394" s="144">
        <f>O394*H394</f>
        <v>0</v>
      </c>
      <c r="Q394" s="144">
        <v>0.014</v>
      </c>
      <c r="R394" s="144">
        <f>Q394*H394</f>
        <v>0.014</v>
      </c>
      <c r="S394" s="144">
        <v>0</v>
      </c>
      <c r="T394" s="145">
        <f>S394*H394</f>
        <v>0</v>
      </c>
      <c r="AR394" s="146" t="s">
        <v>152</v>
      </c>
      <c r="AT394" s="146" t="s">
        <v>148</v>
      </c>
      <c r="AU394" s="146" t="s">
        <v>89</v>
      </c>
      <c r="AY394" s="17" t="s">
        <v>118</v>
      </c>
      <c r="BE394" s="147">
        <f>IF(N394="základní",J394,0)</f>
        <v>0</v>
      </c>
      <c r="BF394" s="147">
        <f>IF(N394="snížená",J394,0)</f>
        <v>0</v>
      </c>
      <c r="BG394" s="147">
        <f>IF(N394="zákl. přenesená",J394,0)</f>
        <v>0</v>
      </c>
      <c r="BH394" s="147">
        <f>IF(N394="sníž. přenesená",J394,0)</f>
        <v>0</v>
      </c>
      <c r="BI394" s="147">
        <f>IF(N394="nulová",J394,0)</f>
        <v>0</v>
      </c>
      <c r="BJ394" s="17" t="s">
        <v>87</v>
      </c>
      <c r="BK394" s="147">
        <f>ROUND(I394*H394,2)</f>
        <v>0</v>
      </c>
      <c r="BL394" s="17" t="s">
        <v>125</v>
      </c>
      <c r="BM394" s="146" t="s">
        <v>481</v>
      </c>
    </row>
    <row r="395" spans="2:47" s="1" customFormat="1" ht="19.5">
      <c r="B395" s="32"/>
      <c r="D395" s="148" t="s">
        <v>127</v>
      </c>
      <c r="F395" s="149" t="s">
        <v>480</v>
      </c>
      <c r="I395" s="150"/>
      <c r="L395" s="32"/>
      <c r="M395" s="151"/>
      <c r="T395" s="56"/>
      <c r="AT395" s="17" t="s">
        <v>127</v>
      </c>
      <c r="AU395" s="17" t="s">
        <v>89</v>
      </c>
    </row>
    <row r="396" spans="2:65" s="1" customFormat="1" ht="24.2" customHeight="1">
      <c r="B396" s="133"/>
      <c r="C396" s="166" t="s">
        <v>482</v>
      </c>
      <c r="D396" s="166" t="s">
        <v>148</v>
      </c>
      <c r="E396" s="167" t="s">
        <v>483</v>
      </c>
      <c r="F396" s="168" t="s">
        <v>484</v>
      </c>
      <c r="G396" s="169" t="s">
        <v>241</v>
      </c>
      <c r="H396" s="170">
        <v>1</v>
      </c>
      <c r="I396" s="171"/>
      <c r="J396" s="172">
        <f>ROUND(I396*H396,2)</f>
        <v>0</v>
      </c>
      <c r="K396" s="173"/>
      <c r="L396" s="174"/>
      <c r="M396" s="175" t="s">
        <v>1</v>
      </c>
      <c r="N396" s="176" t="s">
        <v>44</v>
      </c>
      <c r="P396" s="144">
        <f>O396*H396</f>
        <v>0</v>
      </c>
      <c r="Q396" s="144">
        <v>0.014</v>
      </c>
      <c r="R396" s="144">
        <f>Q396*H396</f>
        <v>0.014</v>
      </c>
      <c r="S396" s="144">
        <v>0</v>
      </c>
      <c r="T396" s="145">
        <f>S396*H396</f>
        <v>0</v>
      </c>
      <c r="AR396" s="146" t="s">
        <v>152</v>
      </c>
      <c r="AT396" s="146" t="s">
        <v>148</v>
      </c>
      <c r="AU396" s="146" t="s">
        <v>89</v>
      </c>
      <c r="AY396" s="17" t="s">
        <v>118</v>
      </c>
      <c r="BE396" s="147">
        <f>IF(N396="základní",J396,0)</f>
        <v>0</v>
      </c>
      <c r="BF396" s="147">
        <f>IF(N396="snížená",J396,0)</f>
        <v>0</v>
      </c>
      <c r="BG396" s="147">
        <f>IF(N396="zákl. přenesená",J396,0)</f>
        <v>0</v>
      </c>
      <c r="BH396" s="147">
        <f>IF(N396="sníž. přenesená",J396,0)</f>
        <v>0</v>
      </c>
      <c r="BI396" s="147">
        <f>IF(N396="nulová",J396,0)</f>
        <v>0</v>
      </c>
      <c r="BJ396" s="17" t="s">
        <v>87</v>
      </c>
      <c r="BK396" s="147">
        <f>ROUND(I396*H396,2)</f>
        <v>0</v>
      </c>
      <c r="BL396" s="17" t="s">
        <v>125</v>
      </c>
      <c r="BM396" s="146" t="s">
        <v>485</v>
      </c>
    </row>
    <row r="397" spans="2:47" s="1" customFormat="1" ht="19.5">
      <c r="B397" s="32"/>
      <c r="D397" s="148" t="s">
        <v>127</v>
      </c>
      <c r="F397" s="149" t="s">
        <v>484</v>
      </c>
      <c r="I397" s="150"/>
      <c r="L397" s="32"/>
      <c r="M397" s="151"/>
      <c r="T397" s="56"/>
      <c r="AT397" s="17" t="s">
        <v>127</v>
      </c>
      <c r="AU397" s="17" t="s">
        <v>89</v>
      </c>
    </row>
    <row r="398" spans="2:65" s="1" customFormat="1" ht="16.5" customHeight="1">
      <c r="B398" s="133"/>
      <c r="C398" s="166" t="s">
        <v>486</v>
      </c>
      <c r="D398" s="166" t="s">
        <v>148</v>
      </c>
      <c r="E398" s="167" t="s">
        <v>487</v>
      </c>
      <c r="F398" s="168" t="s">
        <v>488</v>
      </c>
      <c r="G398" s="169" t="s">
        <v>241</v>
      </c>
      <c r="H398" s="170">
        <v>8</v>
      </c>
      <c r="I398" s="171"/>
      <c r="J398" s="172">
        <f>ROUND(I398*H398,2)</f>
        <v>0</v>
      </c>
      <c r="K398" s="173"/>
      <c r="L398" s="174"/>
      <c r="M398" s="175" t="s">
        <v>1</v>
      </c>
      <c r="N398" s="176" t="s">
        <v>44</v>
      </c>
      <c r="P398" s="144">
        <f>O398*H398</f>
        <v>0</v>
      </c>
      <c r="Q398" s="144">
        <v>0.00067</v>
      </c>
      <c r="R398" s="144">
        <f>Q398*H398</f>
        <v>0.00536</v>
      </c>
      <c r="S398" s="144">
        <v>0</v>
      </c>
      <c r="T398" s="145">
        <f>S398*H398</f>
        <v>0</v>
      </c>
      <c r="AR398" s="146" t="s">
        <v>152</v>
      </c>
      <c r="AT398" s="146" t="s">
        <v>148</v>
      </c>
      <c r="AU398" s="146" t="s">
        <v>89</v>
      </c>
      <c r="AY398" s="17" t="s">
        <v>118</v>
      </c>
      <c r="BE398" s="147">
        <f>IF(N398="základní",J398,0)</f>
        <v>0</v>
      </c>
      <c r="BF398" s="147">
        <f>IF(N398="snížená",J398,0)</f>
        <v>0</v>
      </c>
      <c r="BG398" s="147">
        <f>IF(N398="zákl. přenesená",J398,0)</f>
        <v>0</v>
      </c>
      <c r="BH398" s="147">
        <f>IF(N398="sníž. přenesená",J398,0)</f>
        <v>0</v>
      </c>
      <c r="BI398" s="147">
        <f>IF(N398="nulová",J398,0)</f>
        <v>0</v>
      </c>
      <c r="BJ398" s="17" t="s">
        <v>87</v>
      </c>
      <c r="BK398" s="147">
        <f>ROUND(I398*H398,2)</f>
        <v>0</v>
      </c>
      <c r="BL398" s="17" t="s">
        <v>125</v>
      </c>
      <c r="BM398" s="146" t="s">
        <v>489</v>
      </c>
    </row>
    <row r="399" spans="2:47" s="1" customFormat="1" ht="12">
      <c r="B399" s="32"/>
      <c r="D399" s="148" t="s">
        <v>127</v>
      </c>
      <c r="F399" s="149" t="s">
        <v>488</v>
      </c>
      <c r="I399" s="150"/>
      <c r="L399" s="32"/>
      <c r="M399" s="151"/>
      <c r="T399" s="56"/>
      <c r="AT399" s="17" t="s">
        <v>127</v>
      </c>
      <c r="AU399" s="17" t="s">
        <v>89</v>
      </c>
    </row>
    <row r="400" spans="2:65" s="1" customFormat="1" ht="24.2" customHeight="1">
      <c r="B400" s="133"/>
      <c r="C400" s="134" t="s">
        <v>490</v>
      </c>
      <c r="D400" s="134" t="s">
        <v>121</v>
      </c>
      <c r="E400" s="135" t="s">
        <v>491</v>
      </c>
      <c r="F400" s="136" t="s">
        <v>492</v>
      </c>
      <c r="G400" s="137" t="s">
        <v>466</v>
      </c>
      <c r="H400" s="138">
        <v>8</v>
      </c>
      <c r="I400" s="139"/>
      <c r="J400" s="140">
        <f>ROUND(I400*H400,2)</f>
        <v>0</v>
      </c>
      <c r="K400" s="141"/>
      <c r="L400" s="32"/>
      <c r="M400" s="142" t="s">
        <v>1</v>
      </c>
      <c r="N400" s="143" t="s">
        <v>44</v>
      </c>
      <c r="P400" s="144">
        <f>O400*H400</f>
        <v>0</v>
      </c>
      <c r="Q400" s="144">
        <v>0</v>
      </c>
      <c r="R400" s="144">
        <f>Q400*H400</f>
        <v>0</v>
      </c>
      <c r="S400" s="144">
        <v>0</v>
      </c>
      <c r="T400" s="145">
        <f>S400*H400</f>
        <v>0</v>
      </c>
      <c r="AR400" s="146" t="s">
        <v>125</v>
      </c>
      <c r="AT400" s="146" t="s">
        <v>121</v>
      </c>
      <c r="AU400" s="146" t="s">
        <v>89</v>
      </c>
      <c r="AY400" s="17" t="s">
        <v>118</v>
      </c>
      <c r="BE400" s="147">
        <f>IF(N400="základní",J400,0)</f>
        <v>0</v>
      </c>
      <c r="BF400" s="147">
        <f>IF(N400="snížená",J400,0)</f>
        <v>0</v>
      </c>
      <c r="BG400" s="147">
        <f>IF(N400="zákl. přenesená",J400,0)</f>
        <v>0</v>
      </c>
      <c r="BH400" s="147">
        <f>IF(N400="sníž. přenesená",J400,0)</f>
        <v>0</v>
      </c>
      <c r="BI400" s="147">
        <f>IF(N400="nulová",J400,0)</f>
        <v>0</v>
      </c>
      <c r="BJ400" s="17" t="s">
        <v>87</v>
      </c>
      <c r="BK400" s="147">
        <f>ROUND(I400*H400,2)</f>
        <v>0</v>
      </c>
      <c r="BL400" s="17" t="s">
        <v>125</v>
      </c>
      <c r="BM400" s="146" t="s">
        <v>493</v>
      </c>
    </row>
    <row r="401" spans="2:47" s="1" customFormat="1" ht="48.75">
      <c r="B401" s="32"/>
      <c r="D401" s="148" t="s">
        <v>127</v>
      </c>
      <c r="F401" s="149" t="s">
        <v>494</v>
      </c>
      <c r="I401" s="150"/>
      <c r="L401" s="32"/>
      <c r="M401" s="151"/>
      <c r="T401" s="56"/>
      <c r="AT401" s="17" t="s">
        <v>127</v>
      </c>
      <c r="AU401" s="17" t="s">
        <v>89</v>
      </c>
    </row>
    <row r="402" spans="2:51" s="12" customFormat="1" ht="12">
      <c r="B402" s="152"/>
      <c r="D402" s="148" t="s">
        <v>129</v>
      </c>
      <c r="E402" s="153" t="s">
        <v>1</v>
      </c>
      <c r="F402" s="154" t="s">
        <v>495</v>
      </c>
      <c r="H402" s="155">
        <v>8</v>
      </c>
      <c r="I402" s="156"/>
      <c r="L402" s="152"/>
      <c r="M402" s="157"/>
      <c r="T402" s="158"/>
      <c r="AT402" s="153" t="s">
        <v>129</v>
      </c>
      <c r="AU402" s="153" t="s">
        <v>89</v>
      </c>
      <c r="AV402" s="12" t="s">
        <v>89</v>
      </c>
      <c r="AW402" s="12" t="s">
        <v>36</v>
      </c>
      <c r="AX402" s="12" t="s">
        <v>87</v>
      </c>
      <c r="AY402" s="153" t="s">
        <v>118</v>
      </c>
    </row>
    <row r="403" spans="2:65" s="1" customFormat="1" ht="24.2" customHeight="1">
      <c r="B403" s="133"/>
      <c r="C403" s="134" t="s">
        <v>496</v>
      </c>
      <c r="D403" s="134" t="s">
        <v>121</v>
      </c>
      <c r="E403" s="135" t="s">
        <v>497</v>
      </c>
      <c r="F403" s="136" t="s">
        <v>498</v>
      </c>
      <c r="G403" s="137" t="s">
        <v>499</v>
      </c>
      <c r="H403" s="138">
        <v>456</v>
      </c>
      <c r="I403" s="139"/>
      <c r="J403" s="140">
        <f>ROUND(I403*H403,2)</f>
        <v>0</v>
      </c>
      <c r="K403" s="141"/>
      <c r="L403" s="32"/>
      <c r="M403" s="142" t="s">
        <v>1</v>
      </c>
      <c r="N403" s="143" t="s">
        <v>44</v>
      </c>
      <c r="P403" s="144">
        <f>O403*H403</f>
        <v>0</v>
      </c>
      <c r="Q403" s="144">
        <v>0</v>
      </c>
      <c r="R403" s="144">
        <f>Q403*H403</f>
        <v>0</v>
      </c>
      <c r="S403" s="144">
        <v>0</v>
      </c>
      <c r="T403" s="145">
        <f>S403*H403</f>
        <v>0</v>
      </c>
      <c r="AR403" s="146" t="s">
        <v>125</v>
      </c>
      <c r="AT403" s="146" t="s">
        <v>121</v>
      </c>
      <c r="AU403" s="146" t="s">
        <v>89</v>
      </c>
      <c r="AY403" s="17" t="s">
        <v>118</v>
      </c>
      <c r="BE403" s="147">
        <f>IF(N403="základní",J403,0)</f>
        <v>0</v>
      </c>
      <c r="BF403" s="147">
        <f>IF(N403="snížená",J403,0)</f>
        <v>0</v>
      </c>
      <c r="BG403" s="147">
        <f>IF(N403="zákl. přenesená",J403,0)</f>
        <v>0</v>
      </c>
      <c r="BH403" s="147">
        <f>IF(N403="sníž. přenesená",J403,0)</f>
        <v>0</v>
      </c>
      <c r="BI403" s="147">
        <f>IF(N403="nulová",J403,0)</f>
        <v>0</v>
      </c>
      <c r="BJ403" s="17" t="s">
        <v>87</v>
      </c>
      <c r="BK403" s="147">
        <f>ROUND(I403*H403,2)</f>
        <v>0</v>
      </c>
      <c r="BL403" s="17" t="s">
        <v>125</v>
      </c>
      <c r="BM403" s="146" t="s">
        <v>500</v>
      </c>
    </row>
    <row r="404" spans="2:47" s="1" customFormat="1" ht="48.75">
      <c r="B404" s="32"/>
      <c r="D404" s="148" t="s">
        <v>127</v>
      </c>
      <c r="F404" s="149" t="s">
        <v>501</v>
      </c>
      <c r="I404" s="150"/>
      <c r="L404" s="32"/>
      <c r="M404" s="151"/>
      <c r="T404" s="56"/>
      <c r="AT404" s="17" t="s">
        <v>127</v>
      </c>
      <c r="AU404" s="17" t="s">
        <v>89</v>
      </c>
    </row>
    <row r="405" spans="2:51" s="15" customFormat="1" ht="22.5">
      <c r="B405" s="184"/>
      <c r="D405" s="148" t="s">
        <v>129</v>
      </c>
      <c r="E405" s="185" t="s">
        <v>1</v>
      </c>
      <c r="F405" s="186" t="s">
        <v>502</v>
      </c>
      <c r="H405" s="185" t="s">
        <v>1</v>
      </c>
      <c r="I405" s="187"/>
      <c r="L405" s="184"/>
      <c r="M405" s="188"/>
      <c r="T405" s="189"/>
      <c r="AT405" s="185" t="s">
        <v>129</v>
      </c>
      <c r="AU405" s="185" t="s">
        <v>89</v>
      </c>
      <c r="AV405" s="15" t="s">
        <v>87</v>
      </c>
      <c r="AW405" s="15" t="s">
        <v>36</v>
      </c>
      <c r="AX405" s="15" t="s">
        <v>79</v>
      </c>
      <c r="AY405" s="185" t="s">
        <v>118</v>
      </c>
    </row>
    <row r="406" spans="2:51" s="12" customFormat="1" ht="12">
      <c r="B406" s="152"/>
      <c r="D406" s="148" t="s">
        <v>129</v>
      </c>
      <c r="E406" s="153" t="s">
        <v>1</v>
      </c>
      <c r="F406" s="154" t="s">
        <v>503</v>
      </c>
      <c r="H406" s="155">
        <v>456</v>
      </c>
      <c r="I406" s="156"/>
      <c r="L406" s="152"/>
      <c r="M406" s="157"/>
      <c r="T406" s="158"/>
      <c r="AT406" s="153" t="s">
        <v>129</v>
      </c>
      <c r="AU406" s="153" t="s">
        <v>89</v>
      </c>
      <c r="AV406" s="12" t="s">
        <v>89</v>
      </c>
      <c r="AW406" s="12" t="s">
        <v>36</v>
      </c>
      <c r="AX406" s="12" t="s">
        <v>87</v>
      </c>
      <c r="AY406" s="153" t="s">
        <v>118</v>
      </c>
    </row>
    <row r="407" spans="2:65" s="1" customFormat="1" ht="21.75" customHeight="1">
      <c r="B407" s="133"/>
      <c r="C407" s="166" t="s">
        <v>504</v>
      </c>
      <c r="D407" s="166" t="s">
        <v>148</v>
      </c>
      <c r="E407" s="167" t="s">
        <v>505</v>
      </c>
      <c r="F407" s="168" t="s">
        <v>506</v>
      </c>
      <c r="G407" s="169" t="s">
        <v>241</v>
      </c>
      <c r="H407" s="170">
        <v>456</v>
      </c>
      <c r="I407" s="171"/>
      <c r="J407" s="172">
        <f>ROUND(I407*H407,2)</f>
        <v>0</v>
      </c>
      <c r="K407" s="173"/>
      <c r="L407" s="174"/>
      <c r="M407" s="175" t="s">
        <v>1</v>
      </c>
      <c r="N407" s="176" t="s">
        <v>44</v>
      </c>
      <c r="P407" s="144">
        <f>O407*H407</f>
        <v>0</v>
      </c>
      <c r="Q407" s="144">
        <v>0.00021</v>
      </c>
      <c r="R407" s="144">
        <f>Q407*H407</f>
        <v>0.09576</v>
      </c>
      <c r="S407" s="144">
        <v>0</v>
      </c>
      <c r="T407" s="145">
        <f>S407*H407</f>
        <v>0</v>
      </c>
      <c r="AR407" s="146" t="s">
        <v>152</v>
      </c>
      <c r="AT407" s="146" t="s">
        <v>148</v>
      </c>
      <c r="AU407" s="146" t="s">
        <v>89</v>
      </c>
      <c r="AY407" s="17" t="s">
        <v>118</v>
      </c>
      <c r="BE407" s="147">
        <f>IF(N407="základní",J407,0)</f>
        <v>0</v>
      </c>
      <c r="BF407" s="147">
        <f>IF(N407="snížená",J407,0)</f>
        <v>0</v>
      </c>
      <c r="BG407" s="147">
        <f>IF(N407="zákl. přenesená",J407,0)</f>
        <v>0</v>
      </c>
      <c r="BH407" s="147">
        <f>IF(N407="sníž. přenesená",J407,0)</f>
        <v>0</v>
      </c>
      <c r="BI407" s="147">
        <f>IF(N407="nulová",J407,0)</f>
        <v>0</v>
      </c>
      <c r="BJ407" s="17" t="s">
        <v>87</v>
      </c>
      <c r="BK407" s="147">
        <f>ROUND(I407*H407,2)</f>
        <v>0</v>
      </c>
      <c r="BL407" s="17" t="s">
        <v>125</v>
      </c>
      <c r="BM407" s="146" t="s">
        <v>507</v>
      </c>
    </row>
    <row r="408" spans="2:47" s="1" customFormat="1" ht="12">
      <c r="B408" s="32"/>
      <c r="D408" s="148" t="s">
        <v>127</v>
      </c>
      <c r="F408" s="149" t="s">
        <v>506</v>
      </c>
      <c r="I408" s="150"/>
      <c r="L408" s="32"/>
      <c r="M408" s="151"/>
      <c r="T408" s="56"/>
      <c r="AT408" s="17" t="s">
        <v>127</v>
      </c>
      <c r="AU408" s="17" t="s">
        <v>89</v>
      </c>
    </row>
    <row r="409" spans="2:65" s="1" customFormat="1" ht="24.2" customHeight="1">
      <c r="B409" s="133"/>
      <c r="C409" s="166" t="s">
        <v>508</v>
      </c>
      <c r="D409" s="166" t="s">
        <v>148</v>
      </c>
      <c r="E409" s="167" t="s">
        <v>509</v>
      </c>
      <c r="F409" s="168" t="s">
        <v>510</v>
      </c>
      <c r="G409" s="169" t="s">
        <v>241</v>
      </c>
      <c r="H409" s="170">
        <v>912</v>
      </c>
      <c r="I409" s="171"/>
      <c r="J409" s="172">
        <f>ROUND(I409*H409,2)</f>
        <v>0</v>
      </c>
      <c r="K409" s="173"/>
      <c r="L409" s="174"/>
      <c r="M409" s="175" t="s">
        <v>1</v>
      </c>
      <c r="N409" s="176" t="s">
        <v>44</v>
      </c>
      <c r="P409" s="144">
        <f>O409*H409</f>
        <v>0</v>
      </c>
      <c r="Q409" s="144">
        <v>0.00111</v>
      </c>
      <c r="R409" s="144">
        <f>Q409*H409</f>
        <v>1.01232</v>
      </c>
      <c r="S409" s="144">
        <v>0</v>
      </c>
      <c r="T409" s="145">
        <f>S409*H409</f>
        <v>0</v>
      </c>
      <c r="AR409" s="146" t="s">
        <v>152</v>
      </c>
      <c r="AT409" s="146" t="s">
        <v>148</v>
      </c>
      <c r="AU409" s="146" t="s">
        <v>89</v>
      </c>
      <c r="AY409" s="17" t="s">
        <v>118</v>
      </c>
      <c r="BE409" s="147">
        <f>IF(N409="základní",J409,0)</f>
        <v>0</v>
      </c>
      <c r="BF409" s="147">
        <f>IF(N409="snížená",J409,0)</f>
        <v>0</v>
      </c>
      <c r="BG409" s="147">
        <f>IF(N409="zákl. přenesená",J409,0)</f>
        <v>0</v>
      </c>
      <c r="BH409" s="147">
        <f>IF(N409="sníž. přenesená",J409,0)</f>
        <v>0</v>
      </c>
      <c r="BI409" s="147">
        <f>IF(N409="nulová",J409,0)</f>
        <v>0</v>
      </c>
      <c r="BJ409" s="17" t="s">
        <v>87</v>
      </c>
      <c r="BK409" s="147">
        <f>ROUND(I409*H409,2)</f>
        <v>0</v>
      </c>
      <c r="BL409" s="17" t="s">
        <v>125</v>
      </c>
      <c r="BM409" s="146" t="s">
        <v>511</v>
      </c>
    </row>
    <row r="410" spans="2:47" s="1" customFormat="1" ht="12">
      <c r="B410" s="32"/>
      <c r="D410" s="148" t="s">
        <v>127</v>
      </c>
      <c r="F410" s="149" t="s">
        <v>510</v>
      </c>
      <c r="I410" s="150"/>
      <c r="L410" s="32"/>
      <c r="M410" s="151"/>
      <c r="T410" s="56"/>
      <c r="AT410" s="17" t="s">
        <v>127</v>
      </c>
      <c r="AU410" s="17" t="s">
        <v>89</v>
      </c>
    </row>
    <row r="411" spans="2:51" s="12" customFormat="1" ht="12">
      <c r="B411" s="152"/>
      <c r="D411" s="148" t="s">
        <v>129</v>
      </c>
      <c r="E411" s="153" t="s">
        <v>1</v>
      </c>
      <c r="F411" s="154" t="s">
        <v>512</v>
      </c>
      <c r="H411" s="155">
        <v>912</v>
      </c>
      <c r="I411" s="156"/>
      <c r="L411" s="152"/>
      <c r="M411" s="157"/>
      <c r="T411" s="158"/>
      <c r="AT411" s="153" t="s">
        <v>129</v>
      </c>
      <c r="AU411" s="153" t="s">
        <v>89</v>
      </c>
      <c r="AV411" s="12" t="s">
        <v>89</v>
      </c>
      <c r="AW411" s="12" t="s">
        <v>36</v>
      </c>
      <c r="AX411" s="12" t="s">
        <v>87</v>
      </c>
      <c r="AY411" s="153" t="s">
        <v>118</v>
      </c>
    </row>
    <row r="412" spans="2:65" s="1" customFormat="1" ht="16.5" customHeight="1">
      <c r="B412" s="133"/>
      <c r="C412" s="134" t="s">
        <v>513</v>
      </c>
      <c r="D412" s="134" t="s">
        <v>121</v>
      </c>
      <c r="E412" s="135" t="s">
        <v>514</v>
      </c>
      <c r="F412" s="136" t="s">
        <v>515</v>
      </c>
      <c r="G412" s="137" t="s">
        <v>241</v>
      </c>
      <c r="H412" s="138">
        <v>554</v>
      </c>
      <c r="I412" s="139"/>
      <c r="J412" s="140">
        <f>ROUND(I412*H412,2)</f>
        <v>0</v>
      </c>
      <c r="K412" s="141"/>
      <c r="L412" s="32"/>
      <c r="M412" s="142" t="s">
        <v>1</v>
      </c>
      <c r="N412" s="143" t="s">
        <v>44</v>
      </c>
      <c r="P412" s="144">
        <f>O412*H412</f>
        <v>0</v>
      </c>
      <c r="Q412" s="144">
        <v>0</v>
      </c>
      <c r="R412" s="144">
        <f>Q412*H412</f>
        <v>0</v>
      </c>
      <c r="S412" s="144">
        <v>0</v>
      </c>
      <c r="T412" s="145">
        <f>S412*H412</f>
        <v>0</v>
      </c>
      <c r="AR412" s="146" t="s">
        <v>125</v>
      </c>
      <c r="AT412" s="146" t="s">
        <v>121</v>
      </c>
      <c r="AU412" s="146" t="s">
        <v>89</v>
      </c>
      <c r="AY412" s="17" t="s">
        <v>118</v>
      </c>
      <c r="BE412" s="147">
        <f>IF(N412="základní",J412,0)</f>
        <v>0</v>
      </c>
      <c r="BF412" s="147">
        <f>IF(N412="snížená",J412,0)</f>
        <v>0</v>
      </c>
      <c r="BG412" s="147">
        <f>IF(N412="zákl. přenesená",J412,0)</f>
        <v>0</v>
      </c>
      <c r="BH412" s="147">
        <f>IF(N412="sníž. přenesená",J412,0)</f>
        <v>0</v>
      </c>
      <c r="BI412" s="147">
        <f>IF(N412="nulová",J412,0)</f>
        <v>0</v>
      </c>
      <c r="BJ412" s="17" t="s">
        <v>87</v>
      </c>
      <c r="BK412" s="147">
        <f>ROUND(I412*H412,2)</f>
        <v>0</v>
      </c>
      <c r="BL412" s="17" t="s">
        <v>125</v>
      </c>
      <c r="BM412" s="146" t="s">
        <v>516</v>
      </c>
    </row>
    <row r="413" spans="2:47" s="1" customFormat="1" ht="39">
      <c r="B413" s="32"/>
      <c r="D413" s="148" t="s">
        <v>127</v>
      </c>
      <c r="F413" s="149" t="s">
        <v>517</v>
      </c>
      <c r="I413" s="150"/>
      <c r="L413" s="32"/>
      <c r="M413" s="151"/>
      <c r="T413" s="56"/>
      <c r="AT413" s="17" t="s">
        <v>127</v>
      </c>
      <c r="AU413" s="17" t="s">
        <v>89</v>
      </c>
    </row>
    <row r="414" spans="2:51" s="12" customFormat="1" ht="12">
      <c r="B414" s="152"/>
      <c r="D414" s="148" t="s">
        <v>129</v>
      </c>
      <c r="E414" s="153" t="s">
        <v>1</v>
      </c>
      <c r="F414" s="154" t="s">
        <v>326</v>
      </c>
      <c r="H414" s="155">
        <v>266</v>
      </c>
      <c r="I414" s="156"/>
      <c r="L414" s="152"/>
      <c r="M414" s="157"/>
      <c r="T414" s="158"/>
      <c r="AT414" s="153" t="s">
        <v>129</v>
      </c>
      <c r="AU414" s="153" t="s">
        <v>89</v>
      </c>
      <c r="AV414" s="12" t="s">
        <v>89</v>
      </c>
      <c r="AW414" s="12" t="s">
        <v>36</v>
      </c>
      <c r="AX414" s="12" t="s">
        <v>79</v>
      </c>
      <c r="AY414" s="153" t="s">
        <v>118</v>
      </c>
    </row>
    <row r="415" spans="2:51" s="12" customFormat="1" ht="12">
      <c r="B415" s="152"/>
      <c r="D415" s="148" t="s">
        <v>129</v>
      </c>
      <c r="E415" s="153" t="s">
        <v>1</v>
      </c>
      <c r="F415" s="154" t="s">
        <v>327</v>
      </c>
      <c r="H415" s="155">
        <v>288</v>
      </c>
      <c r="I415" s="156"/>
      <c r="L415" s="152"/>
      <c r="M415" s="157"/>
      <c r="T415" s="158"/>
      <c r="AT415" s="153" t="s">
        <v>129</v>
      </c>
      <c r="AU415" s="153" t="s">
        <v>89</v>
      </c>
      <c r="AV415" s="12" t="s">
        <v>89</v>
      </c>
      <c r="AW415" s="12" t="s">
        <v>36</v>
      </c>
      <c r="AX415" s="12" t="s">
        <v>79</v>
      </c>
      <c r="AY415" s="153" t="s">
        <v>118</v>
      </c>
    </row>
    <row r="416" spans="2:51" s="13" customFormat="1" ht="12">
      <c r="B416" s="159"/>
      <c r="D416" s="148" t="s">
        <v>129</v>
      </c>
      <c r="E416" s="160" t="s">
        <v>1</v>
      </c>
      <c r="F416" s="161" t="s">
        <v>132</v>
      </c>
      <c r="H416" s="162">
        <v>554</v>
      </c>
      <c r="I416" s="163"/>
      <c r="L416" s="159"/>
      <c r="M416" s="164"/>
      <c r="T416" s="165"/>
      <c r="AT416" s="160" t="s">
        <v>129</v>
      </c>
      <c r="AU416" s="160" t="s">
        <v>89</v>
      </c>
      <c r="AV416" s="13" t="s">
        <v>125</v>
      </c>
      <c r="AW416" s="13" t="s">
        <v>36</v>
      </c>
      <c r="AX416" s="13" t="s">
        <v>87</v>
      </c>
      <c r="AY416" s="160" t="s">
        <v>118</v>
      </c>
    </row>
    <row r="417" spans="2:65" s="1" customFormat="1" ht="24.2" customHeight="1">
      <c r="B417" s="133"/>
      <c r="C417" s="134" t="s">
        <v>518</v>
      </c>
      <c r="D417" s="134" t="s">
        <v>121</v>
      </c>
      <c r="E417" s="135" t="s">
        <v>519</v>
      </c>
      <c r="F417" s="136" t="s">
        <v>520</v>
      </c>
      <c r="G417" s="137" t="s">
        <v>124</v>
      </c>
      <c r="H417" s="138">
        <v>0.088</v>
      </c>
      <c r="I417" s="139"/>
      <c r="J417" s="140">
        <f>ROUND(I417*H417,2)</f>
        <v>0</v>
      </c>
      <c r="K417" s="141"/>
      <c r="L417" s="32"/>
      <c r="M417" s="142" t="s">
        <v>1</v>
      </c>
      <c r="N417" s="143" t="s">
        <v>44</v>
      </c>
      <c r="P417" s="144">
        <f>O417*H417</f>
        <v>0</v>
      </c>
      <c r="Q417" s="144">
        <v>0</v>
      </c>
      <c r="R417" s="144">
        <f>Q417*H417</f>
        <v>0</v>
      </c>
      <c r="S417" s="144">
        <v>0</v>
      </c>
      <c r="T417" s="145">
        <f>S417*H417</f>
        <v>0</v>
      </c>
      <c r="AR417" s="146" t="s">
        <v>125</v>
      </c>
      <c r="AT417" s="146" t="s">
        <v>121</v>
      </c>
      <c r="AU417" s="146" t="s">
        <v>89</v>
      </c>
      <c r="AY417" s="17" t="s">
        <v>118</v>
      </c>
      <c r="BE417" s="147">
        <f>IF(N417="základní",J417,0)</f>
        <v>0</v>
      </c>
      <c r="BF417" s="147">
        <f>IF(N417="snížená",J417,0)</f>
        <v>0</v>
      </c>
      <c r="BG417" s="147">
        <f>IF(N417="zákl. přenesená",J417,0)</f>
        <v>0</v>
      </c>
      <c r="BH417" s="147">
        <f>IF(N417="sníž. přenesená",J417,0)</f>
        <v>0</v>
      </c>
      <c r="BI417" s="147">
        <f>IF(N417="nulová",J417,0)</f>
        <v>0</v>
      </c>
      <c r="BJ417" s="17" t="s">
        <v>87</v>
      </c>
      <c r="BK417" s="147">
        <f>ROUND(I417*H417,2)</f>
        <v>0</v>
      </c>
      <c r="BL417" s="17" t="s">
        <v>125</v>
      </c>
      <c r="BM417" s="146" t="s">
        <v>521</v>
      </c>
    </row>
    <row r="418" spans="2:47" s="1" customFormat="1" ht="87.75">
      <c r="B418" s="32"/>
      <c r="D418" s="148" t="s">
        <v>127</v>
      </c>
      <c r="F418" s="149" t="s">
        <v>522</v>
      </c>
      <c r="I418" s="150"/>
      <c r="L418" s="32"/>
      <c r="M418" s="151"/>
      <c r="T418" s="56"/>
      <c r="AT418" s="17" t="s">
        <v>127</v>
      </c>
      <c r="AU418" s="17" t="s">
        <v>89</v>
      </c>
    </row>
    <row r="419" spans="2:51" s="12" customFormat="1" ht="12">
      <c r="B419" s="152"/>
      <c r="D419" s="148" t="s">
        <v>129</v>
      </c>
      <c r="E419" s="153" t="s">
        <v>1</v>
      </c>
      <c r="F419" s="154" t="s">
        <v>523</v>
      </c>
      <c r="H419" s="155">
        <v>0.07</v>
      </c>
      <c r="I419" s="156"/>
      <c r="L419" s="152"/>
      <c r="M419" s="157"/>
      <c r="T419" s="158"/>
      <c r="AT419" s="153" t="s">
        <v>129</v>
      </c>
      <c r="AU419" s="153" t="s">
        <v>89</v>
      </c>
      <c r="AV419" s="12" t="s">
        <v>89</v>
      </c>
      <c r="AW419" s="12" t="s">
        <v>36</v>
      </c>
      <c r="AX419" s="12" t="s">
        <v>79</v>
      </c>
      <c r="AY419" s="153" t="s">
        <v>118</v>
      </c>
    </row>
    <row r="420" spans="2:51" s="12" customFormat="1" ht="12">
      <c r="B420" s="152"/>
      <c r="D420" s="148" t="s">
        <v>129</v>
      </c>
      <c r="E420" s="153" t="s">
        <v>1</v>
      </c>
      <c r="F420" s="154" t="s">
        <v>524</v>
      </c>
      <c r="H420" s="155">
        <v>0.011</v>
      </c>
      <c r="I420" s="156"/>
      <c r="L420" s="152"/>
      <c r="M420" s="157"/>
      <c r="T420" s="158"/>
      <c r="AT420" s="153" t="s">
        <v>129</v>
      </c>
      <c r="AU420" s="153" t="s">
        <v>89</v>
      </c>
      <c r="AV420" s="12" t="s">
        <v>89</v>
      </c>
      <c r="AW420" s="12" t="s">
        <v>36</v>
      </c>
      <c r="AX420" s="12" t="s">
        <v>79</v>
      </c>
      <c r="AY420" s="153" t="s">
        <v>118</v>
      </c>
    </row>
    <row r="421" spans="2:51" s="12" customFormat="1" ht="12">
      <c r="B421" s="152"/>
      <c r="D421" s="148" t="s">
        <v>129</v>
      </c>
      <c r="E421" s="153" t="s">
        <v>1</v>
      </c>
      <c r="F421" s="154" t="s">
        <v>525</v>
      </c>
      <c r="H421" s="155">
        <v>0.007</v>
      </c>
      <c r="I421" s="156"/>
      <c r="L421" s="152"/>
      <c r="M421" s="157"/>
      <c r="T421" s="158"/>
      <c r="AT421" s="153" t="s">
        <v>129</v>
      </c>
      <c r="AU421" s="153" t="s">
        <v>89</v>
      </c>
      <c r="AV421" s="12" t="s">
        <v>89</v>
      </c>
      <c r="AW421" s="12" t="s">
        <v>36</v>
      </c>
      <c r="AX421" s="12" t="s">
        <v>79</v>
      </c>
      <c r="AY421" s="153" t="s">
        <v>118</v>
      </c>
    </row>
    <row r="422" spans="2:51" s="13" customFormat="1" ht="12">
      <c r="B422" s="159"/>
      <c r="D422" s="148" t="s">
        <v>129</v>
      </c>
      <c r="E422" s="160" t="s">
        <v>1</v>
      </c>
      <c r="F422" s="161" t="s">
        <v>132</v>
      </c>
      <c r="H422" s="162">
        <v>0.088</v>
      </c>
      <c r="I422" s="163"/>
      <c r="L422" s="159"/>
      <c r="M422" s="164"/>
      <c r="T422" s="165"/>
      <c r="AT422" s="160" t="s">
        <v>129</v>
      </c>
      <c r="AU422" s="160" t="s">
        <v>89</v>
      </c>
      <c r="AV422" s="13" t="s">
        <v>125</v>
      </c>
      <c r="AW422" s="13" t="s">
        <v>36</v>
      </c>
      <c r="AX422" s="13" t="s">
        <v>87</v>
      </c>
      <c r="AY422" s="160" t="s">
        <v>118</v>
      </c>
    </row>
    <row r="423" spans="2:65" s="1" customFormat="1" ht="24.2" customHeight="1">
      <c r="B423" s="133"/>
      <c r="C423" s="134" t="s">
        <v>526</v>
      </c>
      <c r="D423" s="134" t="s">
        <v>121</v>
      </c>
      <c r="E423" s="135" t="s">
        <v>527</v>
      </c>
      <c r="F423" s="136" t="s">
        <v>528</v>
      </c>
      <c r="G423" s="137" t="s">
        <v>124</v>
      </c>
      <c r="H423" s="138">
        <v>0.312</v>
      </c>
      <c r="I423" s="139"/>
      <c r="J423" s="140">
        <f>ROUND(I423*H423,2)</f>
        <v>0</v>
      </c>
      <c r="K423" s="141"/>
      <c r="L423" s="32"/>
      <c r="M423" s="142" t="s">
        <v>1</v>
      </c>
      <c r="N423" s="143" t="s">
        <v>44</v>
      </c>
      <c r="P423" s="144">
        <f>O423*H423</f>
        <v>0</v>
      </c>
      <c r="Q423" s="144">
        <v>0</v>
      </c>
      <c r="R423" s="144">
        <f>Q423*H423</f>
        <v>0</v>
      </c>
      <c r="S423" s="144">
        <v>0</v>
      </c>
      <c r="T423" s="145">
        <f>S423*H423</f>
        <v>0</v>
      </c>
      <c r="AR423" s="146" t="s">
        <v>125</v>
      </c>
      <c r="AT423" s="146" t="s">
        <v>121</v>
      </c>
      <c r="AU423" s="146" t="s">
        <v>89</v>
      </c>
      <c r="AY423" s="17" t="s">
        <v>118</v>
      </c>
      <c r="BE423" s="147">
        <f>IF(N423="základní",J423,0)</f>
        <v>0</v>
      </c>
      <c r="BF423" s="147">
        <f>IF(N423="snížená",J423,0)</f>
        <v>0</v>
      </c>
      <c r="BG423" s="147">
        <f>IF(N423="zákl. přenesená",J423,0)</f>
        <v>0</v>
      </c>
      <c r="BH423" s="147">
        <f>IF(N423="sníž. přenesená",J423,0)</f>
        <v>0</v>
      </c>
      <c r="BI423" s="147">
        <f>IF(N423="nulová",J423,0)</f>
        <v>0</v>
      </c>
      <c r="BJ423" s="17" t="s">
        <v>87</v>
      </c>
      <c r="BK423" s="147">
        <f>ROUND(I423*H423,2)</f>
        <v>0</v>
      </c>
      <c r="BL423" s="17" t="s">
        <v>125</v>
      </c>
      <c r="BM423" s="146" t="s">
        <v>529</v>
      </c>
    </row>
    <row r="424" spans="2:47" s="1" customFormat="1" ht="87.75">
      <c r="B424" s="32"/>
      <c r="D424" s="148" t="s">
        <v>127</v>
      </c>
      <c r="F424" s="149" t="s">
        <v>530</v>
      </c>
      <c r="I424" s="150"/>
      <c r="L424" s="32"/>
      <c r="M424" s="151"/>
      <c r="T424" s="56"/>
      <c r="AT424" s="17" t="s">
        <v>127</v>
      </c>
      <c r="AU424" s="17" t="s">
        <v>89</v>
      </c>
    </row>
    <row r="425" spans="2:51" s="15" customFormat="1" ht="22.5">
      <c r="B425" s="184"/>
      <c r="D425" s="148" t="s">
        <v>129</v>
      </c>
      <c r="E425" s="185" t="s">
        <v>1</v>
      </c>
      <c r="F425" s="186" t="s">
        <v>531</v>
      </c>
      <c r="H425" s="185" t="s">
        <v>1</v>
      </c>
      <c r="I425" s="187"/>
      <c r="L425" s="184"/>
      <c r="M425" s="188"/>
      <c r="T425" s="189"/>
      <c r="AT425" s="185" t="s">
        <v>129</v>
      </c>
      <c r="AU425" s="185" t="s">
        <v>89</v>
      </c>
      <c r="AV425" s="15" t="s">
        <v>87</v>
      </c>
      <c r="AW425" s="15" t="s">
        <v>36</v>
      </c>
      <c r="AX425" s="15" t="s">
        <v>79</v>
      </c>
      <c r="AY425" s="185" t="s">
        <v>118</v>
      </c>
    </row>
    <row r="426" spans="2:51" s="12" customFormat="1" ht="12">
      <c r="B426" s="152"/>
      <c r="D426" s="148" t="s">
        <v>129</v>
      </c>
      <c r="E426" s="153" t="s">
        <v>1</v>
      </c>
      <c r="F426" s="154" t="s">
        <v>532</v>
      </c>
      <c r="H426" s="155">
        <v>0.077</v>
      </c>
      <c r="I426" s="156"/>
      <c r="L426" s="152"/>
      <c r="M426" s="157"/>
      <c r="T426" s="158"/>
      <c r="AT426" s="153" t="s">
        <v>129</v>
      </c>
      <c r="AU426" s="153" t="s">
        <v>89</v>
      </c>
      <c r="AV426" s="12" t="s">
        <v>89</v>
      </c>
      <c r="AW426" s="12" t="s">
        <v>36</v>
      </c>
      <c r="AX426" s="12" t="s">
        <v>79</v>
      </c>
      <c r="AY426" s="153" t="s">
        <v>118</v>
      </c>
    </row>
    <row r="427" spans="2:51" s="12" customFormat="1" ht="12">
      <c r="B427" s="152"/>
      <c r="D427" s="148" t="s">
        <v>129</v>
      </c>
      <c r="E427" s="153" t="s">
        <v>1</v>
      </c>
      <c r="F427" s="154" t="s">
        <v>533</v>
      </c>
      <c r="H427" s="155">
        <v>0.035</v>
      </c>
      <c r="I427" s="156"/>
      <c r="L427" s="152"/>
      <c r="M427" s="157"/>
      <c r="T427" s="158"/>
      <c r="AT427" s="153" t="s">
        <v>129</v>
      </c>
      <c r="AU427" s="153" t="s">
        <v>89</v>
      </c>
      <c r="AV427" s="12" t="s">
        <v>89</v>
      </c>
      <c r="AW427" s="12" t="s">
        <v>36</v>
      </c>
      <c r="AX427" s="12" t="s">
        <v>79</v>
      </c>
      <c r="AY427" s="153" t="s">
        <v>118</v>
      </c>
    </row>
    <row r="428" spans="2:51" s="12" customFormat="1" ht="22.5">
      <c r="B428" s="152"/>
      <c r="D428" s="148" t="s">
        <v>129</v>
      </c>
      <c r="E428" s="153" t="s">
        <v>1</v>
      </c>
      <c r="F428" s="154" t="s">
        <v>534</v>
      </c>
      <c r="H428" s="155">
        <v>0.098</v>
      </c>
      <c r="I428" s="156"/>
      <c r="L428" s="152"/>
      <c r="M428" s="157"/>
      <c r="T428" s="158"/>
      <c r="AT428" s="153" t="s">
        <v>129</v>
      </c>
      <c r="AU428" s="153" t="s">
        <v>89</v>
      </c>
      <c r="AV428" s="12" t="s">
        <v>89</v>
      </c>
      <c r="AW428" s="12" t="s">
        <v>36</v>
      </c>
      <c r="AX428" s="12" t="s">
        <v>79</v>
      </c>
      <c r="AY428" s="153" t="s">
        <v>118</v>
      </c>
    </row>
    <row r="429" spans="2:51" s="12" customFormat="1" ht="12">
      <c r="B429" s="152"/>
      <c r="D429" s="148" t="s">
        <v>129</v>
      </c>
      <c r="E429" s="153" t="s">
        <v>1</v>
      </c>
      <c r="F429" s="154" t="s">
        <v>535</v>
      </c>
      <c r="H429" s="155">
        <v>0.022</v>
      </c>
      <c r="I429" s="156"/>
      <c r="L429" s="152"/>
      <c r="M429" s="157"/>
      <c r="T429" s="158"/>
      <c r="AT429" s="153" t="s">
        <v>129</v>
      </c>
      <c r="AU429" s="153" t="s">
        <v>89</v>
      </c>
      <c r="AV429" s="12" t="s">
        <v>89</v>
      </c>
      <c r="AW429" s="12" t="s">
        <v>36</v>
      </c>
      <c r="AX429" s="12" t="s">
        <v>79</v>
      </c>
      <c r="AY429" s="153" t="s">
        <v>118</v>
      </c>
    </row>
    <row r="430" spans="2:51" s="12" customFormat="1" ht="12">
      <c r="B430" s="152"/>
      <c r="D430" s="148" t="s">
        <v>129</v>
      </c>
      <c r="E430" s="153" t="s">
        <v>1</v>
      </c>
      <c r="F430" s="154" t="s">
        <v>536</v>
      </c>
      <c r="H430" s="155">
        <v>0.025</v>
      </c>
      <c r="I430" s="156"/>
      <c r="L430" s="152"/>
      <c r="M430" s="157"/>
      <c r="T430" s="158"/>
      <c r="AT430" s="153" t="s">
        <v>129</v>
      </c>
      <c r="AU430" s="153" t="s">
        <v>89</v>
      </c>
      <c r="AV430" s="12" t="s">
        <v>89</v>
      </c>
      <c r="AW430" s="12" t="s">
        <v>36</v>
      </c>
      <c r="AX430" s="12" t="s">
        <v>79</v>
      </c>
      <c r="AY430" s="153" t="s">
        <v>118</v>
      </c>
    </row>
    <row r="431" spans="2:51" s="12" customFormat="1" ht="22.5">
      <c r="B431" s="152"/>
      <c r="D431" s="148" t="s">
        <v>129</v>
      </c>
      <c r="E431" s="153" t="s">
        <v>1</v>
      </c>
      <c r="F431" s="154" t="s">
        <v>537</v>
      </c>
      <c r="H431" s="155">
        <v>0.004</v>
      </c>
      <c r="I431" s="156"/>
      <c r="L431" s="152"/>
      <c r="M431" s="157"/>
      <c r="T431" s="158"/>
      <c r="AT431" s="153" t="s">
        <v>129</v>
      </c>
      <c r="AU431" s="153" t="s">
        <v>89</v>
      </c>
      <c r="AV431" s="12" t="s">
        <v>89</v>
      </c>
      <c r="AW431" s="12" t="s">
        <v>36</v>
      </c>
      <c r="AX431" s="12" t="s">
        <v>79</v>
      </c>
      <c r="AY431" s="153" t="s">
        <v>118</v>
      </c>
    </row>
    <row r="432" spans="2:51" s="12" customFormat="1" ht="12">
      <c r="B432" s="152"/>
      <c r="D432" s="148" t="s">
        <v>129</v>
      </c>
      <c r="E432" s="153" t="s">
        <v>1</v>
      </c>
      <c r="F432" s="154" t="s">
        <v>538</v>
      </c>
      <c r="H432" s="155">
        <v>0.029</v>
      </c>
      <c r="I432" s="156"/>
      <c r="L432" s="152"/>
      <c r="M432" s="157"/>
      <c r="T432" s="158"/>
      <c r="AT432" s="153" t="s">
        <v>129</v>
      </c>
      <c r="AU432" s="153" t="s">
        <v>89</v>
      </c>
      <c r="AV432" s="12" t="s">
        <v>89</v>
      </c>
      <c r="AW432" s="12" t="s">
        <v>36</v>
      </c>
      <c r="AX432" s="12" t="s">
        <v>79</v>
      </c>
      <c r="AY432" s="153" t="s">
        <v>118</v>
      </c>
    </row>
    <row r="433" spans="2:51" s="12" customFormat="1" ht="12">
      <c r="B433" s="152"/>
      <c r="D433" s="148" t="s">
        <v>129</v>
      </c>
      <c r="E433" s="153" t="s">
        <v>1</v>
      </c>
      <c r="F433" s="154" t="s">
        <v>539</v>
      </c>
      <c r="H433" s="155">
        <v>0.012</v>
      </c>
      <c r="I433" s="156"/>
      <c r="L433" s="152"/>
      <c r="M433" s="157"/>
      <c r="T433" s="158"/>
      <c r="AT433" s="153" t="s">
        <v>129</v>
      </c>
      <c r="AU433" s="153" t="s">
        <v>89</v>
      </c>
      <c r="AV433" s="12" t="s">
        <v>89</v>
      </c>
      <c r="AW433" s="12" t="s">
        <v>36</v>
      </c>
      <c r="AX433" s="12" t="s">
        <v>79</v>
      </c>
      <c r="AY433" s="153" t="s">
        <v>118</v>
      </c>
    </row>
    <row r="434" spans="2:51" s="12" customFormat="1" ht="12">
      <c r="B434" s="152"/>
      <c r="D434" s="148" t="s">
        <v>129</v>
      </c>
      <c r="E434" s="153" t="s">
        <v>1</v>
      </c>
      <c r="F434" s="154" t="s">
        <v>364</v>
      </c>
      <c r="H434" s="155">
        <v>0.01</v>
      </c>
      <c r="I434" s="156"/>
      <c r="L434" s="152"/>
      <c r="M434" s="157"/>
      <c r="T434" s="158"/>
      <c r="AT434" s="153" t="s">
        <v>129</v>
      </c>
      <c r="AU434" s="153" t="s">
        <v>89</v>
      </c>
      <c r="AV434" s="12" t="s">
        <v>89</v>
      </c>
      <c r="AW434" s="12" t="s">
        <v>36</v>
      </c>
      <c r="AX434" s="12" t="s">
        <v>79</v>
      </c>
      <c r="AY434" s="153" t="s">
        <v>118</v>
      </c>
    </row>
    <row r="435" spans="2:51" s="13" customFormat="1" ht="12">
      <c r="B435" s="159"/>
      <c r="D435" s="148" t="s">
        <v>129</v>
      </c>
      <c r="E435" s="160" t="s">
        <v>1</v>
      </c>
      <c r="F435" s="161" t="s">
        <v>132</v>
      </c>
      <c r="H435" s="162">
        <v>0.312</v>
      </c>
      <c r="I435" s="163"/>
      <c r="L435" s="159"/>
      <c r="M435" s="164"/>
      <c r="T435" s="165"/>
      <c r="AT435" s="160" t="s">
        <v>129</v>
      </c>
      <c r="AU435" s="160" t="s">
        <v>89</v>
      </c>
      <c r="AV435" s="13" t="s">
        <v>125</v>
      </c>
      <c r="AW435" s="13" t="s">
        <v>36</v>
      </c>
      <c r="AX435" s="13" t="s">
        <v>87</v>
      </c>
      <c r="AY435" s="160" t="s">
        <v>118</v>
      </c>
    </row>
    <row r="436" spans="2:65" s="1" customFormat="1" ht="24.2" customHeight="1">
      <c r="B436" s="133"/>
      <c r="C436" s="134" t="s">
        <v>540</v>
      </c>
      <c r="D436" s="134" t="s">
        <v>121</v>
      </c>
      <c r="E436" s="135" t="s">
        <v>541</v>
      </c>
      <c r="F436" s="136" t="s">
        <v>542</v>
      </c>
      <c r="G436" s="137" t="s">
        <v>124</v>
      </c>
      <c r="H436" s="138">
        <v>0.403</v>
      </c>
      <c r="I436" s="139"/>
      <c r="J436" s="140">
        <f>ROUND(I436*H436,2)</f>
        <v>0</v>
      </c>
      <c r="K436" s="141"/>
      <c r="L436" s="32"/>
      <c r="M436" s="142" t="s">
        <v>1</v>
      </c>
      <c r="N436" s="143" t="s">
        <v>44</v>
      </c>
      <c r="P436" s="144">
        <f>O436*H436</f>
        <v>0</v>
      </c>
      <c r="Q436" s="144">
        <v>0</v>
      </c>
      <c r="R436" s="144">
        <f>Q436*H436</f>
        <v>0</v>
      </c>
      <c r="S436" s="144">
        <v>0</v>
      </c>
      <c r="T436" s="145">
        <f>S436*H436</f>
        <v>0</v>
      </c>
      <c r="AR436" s="146" t="s">
        <v>125</v>
      </c>
      <c r="AT436" s="146" t="s">
        <v>121</v>
      </c>
      <c r="AU436" s="146" t="s">
        <v>89</v>
      </c>
      <c r="AY436" s="17" t="s">
        <v>118</v>
      </c>
      <c r="BE436" s="147">
        <f>IF(N436="základní",J436,0)</f>
        <v>0</v>
      </c>
      <c r="BF436" s="147">
        <f>IF(N436="snížená",J436,0)</f>
        <v>0</v>
      </c>
      <c r="BG436" s="147">
        <f>IF(N436="zákl. přenesená",J436,0)</f>
        <v>0</v>
      </c>
      <c r="BH436" s="147">
        <f>IF(N436="sníž. přenesená",J436,0)</f>
        <v>0</v>
      </c>
      <c r="BI436" s="147">
        <f>IF(N436="nulová",J436,0)</f>
        <v>0</v>
      </c>
      <c r="BJ436" s="17" t="s">
        <v>87</v>
      </c>
      <c r="BK436" s="147">
        <f>ROUND(I436*H436,2)</f>
        <v>0</v>
      </c>
      <c r="BL436" s="17" t="s">
        <v>125</v>
      </c>
      <c r="BM436" s="146" t="s">
        <v>543</v>
      </c>
    </row>
    <row r="437" spans="2:47" s="1" customFormat="1" ht="48.75">
      <c r="B437" s="32"/>
      <c r="D437" s="148" t="s">
        <v>127</v>
      </c>
      <c r="F437" s="149" t="s">
        <v>544</v>
      </c>
      <c r="I437" s="150"/>
      <c r="L437" s="32"/>
      <c r="M437" s="151"/>
      <c r="T437" s="56"/>
      <c r="AT437" s="17" t="s">
        <v>127</v>
      </c>
      <c r="AU437" s="17" t="s">
        <v>89</v>
      </c>
    </row>
    <row r="438" spans="2:51" s="12" customFormat="1" ht="12">
      <c r="B438" s="152"/>
      <c r="D438" s="148" t="s">
        <v>129</v>
      </c>
      <c r="E438" s="153" t="s">
        <v>1</v>
      </c>
      <c r="F438" s="154" t="s">
        <v>545</v>
      </c>
      <c r="H438" s="155">
        <v>0.125</v>
      </c>
      <c r="I438" s="156"/>
      <c r="L438" s="152"/>
      <c r="M438" s="157"/>
      <c r="T438" s="158"/>
      <c r="AT438" s="153" t="s">
        <v>129</v>
      </c>
      <c r="AU438" s="153" t="s">
        <v>89</v>
      </c>
      <c r="AV438" s="12" t="s">
        <v>89</v>
      </c>
      <c r="AW438" s="12" t="s">
        <v>36</v>
      </c>
      <c r="AX438" s="12" t="s">
        <v>79</v>
      </c>
      <c r="AY438" s="153" t="s">
        <v>118</v>
      </c>
    </row>
    <row r="439" spans="2:51" s="12" customFormat="1" ht="12">
      <c r="B439" s="152"/>
      <c r="D439" s="148" t="s">
        <v>129</v>
      </c>
      <c r="E439" s="153" t="s">
        <v>1</v>
      </c>
      <c r="F439" s="154" t="s">
        <v>546</v>
      </c>
      <c r="H439" s="155">
        <v>0.056</v>
      </c>
      <c r="I439" s="156"/>
      <c r="L439" s="152"/>
      <c r="M439" s="157"/>
      <c r="T439" s="158"/>
      <c r="AT439" s="153" t="s">
        <v>129</v>
      </c>
      <c r="AU439" s="153" t="s">
        <v>89</v>
      </c>
      <c r="AV439" s="12" t="s">
        <v>89</v>
      </c>
      <c r="AW439" s="12" t="s">
        <v>36</v>
      </c>
      <c r="AX439" s="12" t="s">
        <v>79</v>
      </c>
      <c r="AY439" s="153" t="s">
        <v>118</v>
      </c>
    </row>
    <row r="440" spans="2:51" s="12" customFormat="1" ht="12">
      <c r="B440" s="152"/>
      <c r="D440" s="148" t="s">
        <v>129</v>
      </c>
      <c r="E440" s="153" t="s">
        <v>1</v>
      </c>
      <c r="F440" s="154" t="s">
        <v>547</v>
      </c>
      <c r="H440" s="155">
        <v>0.022</v>
      </c>
      <c r="I440" s="156"/>
      <c r="L440" s="152"/>
      <c r="M440" s="157"/>
      <c r="T440" s="158"/>
      <c r="AT440" s="153" t="s">
        <v>129</v>
      </c>
      <c r="AU440" s="153" t="s">
        <v>89</v>
      </c>
      <c r="AV440" s="12" t="s">
        <v>89</v>
      </c>
      <c r="AW440" s="12" t="s">
        <v>36</v>
      </c>
      <c r="AX440" s="12" t="s">
        <v>79</v>
      </c>
      <c r="AY440" s="153" t="s">
        <v>118</v>
      </c>
    </row>
    <row r="441" spans="2:51" s="12" customFormat="1" ht="12">
      <c r="B441" s="152"/>
      <c r="D441" s="148" t="s">
        <v>129</v>
      </c>
      <c r="E441" s="153" t="s">
        <v>1</v>
      </c>
      <c r="F441" s="154" t="s">
        <v>548</v>
      </c>
      <c r="H441" s="155">
        <v>0.014</v>
      </c>
      <c r="I441" s="156"/>
      <c r="L441" s="152"/>
      <c r="M441" s="157"/>
      <c r="T441" s="158"/>
      <c r="AT441" s="153" t="s">
        <v>129</v>
      </c>
      <c r="AU441" s="153" t="s">
        <v>89</v>
      </c>
      <c r="AV441" s="12" t="s">
        <v>89</v>
      </c>
      <c r="AW441" s="12" t="s">
        <v>36</v>
      </c>
      <c r="AX441" s="12" t="s">
        <v>79</v>
      </c>
      <c r="AY441" s="153" t="s">
        <v>118</v>
      </c>
    </row>
    <row r="442" spans="2:51" s="12" customFormat="1" ht="22.5">
      <c r="B442" s="152"/>
      <c r="D442" s="148" t="s">
        <v>129</v>
      </c>
      <c r="E442" s="153" t="s">
        <v>1</v>
      </c>
      <c r="F442" s="154" t="s">
        <v>549</v>
      </c>
      <c r="H442" s="155">
        <v>0.139</v>
      </c>
      <c r="I442" s="156"/>
      <c r="L442" s="152"/>
      <c r="M442" s="157"/>
      <c r="T442" s="158"/>
      <c r="AT442" s="153" t="s">
        <v>129</v>
      </c>
      <c r="AU442" s="153" t="s">
        <v>89</v>
      </c>
      <c r="AV442" s="12" t="s">
        <v>89</v>
      </c>
      <c r="AW442" s="12" t="s">
        <v>36</v>
      </c>
      <c r="AX442" s="12" t="s">
        <v>79</v>
      </c>
      <c r="AY442" s="153" t="s">
        <v>118</v>
      </c>
    </row>
    <row r="443" spans="2:51" s="12" customFormat="1" ht="22.5">
      <c r="B443" s="152"/>
      <c r="D443" s="148" t="s">
        <v>129</v>
      </c>
      <c r="E443" s="153" t="s">
        <v>1</v>
      </c>
      <c r="F443" s="154" t="s">
        <v>550</v>
      </c>
      <c r="H443" s="155">
        <v>0.014</v>
      </c>
      <c r="I443" s="156"/>
      <c r="L443" s="152"/>
      <c r="M443" s="157"/>
      <c r="T443" s="158"/>
      <c r="AT443" s="153" t="s">
        <v>129</v>
      </c>
      <c r="AU443" s="153" t="s">
        <v>89</v>
      </c>
      <c r="AV443" s="12" t="s">
        <v>89</v>
      </c>
      <c r="AW443" s="12" t="s">
        <v>36</v>
      </c>
      <c r="AX443" s="12" t="s">
        <v>79</v>
      </c>
      <c r="AY443" s="153" t="s">
        <v>118</v>
      </c>
    </row>
    <row r="444" spans="2:51" s="12" customFormat="1" ht="22.5">
      <c r="B444" s="152"/>
      <c r="D444" s="148" t="s">
        <v>129</v>
      </c>
      <c r="E444" s="153" t="s">
        <v>1</v>
      </c>
      <c r="F444" s="154" t="s">
        <v>551</v>
      </c>
      <c r="H444" s="155">
        <v>0.006</v>
      </c>
      <c r="I444" s="156"/>
      <c r="L444" s="152"/>
      <c r="M444" s="157"/>
      <c r="T444" s="158"/>
      <c r="AT444" s="153" t="s">
        <v>129</v>
      </c>
      <c r="AU444" s="153" t="s">
        <v>89</v>
      </c>
      <c r="AV444" s="12" t="s">
        <v>89</v>
      </c>
      <c r="AW444" s="12" t="s">
        <v>36</v>
      </c>
      <c r="AX444" s="12" t="s">
        <v>79</v>
      </c>
      <c r="AY444" s="153" t="s">
        <v>118</v>
      </c>
    </row>
    <row r="445" spans="2:51" s="12" customFormat="1" ht="22.5">
      <c r="B445" s="152"/>
      <c r="D445" s="148" t="s">
        <v>129</v>
      </c>
      <c r="E445" s="153" t="s">
        <v>1</v>
      </c>
      <c r="F445" s="154" t="s">
        <v>552</v>
      </c>
      <c r="H445" s="155">
        <v>0.027</v>
      </c>
      <c r="I445" s="156"/>
      <c r="L445" s="152"/>
      <c r="M445" s="157"/>
      <c r="T445" s="158"/>
      <c r="AT445" s="153" t="s">
        <v>129</v>
      </c>
      <c r="AU445" s="153" t="s">
        <v>89</v>
      </c>
      <c r="AV445" s="12" t="s">
        <v>89</v>
      </c>
      <c r="AW445" s="12" t="s">
        <v>36</v>
      </c>
      <c r="AX445" s="12" t="s">
        <v>79</v>
      </c>
      <c r="AY445" s="153" t="s">
        <v>118</v>
      </c>
    </row>
    <row r="446" spans="2:51" s="13" customFormat="1" ht="12">
      <c r="B446" s="159"/>
      <c r="D446" s="148" t="s">
        <v>129</v>
      </c>
      <c r="E446" s="160" t="s">
        <v>1</v>
      </c>
      <c r="F446" s="161" t="s">
        <v>132</v>
      </c>
      <c r="H446" s="162">
        <v>0.403</v>
      </c>
      <c r="I446" s="163"/>
      <c r="L446" s="159"/>
      <c r="M446" s="164"/>
      <c r="T446" s="165"/>
      <c r="AT446" s="160" t="s">
        <v>129</v>
      </c>
      <c r="AU446" s="160" t="s">
        <v>89</v>
      </c>
      <c r="AV446" s="13" t="s">
        <v>125</v>
      </c>
      <c r="AW446" s="13" t="s">
        <v>36</v>
      </c>
      <c r="AX446" s="13" t="s">
        <v>87</v>
      </c>
      <c r="AY446" s="160" t="s">
        <v>118</v>
      </c>
    </row>
    <row r="447" spans="2:65" s="1" customFormat="1" ht="24.2" customHeight="1">
      <c r="B447" s="133"/>
      <c r="C447" s="134" t="s">
        <v>553</v>
      </c>
      <c r="D447" s="134" t="s">
        <v>121</v>
      </c>
      <c r="E447" s="135" t="s">
        <v>554</v>
      </c>
      <c r="F447" s="136" t="s">
        <v>555</v>
      </c>
      <c r="G447" s="137" t="s">
        <v>124</v>
      </c>
      <c r="H447" s="138">
        <v>1.963</v>
      </c>
      <c r="I447" s="139"/>
      <c r="J447" s="140">
        <f>ROUND(I447*H447,2)</f>
        <v>0</v>
      </c>
      <c r="K447" s="141"/>
      <c r="L447" s="32"/>
      <c r="M447" s="142" t="s">
        <v>1</v>
      </c>
      <c r="N447" s="143" t="s">
        <v>44</v>
      </c>
      <c r="P447" s="144">
        <f>O447*H447</f>
        <v>0</v>
      </c>
      <c r="Q447" s="144">
        <v>0</v>
      </c>
      <c r="R447" s="144">
        <f>Q447*H447</f>
        <v>0</v>
      </c>
      <c r="S447" s="144">
        <v>0</v>
      </c>
      <c r="T447" s="145">
        <f>S447*H447</f>
        <v>0</v>
      </c>
      <c r="AR447" s="146" t="s">
        <v>125</v>
      </c>
      <c r="AT447" s="146" t="s">
        <v>121</v>
      </c>
      <c r="AU447" s="146" t="s">
        <v>89</v>
      </c>
      <c r="AY447" s="17" t="s">
        <v>118</v>
      </c>
      <c r="BE447" s="147">
        <f>IF(N447="základní",J447,0)</f>
        <v>0</v>
      </c>
      <c r="BF447" s="147">
        <f>IF(N447="snížená",J447,0)</f>
        <v>0</v>
      </c>
      <c r="BG447" s="147">
        <f>IF(N447="zákl. přenesená",J447,0)</f>
        <v>0</v>
      </c>
      <c r="BH447" s="147">
        <f>IF(N447="sníž. přenesená",J447,0)</f>
        <v>0</v>
      </c>
      <c r="BI447" s="147">
        <f>IF(N447="nulová",J447,0)</f>
        <v>0</v>
      </c>
      <c r="BJ447" s="17" t="s">
        <v>87</v>
      </c>
      <c r="BK447" s="147">
        <f>ROUND(I447*H447,2)</f>
        <v>0</v>
      </c>
      <c r="BL447" s="17" t="s">
        <v>125</v>
      </c>
      <c r="BM447" s="146" t="s">
        <v>556</v>
      </c>
    </row>
    <row r="448" spans="2:47" s="1" customFormat="1" ht="48.75">
      <c r="B448" s="32"/>
      <c r="D448" s="148" t="s">
        <v>127</v>
      </c>
      <c r="F448" s="149" t="s">
        <v>557</v>
      </c>
      <c r="I448" s="150"/>
      <c r="L448" s="32"/>
      <c r="M448" s="151"/>
      <c r="T448" s="56"/>
      <c r="AT448" s="17" t="s">
        <v>127</v>
      </c>
      <c r="AU448" s="17" t="s">
        <v>89</v>
      </c>
    </row>
    <row r="449" spans="2:51" s="15" customFormat="1" ht="22.5">
      <c r="B449" s="184"/>
      <c r="D449" s="148" t="s">
        <v>129</v>
      </c>
      <c r="E449" s="185" t="s">
        <v>1</v>
      </c>
      <c r="F449" s="186" t="s">
        <v>531</v>
      </c>
      <c r="H449" s="185" t="s">
        <v>1</v>
      </c>
      <c r="I449" s="187"/>
      <c r="L449" s="184"/>
      <c r="M449" s="188"/>
      <c r="T449" s="189"/>
      <c r="AT449" s="185" t="s">
        <v>129</v>
      </c>
      <c r="AU449" s="185" t="s">
        <v>89</v>
      </c>
      <c r="AV449" s="15" t="s">
        <v>87</v>
      </c>
      <c r="AW449" s="15" t="s">
        <v>36</v>
      </c>
      <c r="AX449" s="15" t="s">
        <v>79</v>
      </c>
      <c r="AY449" s="185" t="s">
        <v>118</v>
      </c>
    </row>
    <row r="450" spans="2:51" s="12" customFormat="1" ht="33.75">
      <c r="B450" s="152"/>
      <c r="D450" s="148" t="s">
        <v>129</v>
      </c>
      <c r="E450" s="153" t="s">
        <v>1</v>
      </c>
      <c r="F450" s="154" t="s">
        <v>558</v>
      </c>
      <c r="H450" s="155">
        <v>0.941</v>
      </c>
      <c r="I450" s="156"/>
      <c r="L450" s="152"/>
      <c r="M450" s="157"/>
      <c r="T450" s="158"/>
      <c r="AT450" s="153" t="s">
        <v>129</v>
      </c>
      <c r="AU450" s="153" t="s">
        <v>89</v>
      </c>
      <c r="AV450" s="12" t="s">
        <v>89</v>
      </c>
      <c r="AW450" s="12" t="s">
        <v>36</v>
      </c>
      <c r="AX450" s="12" t="s">
        <v>79</v>
      </c>
      <c r="AY450" s="153" t="s">
        <v>118</v>
      </c>
    </row>
    <row r="451" spans="2:51" s="12" customFormat="1" ht="33.75">
      <c r="B451" s="152"/>
      <c r="D451" s="148" t="s">
        <v>129</v>
      </c>
      <c r="E451" s="153" t="s">
        <v>1</v>
      </c>
      <c r="F451" s="154" t="s">
        <v>559</v>
      </c>
      <c r="H451" s="155">
        <v>0.257</v>
      </c>
      <c r="I451" s="156"/>
      <c r="L451" s="152"/>
      <c r="M451" s="157"/>
      <c r="T451" s="158"/>
      <c r="AT451" s="153" t="s">
        <v>129</v>
      </c>
      <c r="AU451" s="153" t="s">
        <v>89</v>
      </c>
      <c r="AV451" s="12" t="s">
        <v>89</v>
      </c>
      <c r="AW451" s="12" t="s">
        <v>36</v>
      </c>
      <c r="AX451" s="12" t="s">
        <v>79</v>
      </c>
      <c r="AY451" s="153" t="s">
        <v>118</v>
      </c>
    </row>
    <row r="452" spans="2:51" s="12" customFormat="1" ht="22.5">
      <c r="B452" s="152"/>
      <c r="D452" s="148" t="s">
        <v>129</v>
      </c>
      <c r="E452" s="153" t="s">
        <v>1</v>
      </c>
      <c r="F452" s="154" t="s">
        <v>560</v>
      </c>
      <c r="H452" s="155">
        <v>0.247</v>
      </c>
      <c r="I452" s="156"/>
      <c r="L452" s="152"/>
      <c r="M452" s="157"/>
      <c r="T452" s="158"/>
      <c r="AT452" s="153" t="s">
        <v>129</v>
      </c>
      <c r="AU452" s="153" t="s">
        <v>89</v>
      </c>
      <c r="AV452" s="12" t="s">
        <v>89</v>
      </c>
      <c r="AW452" s="12" t="s">
        <v>36</v>
      </c>
      <c r="AX452" s="12" t="s">
        <v>79</v>
      </c>
      <c r="AY452" s="153" t="s">
        <v>118</v>
      </c>
    </row>
    <row r="453" spans="2:51" s="12" customFormat="1" ht="22.5">
      <c r="B453" s="152"/>
      <c r="D453" s="148" t="s">
        <v>129</v>
      </c>
      <c r="E453" s="153" t="s">
        <v>1</v>
      </c>
      <c r="F453" s="154" t="s">
        <v>561</v>
      </c>
      <c r="H453" s="155">
        <v>0.045</v>
      </c>
      <c r="I453" s="156"/>
      <c r="L453" s="152"/>
      <c r="M453" s="157"/>
      <c r="T453" s="158"/>
      <c r="AT453" s="153" t="s">
        <v>129</v>
      </c>
      <c r="AU453" s="153" t="s">
        <v>89</v>
      </c>
      <c r="AV453" s="12" t="s">
        <v>89</v>
      </c>
      <c r="AW453" s="12" t="s">
        <v>36</v>
      </c>
      <c r="AX453" s="12" t="s">
        <v>79</v>
      </c>
      <c r="AY453" s="153" t="s">
        <v>118</v>
      </c>
    </row>
    <row r="454" spans="2:51" s="12" customFormat="1" ht="22.5">
      <c r="B454" s="152"/>
      <c r="D454" s="148" t="s">
        <v>129</v>
      </c>
      <c r="E454" s="153" t="s">
        <v>1</v>
      </c>
      <c r="F454" s="154" t="s">
        <v>562</v>
      </c>
      <c r="H454" s="155">
        <v>0.226</v>
      </c>
      <c r="I454" s="156"/>
      <c r="L454" s="152"/>
      <c r="M454" s="157"/>
      <c r="T454" s="158"/>
      <c r="AT454" s="153" t="s">
        <v>129</v>
      </c>
      <c r="AU454" s="153" t="s">
        <v>89</v>
      </c>
      <c r="AV454" s="12" t="s">
        <v>89</v>
      </c>
      <c r="AW454" s="12" t="s">
        <v>36</v>
      </c>
      <c r="AX454" s="12" t="s">
        <v>79</v>
      </c>
      <c r="AY454" s="153" t="s">
        <v>118</v>
      </c>
    </row>
    <row r="455" spans="2:51" s="12" customFormat="1" ht="33.75">
      <c r="B455" s="152"/>
      <c r="D455" s="148" t="s">
        <v>129</v>
      </c>
      <c r="E455" s="153" t="s">
        <v>1</v>
      </c>
      <c r="F455" s="154" t="s">
        <v>563</v>
      </c>
      <c r="H455" s="155">
        <v>0.067</v>
      </c>
      <c r="I455" s="156"/>
      <c r="L455" s="152"/>
      <c r="M455" s="157"/>
      <c r="T455" s="158"/>
      <c r="AT455" s="153" t="s">
        <v>129</v>
      </c>
      <c r="AU455" s="153" t="s">
        <v>89</v>
      </c>
      <c r="AV455" s="12" t="s">
        <v>89</v>
      </c>
      <c r="AW455" s="12" t="s">
        <v>36</v>
      </c>
      <c r="AX455" s="12" t="s">
        <v>79</v>
      </c>
      <c r="AY455" s="153" t="s">
        <v>118</v>
      </c>
    </row>
    <row r="456" spans="2:51" s="12" customFormat="1" ht="22.5">
      <c r="B456" s="152"/>
      <c r="D456" s="148" t="s">
        <v>129</v>
      </c>
      <c r="E456" s="153" t="s">
        <v>1</v>
      </c>
      <c r="F456" s="154" t="s">
        <v>564</v>
      </c>
      <c r="H456" s="155">
        <v>0.132</v>
      </c>
      <c r="I456" s="156"/>
      <c r="L456" s="152"/>
      <c r="M456" s="157"/>
      <c r="T456" s="158"/>
      <c r="AT456" s="153" t="s">
        <v>129</v>
      </c>
      <c r="AU456" s="153" t="s">
        <v>89</v>
      </c>
      <c r="AV456" s="12" t="s">
        <v>89</v>
      </c>
      <c r="AW456" s="12" t="s">
        <v>36</v>
      </c>
      <c r="AX456" s="12" t="s">
        <v>79</v>
      </c>
      <c r="AY456" s="153" t="s">
        <v>118</v>
      </c>
    </row>
    <row r="457" spans="2:51" s="12" customFormat="1" ht="22.5">
      <c r="B457" s="152"/>
      <c r="D457" s="148" t="s">
        <v>129</v>
      </c>
      <c r="E457" s="153" t="s">
        <v>1</v>
      </c>
      <c r="F457" s="154" t="s">
        <v>565</v>
      </c>
      <c r="H457" s="155">
        <v>0.028</v>
      </c>
      <c r="I457" s="156"/>
      <c r="L457" s="152"/>
      <c r="M457" s="157"/>
      <c r="T457" s="158"/>
      <c r="AT457" s="153" t="s">
        <v>129</v>
      </c>
      <c r="AU457" s="153" t="s">
        <v>89</v>
      </c>
      <c r="AV457" s="12" t="s">
        <v>89</v>
      </c>
      <c r="AW457" s="12" t="s">
        <v>36</v>
      </c>
      <c r="AX457" s="12" t="s">
        <v>79</v>
      </c>
      <c r="AY457" s="153" t="s">
        <v>118</v>
      </c>
    </row>
    <row r="458" spans="2:51" s="12" customFormat="1" ht="12">
      <c r="B458" s="152"/>
      <c r="D458" s="148" t="s">
        <v>129</v>
      </c>
      <c r="E458" s="153" t="s">
        <v>1</v>
      </c>
      <c r="F458" s="154" t="s">
        <v>566</v>
      </c>
      <c r="H458" s="155">
        <v>0.02</v>
      </c>
      <c r="I458" s="156"/>
      <c r="L458" s="152"/>
      <c r="M458" s="157"/>
      <c r="T458" s="158"/>
      <c r="AT458" s="153" t="s">
        <v>129</v>
      </c>
      <c r="AU458" s="153" t="s">
        <v>89</v>
      </c>
      <c r="AV458" s="12" t="s">
        <v>89</v>
      </c>
      <c r="AW458" s="12" t="s">
        <v>36</v>
      </c>
      <c r="AX458" s="12" t="s">
        <v>79</v>
      </c>
      <c r="AY458" s="153" t="s">
        <v>118</v>
      </c>
    </row>
    <row r="459" spans="2:51" s="13" customFormat="1" ht="12">
      <c r="B459" s="159"/>
      <c r="D459" s="148" t="s">
        <v>129</v>
      </c>
      <c r="E459" s="160" t="s">
        <v>1</v>
      </c>
      <c r="F459" s="161" t="s">
        <v>132</v>
      </c>
      <c r="H459" s="162">
        <v>1.963</v>
      </c>
      <c r="I459" s="163"/>
      <c r="L459" s="159"/>
      <c r="M459" s="164"/>
      <c r="T459" s="165"/>
      <c r="AT459" s="160" t="s">
        <v>129</v>
      </c>
      <c r="AU459" s="160" t="s">
        <v>89</v>
      </c>
      <c r="AV459" s="13" t="s">
        <v>125</v>
      </c>
      <c r="AW459" s="13" t="s">
        <v>36</v>
      </c>
      <c r="AX459" s="13" t="s">
        <v>87</v>
      </c>
      <c r="AY459" s="160" t="s">
        <v>118</v>
      </c>
    </row>
    <row r="460" spans="2:65" s="1" customFormat="1" ht="24.2" customHeight="1">
      <c r="B460" s="133"/>
      <c r="C460" s="134" t="s">
        <v>567</v>
      </c>
      <c r="D460" s="134" t="s">
        <v>121</v>
      </c>
      <c r="E460" s="135" t="s">
        <v>568</v>
      </c>
      <c r="F460" s="136" t="s">
        <v>569</v>
      </c>
      <c r="G460" s="137" t="s">
        <v>135</v>
      </c>
      <c r="H460" s="138">
        <v>49.85</v>
      </c>
      <c r="I460" s="139"/>
      <c r="J460" s="140">
        <f>ROUND(I460*H460,2)</f>
        <v>0</v>
      </c>
      <c r="K460" s="141"/>
      <c r="L460" s="32"/>
      <c r="M460" s="142" t="s">
        <v>1</v>
      </c>
      <c r="N460" s="143" t="s">
        <v>44</v>
      </c>
      <c r="P460" s="144">
        <f>O460*H460</f>
        <v>0</v>
      </c>
      <c r="Q460" s="144">
        <v>0</v>
      </c>
      <c r="R460" s="144">
        <f>Q460*H460</f>
        <v>0</v>
      </c>
      <c r="S460" s="144">
        <v>0</v>
      </c>
      <c r="T460" s="145">
        <f>S460*H460</f>
        <v>0</v>
      </c>
      <c r="AR460" s="146" t="s">
        <v>125</v>
      </c>
      <c r="AT460" s="146" t="s">
        <v>121</v>
      </c>
      <c r="AU460" s="146" t="s">
        <v>89</v>
      </c>
      <c r="AY460" s="17" t="s">
        <v>118</v>
      </c>
      <c r="BE460" s="147">
        <f>IF(N460="základní",J460,0)</f>
        <v>0</v>
      </c>
      <c r="BF460" s="147">
        <f>IF(N460="snížená",J460,0)</f>
        <v>0</v>
      </c>
      <c r="BG460" s="147">
        <f>IF(N460="zákl. přenesená",J460,0)</f>
        <v>0</v>
      </c>
      <c r="BH460" s="147">
        <f>IF(N460="sníž. přenesená",J460,0)</f>
        <v>0</v>
      </c>
      <c r="BI460" s="147">
        <f>IF(N460="nulová",J460,0)</f>
        <v>0</v>
      </c>
      <c r="BJ460" s="17" t="s">
        <v>87</v>
      </c>
      <c r="BK460" s="147">
        <f>ROUND(I460*H460,2)</f>
        <v>0</v>
      </c>
      <c r="BL460" s="17" t="s">
        <v>125</v>
      </c>
      <c r="BM460" s="146" t="s">
        <v>570</v>
      </c>
    </row>
    <row r="461" spans="2:47" s="1" customFormat="1" ht="87.75">
      <c r="B461" s="32"/>
      <c r="D461" s="148" t="s">
        <v>127</v>
      </c>
      <c r="F461" s="149" t="s">
        <v>571</v>
      </c>
      <c r="I461" s="150"/>
      <c r="L461" s="32"/>
      <c r="M461" s="151"/>
      <c r="T461" s="56"/>
      <c r="AT461" s="17" t="s">
        <v>127</v>
      </c>
      <c r="AU461" s="17" t="s">
        <v>89</v>
      </c>
    </row>
    <row r="462" spans="2:51" s="12" customFormat="1" ht="12">
      <c r="B462" s="152"/>
      <c r="D462" s="148" t="s">
        <v>129</v>
      </c>
      <c r="E462" s="153" t="s">
        <v>1</v>
      </c>
      <c r="F462" s="154" t="s">
        <v>572</v>
      </c>
      <c r="H462" s="155">
        <v>49.85</v>
      </c>
      <c r="I462" s="156"/>
      <c r="L462" s="152"/>
      <c r="M462" s="157"/>
      <c r="T462" s="158"/>
      <c r="AT462" s="153" t="s">
        <v>129</v>
      </c>
      <c r="AU462" s="153" t="s">
        <v>89</v>
      </c>
      <c r="AV462" s="12" t="s">
        <v>89</v>
      </c>
      <c r="AW462" s="12" t="s">
        <v>36</v>
      </c>
      <c r="AX462" s="12" t="s">
        <v>87</v>
      </c>
      <c r="AY462" s="153" t="s">
        <v>118</v>
      </c>
    </row>
    <row r="463" spans="2:65" s="1" customFormat="1" ht="24.2" customHeight="1">
      <c r="B463" s="133"/>
      <c r="C463" s="134" t="s">
        <v>573</v>
      </c>
      <c r="D463" s="134" t="s">
        <v>121</v>
      </c>
      <c r="E463" s="135" t="s">
        <v>574</v>
      </c>
      <c r="F463" s="136" t="s">
        <v>575</v>
      </c>
      <c r="G463" s="137" t="s">
        <v>135</v>
      </c>
      <c r="H463" s="138">
        <v>343.73</v>
      </c>
      <c r="I463" s="139"/>
      <c r="J463" s="140">
        <f>ROUND(I463*H463,2)</f>
        <v>0</v>
      </c>
      <c r="K463" s="141"/>
      <c r="L463" s="32"/>
      <c r="M463" s="142" t="s">
        <v>1</v>
      </c>
      <c r="N463" s="143" t="s">
        <v>44</v>
      </c>
      <c r="P463" s="144">
        <f>O463*H463</f>
        <v>0</v>
      </c>
      <c r="Q463" s="144">
        <v>0</v>
      </c>
      <c r="R463" s="144">
        <f>Q463*H463</f>
        <v>0</v>
      </c>
      <c r="S463" s="144">
        <v>0</v>
      </c>
      <c r="T463" s="145">
        <f>S463*H463</f>
        <v>0</v>
      </c>
      <c r="AR463" s="146" t="s">
        <v>125</v>
      </c>
      <c r="AT463" s="146" t="s">
        <v>121</v>
      </c>
      <c r="AU463" s="146" t="s">
        <v>89</v>
      </c>
      <c r="AY463" s="17" t="s">
        <v>118</v>
      </c>
      <c r="BE463" s="147">
        <f>IF(N463="základní",J463,0)</f>
        <v>0</v>
      </c>
      <c r="BF463" s="147">
        <f>IF(N463="snížená",J463,0)</f>
        <v>0</v>
      </c>
      <c r="BG463" s="147">
        <f>IF(N463="zákl. přenesená",J463,0)</f>
        <v>0</v>
      </c>
      <c r="BH463" s="147">
        <f>IF(N463="sníž. přenesená",J463,0)</f>
        <v>0</v>
      </c>
      <c r="BI463" s="147">
        <f>IF(N463="nulová",J463,0)</f>
        <v>0</v>
      </c>
      <c r="BJ463" s="17" t="s">
        <v>87</v>
      </c>
      <c r="BK463" s="147">
        <f>ROUND(I463*H463,2)</f>
        <v>0</v>
      </c>
      <c r="BL463" s="17" t="s">
        <v>125</v>
      </c>
      <c r="BM463" s="146" t="s">
        <v>576</v>
      </c>
    </row>
    <row r="464" spans="2:47" s="1" customFormat="1" ht="87.75">
      <c r="B464" s="32"/>
      <c r="D464" s="148" t="s">
        <v>127</v>
      </c>
      <c r="F464" s="149" t="s">
        <v>577</v>
      </c>
      <c r="I464" s="150"/>
      <c r="L464" s="32"/>
      <c r="M464" s="151"/>
      <c r="T464" s="56"/>
      <c r="AT464" s="17" t="s">
        <v>127</v>
      </c>
      <c r="AU464" s="17" t="s">
        <v>89</v>
      </c>
    </row>
    <row r="465" spans="2:51" s="12" customFormat="1" ht="12">
      <c r="B465" s="152"/>
      <c r="D465" s="148" t="s">
        <v>129</v>
      </c>
      <c r="E465" s="153" t="s">
        <v>1</v>
      </c>
      <c r="F465" s="154" t="s">
        <v>578</v>
      </c>
      <c r="H465" s="155">
        <v>299.1</v>
      </c>
      <c r="I465" s="156"/>
      <c r="L465" s="152"/>
      <c r="M465" s="157"/>
      <c r="T465" s="158"/>
      <c r="AT465" s="153" t="s">
        <v>129</v>
      </c>
      <c r="AU465" s="153" t="s">
        <v>89</v>
      </c>
      <c r="AV465" s="12" t="s">
        <v>89</v>
      </c>
      <c r="AW465" s="12" t="s">
        <v>36</v>
      </c>
      <c r="AX465" s="12" t="s">
        <v>79</v>
      </c>
      <c r="AY465" s="153" t="s">
        <v>118</v>
      </c>
    </row>
    <row r="466" spans="2:51" s="12" customFormat="1" ht="12">
      <c r="B466" s="152"/>
      <c r="D466" s="148" t="s">
        <v>129</v>
      </c>
      <c r="E466" s="153" t="s">
        <v>1</v>
      </c>
      <c r="F466" s="154" t="s">
        <v>579</v>
      </c>
      <c r="H466" s="155">
        <v>44.63</v>
      </c>
      <c r="I466" s="156"/>
      <c r="L466" s="152"/>
      <c r="M466" s="157"/>
      <c r="T466" s="158"/>
      <c r="AT466" s="153" t="s">
        <v>129</v>
      </c>
      <c r="AU466" s="153" t="s">
        <v>89</v>
      </c>
      <c r="AV466" s="12" t="s">
        <v>89</v>
      </c>
      <c r="AW466" s="12" t="s">
        <v>36</v>
      </c>
      <c r="AX466" s="12" t="s">
        <v>79</v>
      </c>
      <c r="AY466" s="153" t="s">
        <v>118</v>
      </c>
    </row>
    <row r="467" spans="2:51" s="13" customFormat="1" ht="12">
      <c r="B467" s="159"/>
      <c r="D467" s="148" t="s">
        <v>129</v>
      </c>
      <c r="E467" s="160" t="s">
        <v>1</v>
      </c>
      <c r="F467" s="161" t="s">
        <v>132</v>
      </c>
      <c r="H467" s="162">
        <v>343.73</v>
      </c>
      <c r="I467" s="163"/>
      <c r="L467" s="159"/>
      <c r="M467" s="164"/>
      <c r="T467" s="165"/>
      <c r="AT467" s="160" t="s">
        <v>129</v>
      </c>
      <c r="AU467" s="160" t="s">
        <v>89</v>
      </c>
      <c r="AV467" s="13" t="s">
        <v>125</v>
      </c>
      <c r="AW467" s="13" t="s">
        <v>36</v>
      </c>
      <c r="AX467" s="13" t="s">
        <v>87</v>
      </c>
      <c r="AY467" s="160" t="s">
        <v>118</v>
      </c>
    </row>
    <row r="468" spans="2:65" s="1" customFormat="1" ht="24.2" customHeight="1">
      <c r="B468" s="133"/>
      <c r="C468" s="134" t="s">
        <v>580</v>
      </c>
      <c r="D468" s="134" t="s">
        <v>121</v>
      </c>
      <c r="E468" s="135" t="s">
        <v>581</v>
      </c>
      <c r="F468" s="136" t="s">
        <v>582</v>
      </c>
      <c r="G468" s="137" t="s">
        <v>135</v>
      </c>
      <c r="H468" s="138">
        <v>436.1</v>
      </c>
      <c r="I468" s="139"/>
      <c r="J468" s="140">
        <f>ROUND(I468*H468,2)</f>
        <v>0</v>
      </c>
      <c r="K468" s="141"/>
      <c r="L468" s="32"/>
      <c r="M468" s="142" t="s">
        <v>1</v>
      </c>
      <c r="N468" s="143" t="s">
        <v>44</v>
      </c>
      <c r="P468" s="144">
        <f>O468*H468</f>
        <v>0</v>
      </c>
      <c r="Q468" s="144">
        <v>0</v>
      </c>
      <c r="R468" s="144">
        <f>Q468*H468</f>
        <v>0</v>
      </c>
      <c r="S468" s="144">
        <v>0</v>
      </c>
      <c r="T468" s="145">
        <f>S468*H468</f>
        <v>0</v>
      </c>
      <c r="AR468" s="146" t="s">
        <v>125</v>
      </c>
      <c r="AT468" s="146" t="s">
        <v>121</v>
      </c>
      <c r="AU468" s="146" t="s">
        <v>89</v>
      </c>
      <c r="AY468" s="17" t="s">
        <v>118</v>
      </c>
      <c r="BE468" s="147">
        <f>IF(N468="základní",J468,0)</f>
        <v>0</v>
      </c>
      <c r="BF468" s="147">
        <f>IF(N468="snížená",J468,0)</f>
        <v>0</v>
      </c>
      <c r="BG468" s="147">
        <f>IF(N468="zákl. přenesená",J468,0)</f>
        <v>0</v>
      </c>
      <c r="BH468" s="147">
        <f>IF(N468="sníž. přenesená",J468,0)</f>
        <v>0</v>
      </c>
      <c r="BI468" s="147">
        <f>IF(N468="nulová",J468,0)</f>
        <v>0</v>
      </c>
      <c r="BJ468" s="17" t="s">
        <v>87</v>
      </c>
      <c r="BK468" s="147">
        <f>ROUND(I468*H468,2)</f>
        <v>0</v>
      </c>
      <c r="BL468" s="17" t="s">
        <v>125</v>
      </c>
      <c r="BM468" s="146" t="s">
        <v>583</v>
      </c>
    </row>
    <row r="469" spans="2:47" s="1" customFormat="1" ht="87.75">
      <c r="B469" s="32"/>
      <c r="D469" s="148" t="s">
        <v>127</v>
      </c>
      <c r="F469" s="149" t="s">
        <v>584</v>
      </c>
      <c r="I469" s="150"/>
      <c r="L469" s="32"/>
      <c r="M469" s="151"/>
      <c r="T469" s="56"/>
      <c r="AT469" s="17" t="s">
        <v>127</v>
      </c>
      <c r="AU469" s="17" t="s">
        <v>89</v>
      </c>
    </row>
    <row r="470" spans="2:51" s="12" customFormat="1" ht="12">
      <c r="B470" s="152"/>
      <c r="D470" s="148" t="s">
        <v>129</v>
      </c>
      <c r="E470" s="153" t="s">
        <v>1</v>
      </c>
      <c r="F470" s="154" t="s">
        <v>585</v>
      </c>
      <c r="H470" s="155">
        <v>99.7</v>
      </c>
      <c r="I470" s="156"/>
      <c r="L470" s="152"/>
      <c r="M470" s="157"/>
      <c r="T470" s="158"/>
      <c r="AT470" s="153" t="s">
        <v>129</v>
      </c>
      <c r="AU470" s="153" t="s">
        <v>89</v>
      </c>
      <c r="AV470" s="12" t="s">
        <v>89</v>
      </c>
      <c r="AW470" s="12" t="s">
        <v>36</v>
      </c>
      <c r="AX470" s="12" t="s">
        <v>79</v>
      </c>
      <c r="AY470" s="153" t="s">
        <v>118</v>
      </c>
    </row>
    <row r="471" spans="2:51" s="12" customFormat="1" ht="12">
      <c r="B471" s="152"/>
      <c r="D471" s="148" t="s">
        <v>129</v>
      </c>
      <c r="E471" s="153" t="s">
        <v>1</v>
      </c>
      <c r="F471" s="154" t="s">
        <v>586</v>
      </c>
      <c r="H471" s="155">
        <v>262.5</v>
      </c>
      <c r="I471" s="156"/>
      <c r="L471" s="152"/>
      <c r="M471" s="157"/>
      <c r="T471" s="158"/>
      <c r="AT471" s="153" t="s">
        <v>129</v>
      </c>
      <c r="AU471" s="153" t="s">
        <v>89</v>
      </c>
      <c r="AV471" s="12" t="s">
        <v>89</v>
      </c>
      <c r="AW471" s="12" t="s">
        <v>36</v>
      </c>
      <c r="AX471" s="12" t="s">
        <v>79</v>
      </c>
      <c r="AY471" s="153" t="s">
        <v>118</v>
      </c>
    </row>
    <row r="472" spans="2:51" s="12" customFormat="1" ht="12">
      <c r="B472" s="152"/>
      <c r="D472" s="148" t="s">
        <v>129</v>
      </c>
      <c r="E472" s="153" t="s">
        <v>1</v>
      </c>
      <c r="F472" s="154" t="s">
        <v>587</v>
      </c>
      <c r="H472" s="155">
        <v>37.83</v>
      </c>
      <c r="I472" s="156"/>
      <c r="L472" s="152"/>
      <c r="M472" s="157"/>
      <c r="T472" s="158"/>
      <c r="AT472" s="153" t="s">
        <v>129</v>
      </c>
      <c r="AU472" s="153" t="s">
        <v>89</v>
      </c>
      <c r="AV472" s="12" t="s">
        <v>89</v>
      </c>
      <c r="AW472" s="12" t="s">
        <v>36</v>
      </c>
      <c r="AX472" s="12" t="s">
        <v>79</v>
      </c>
      <c r="AY472" s="153" t="s">
        <v>118</v>
      </c>
    </row>
    <row r="473" spans="2:51" s="12" customFormat="1" ht="12">
      <c r="B473" s="152"/>
      <c r="D473" s="148" t="s">
        <v>129</v>
      </c>
      <c r="E473" s="153" t="s">
        <v>1</v>
      </c>
      <c r="F473" s="154" t="s">
        <v>588</v>
      </c>
      <c r="H473" s="155">
        <v>36.07</v>
      </c>
      <c r="I473" s="156"/>
      <c r="L473" s="152"/>
      <c r="M473" s="157"/>
      <c r="T473" s="158"/>
      <c r="AT473" s="153" t="s">
        <v>129</v>
      </c>
      <c r="AU473" s="153" t="s">
        <v>89</v>
      </c>
      <c r="AV473" s="12" t="s">
        <v>89</v>
      </c>
      <c r="AW473" s="12" t="s">
        <v>36</v>
      </c>
      <c r="AX473" s="12" t="s">
        <v>79</v>
      </c>
      <c r="AY473" s="153" t="s">
        <v>118</v>
      </c>
    </row>
    <row r="474" spans="2:51" s="13" customFormat="1" ht="12">
      <c r="B474" s="159"/>
      <c r="D474" s="148" t="s">
        <v>129</v>
      </c>
      <c r="E474" s="160" t="s">
        <v>1</v>
      </c>
      <c r="F474" s="161" t="s">
        <v>132</v>
      </c>
      <c r="H474" s="162">
        <v>436.1</v>
      </c>
      <c r="I474" s="163"/>
      <c r="L474" s="159"/>
      <c r="M474" s="164"/>
      <c r="T474" s="165"/>
      <c r="AT474" s="160" t="s">
        <v>129</v>
      </c>
      <c r="AU474" s="160" t="s">
        <v>89</v>
      </c>
      <c r="AV474" s="13" t="s">
        <v>125</v>
      </c>
      <c r="AW474" s="13" t="s">
        <v>36</v>
      </c>
      <c r="AX474" s="13" t="s">
        <v>87</v>
      </c>
      <c r="AY474" s="160" t="s">
        <v>118</v>
      </c>
    </row>
    <row r="475" spans="2:65" s="1" customFormat="1" ht="24.2" customHeight="1">
      <c r="B475" s="133"/>
      <c r="C475" s="134" t="s">
        <v>589</v>
      </c>
      <c r="D475" s="134" t="s">
        <v>121</v>
      </c>
      <c r="E475" s="135" t="s">
        <v>590</v>
      </c>
      <c r="F475" s="136" t="s">
        <v>591</v>
      </c>
      <c r="G475" s="137" t="s">
        <v>135</v>
      </c>
      <c r="H475" s="138">
        <v>687.46</v>
      </c>
      <c r="I475" s="139"/>
      <c r="J475" s="140">
        <f>ROUND(I475*H475,2)</f>
        <v>0</v>
      </c>
      <c r="K475" s="141"/>
      <c r="L475" s="32"/>
      <c r="M475" s="142" t="s">
        <v>1</v>
      </c>
      <c r="N475" s="143" t="s">
        <v>44</v>
      </c>
      <c r="P475" s="144">
        <f>O475*H475</f>
        <v>0</v>
      </c>
      <c r="Q475" s="144">
        <v>0</v>
      </c>
      <c r="R475" s="144">
        <f>Q475*H475</f>
        <v>0</v>
      </c>
      <c r="S475" s="144">
        <v>0</v>
      </c>
      <c r="T475" s="145">
        <f>S475*H475</f>
        <v>0</v>
      </c>
      <c r="AR475" s="146" t="s">
        <v>125</v>
      </c>
      <c r="AT475" s="146" t="s">
        <v>121</v>
      </c>
      <c r="AU475" s="146" t="s">
        <v>89</v>
      </c>
      <c r="AY475" s="17" t="s">
        <v>118</v>
      </c>
      <c r="BE475" s="147">
        <f>IF(N475="základní",J475,0)</f>
        <v>0</v>
      </c>
      <c r="BF475" s="147">
        <f>IF(N475="snížená",J475,0)</f>
        <v>0</v>
      </c>
      <c r="BG475" s="147">
        <f>IF(N475="zákl. přenesená",J475,0)</f>
        <v>0</v>
      </c>
      <c r="BH475" s="147">
        <f>IF(N475="sníž. přenesená",J475,0)</f>
        <v>0</v>
      </c>
      <c r="BI475" s="147">
        <f>IF(N475="nulová",J475,0)</f>
        <v>0</v>
      </c>
      <c r="BJ475" s="17" t="s">
        <v>87</v>
      </c>
      <c r="BK475" s="147">
        <f>ROUND(I475*H475,2)</f>
        <v>0</v>
      </c>
      <c r="BL475" s="17" t="s">
        <v>125</v>
      </c>
      <c r="BM475" s="146" t="s">
        <v>592</v>
      </c>
    </row>
    <row r="476" spans="2:47" s="1" customFormat="1" ht="87.75">
      <c r="B476" s="32"/>
      <c r="D476" s="148" t="s">
        <v>127</v>
      </c>
      <c r="F476" s="149" t="s">
        <v>593</v>
      </c>
      <c r="I476" s="150"/>
      <c r="L476" s="32"/>
      <c r="M476" s="151"/>
      <c r="T476" s="56"/>
      <c r="AT476" s="17" t="s">
        <v>127</v>
      </c>
      <c r="AU476" s="17" t="s">
        <v>89</v>
      </c>
    </row>
    <row r="477" spans="2:51" s="12" customFormat="1" ht="12">
      <c r="B477" s="152"/>
      <c r="D477" s="148" t="s">
        <v>129</v>
      </c>
      <c r="E477" s="153" t="s">
        <v>1</v>
      </c>
      <c r="F477" s="154" t="s">
        <v>594</v>
      </c>
      <c r="H477" s="155">
        <v>598.2</v>
      </c>
      <c r="I477" s="156"/>
      <c r="L477" s="152"/>
      <c r="M477" s="157"/>
      <c r="T477" s="158"/>
      <c r="AT477" s="153" t="s">
        <v>129</v>
      </c>
      <c r="AU477" s="153" t="s">
        <v>89</v>
      </c>
      <c r="AV477" s="12" t="s">
        <v>89</v>
      </c>
      <c r="AW477" s="12" t="s">
        <v>36</v>
      </c>
      <c r="AX477" s="12" t="s">
        <v>79</v>
      </c>
      <c r="AY477" s="153" t="s">
        <v>118</v>
      </c>
    </row>
    <row r="478" spans="2:51" s="12" customFormat="1" ht="12">
      <c r="B478" s="152"/>
      <c r="D478" s="148" t="s">
        <v>129</v>
      </c>
      <c r="E478" s="153" t="s">
        <v>1</v>
      </c>
      <c r="F478" s="154" t="s">
        <v>595</v>
      </c>
      <c r="H478" s="155">
        <v>89.26</v>
      </c>
      <c r="I478" s="156"/>
      <c r="L478" s="152"/>
      <c r="M478" s="157"/>
      <c r="T478" s="158"/>
      <c r="AT478" s="153" t="s">
        <v>129</v>
      </c>
      <c r="AU478" s="153" t="s">
        <v>89</v>
      </c>
      <c r="AV478" s="12" t="s">
        <v>89</v>
      </c>
      <c r="AW478" s="12" t="s">
        <v>36</v>
      </c>
      <c r="AX478" s="12" t="s">
        <v>79</v>
      </c>
      <c r="AY478" s="153" t="s">
        <v>118</v>
      </c>
    </row>
    <row r="479" spans="2:51" s="13" customFormat="1" ht="12">
      <c r="B479" s="159"/>
      <c r="D479" s="148" t="s">
        <v>129</v>
      </c>
      <c r="E479" s="160" t="s">
        <v>1</v>
      </c>
      <c r="F479" s="161" t="s">
        <v>132</v>
      </c>
      <c r="H479" s="162">
        <v>687.46</v>
      </c>
      <c r="I479" s="163"/>
      <c r="L479" s="159"/>
      <c r="M479" s="164"/>
      <c r="T479" s="165"/>
      <c r="AT479" s="160" t="s">
        <v>129</v>
      </c>
      <c r="AU479" s="160" t="s">
        <v>89</v>
      </c>
      <c r="AV479" s="13" t="s">
        <v>125</v>
      </c>
      <c r="AW479" s="13" t="s">
        <v>36</v>
      </c>
      <c r="AX479" s="13" t="s">
        <v>87</v>
      </c>
      <c r="AY479" s="160" t="s">
        <v>118</v>
      </c>
    </row>
    <row r="480" spans="2:65" s="1" customFormat="1" ht="24.2" customHeight="1">
      <c r="B480" s="133"/>
      <c r="C480" s="134" t="s">
        <v>596</v>
      </c>
      <c r="D480" s="134" t="s">
        <v>121</v>
      </c>
      <c r="E480" s="135" t="s">
        <v>597</v>
      </c>
      <c r="F480" s="136" t="s">
        <v>598</v>
      </c>
      <c r="G480" s="137" t="s">
        <v>599</v>
      </c>
      <c r="H480" s="138">
        <v>6</v>
      </c>
      <c r="I480" s="139"/>
      <c r="J480" s="140">
        <f>ROUND(I480*H480,2)</f>
        <v>0</v>
      </c>
      <c r="K480" s="141"/>
      <c r="L480" s="32"/>
      <c r="M480" s="142" t="s">
        <v>1</v>
      </c>
      <c r="N480" s="143" t="s">
        <v>44</v>
      </c>
      <c r="P480" s="144">
        <f>O480*H480</f>
        <v>0</v>
      </c>
      <c r="Q480" s="144">
        <v>0</v>
      </c>
      <c r="R480" s="144">
        <f>Q480*H480</f>
        <v>0</v>
      </c>
      <c r="S480" s="144">
        <v>0</v>
      </c>
      <c r="T480" s="145">
        <f>S480*H480</f>
        <v>0</v>
      </c>
      <c r="AR480" s="146" t="s">
        <v>125</v>
      </c>
      <c r="AT480" s="146" t="s">
        <v>121</v>
      </c>
      <c r="AU480" s="146" t="s">
        <v>89</v>
      </c>
      <c r="AY480" s="17" t="s">
        <v>118</v>
      </c>
      <c r="BE480" s="147">
        <f>IF(N480="základní",J480,0)</f>
        <v>0</v>
      </c>
      <c r="BF480" s="147">
        <f>IF(N480="snížená",J480,0)</f>
        <v>0</v>
      </c>
      <c r="BG480" s="147">
        <f>IF(N480="zákl. přenesená",J480,0)</f>
        <v>0</v>
      </c>
      <c r="BH480" s="147">
        <f>IF(N480="sníž. přenesená",J480,0)</f>
        <v>0</v>
      </c>
      <c r="BI480" s="147">
        <f>IF(N480="nulová",J480,0)</f>
        <v>0</v>
      </c>
      <c r="BJ480" s="17" t="s">
        <v>87</v>
      </c>
      <c r="BK480" s="147">
        <f>ROUND(I480*H480,2)</f>
        <v>0</v>
      </c>
      <c r="BL480" s="17" t="s">
        <v>125</v>
      </c>
      <c r="BM480" s="146" t="s">
        <v>600</v>
      </c>
    </row>
    <row r="481" spans="2:47" s="1" customFormat="1" ht="68.25">
      <c r="B481" s="32"/>
      <c r="D481" s="148" t="s">
        <v>127</v>
      </c>
      <c r="F481" s="149" t="s">
        <v>601</v>
      </c>
      <c r="I481" s="150"/>
      <c r="L481" s="32"/>
      <c r="M481" s="151"/>
      <c r="T481" s="56"/>
      <c r="AT481" s="17" t="s">
        <v>127</v>
      </c>
      <c r="AU481" s="17" t="s">
        <v>89</v>
      </c>
    </row>
    <row r="482" spans="2:65" s="1" customFormat="1" ht="24.2" customHeight="1">
      <c r="B482" s="133"/>
      <c r="C482" s="134" t="s">
        <v>602</v>
      </c>
      <c r="D482" s="134" t="s">
        <v>121</v>
      </c>
      <c r="E482" s="135" t="s">
        <v>603</v>
      </c>
      <c r="F482" s="136" t="s">
        <v>604</v>
      </c>
      <c r="G482" s="137" t="s">
        <v>599</v>
      </c>
      <c r="H482" s="138">
        <v>146</v>
      </c>
      <c r="I482" s="139"/>
      <c r="J482" s="140">
        <f>ROUND(I482*H482,2)</f>
        <v>0</v>
      </c>
      <c r="K482" s="141"/>
      <c r="L482" s="32"/>
      <c r="M482" s="142" t="s">
        <v>1</v>
      </c>
      <c r="N482" s="143" t="s">
        <v>44</v>
      </c>
      <c r="P482" s="144">
        <f>O482*H482</f>
        <v>0</v>
      </c>
      <c r="Q482" s="144">
        <v>0</v>
      </c>
      <c r="R482" s="144">
        <f>Q482*H482</f>
        <v>0</v>
      </c>
      <c r="S482" s="144">
        <v>0</v>
      </c>
      <c r="T482" s="145">
        <f>S482*H482</f>
        <v>0</v>
      </c>
      <c r="AR482" s="146" t="s">
        <v>125</v>
      </c>
      <c r="AT482" s="146" t="s">
        <v>121</v>
      </c>
      <c r="AU482" s="146" t="s">
        <v>89</v>
      </c>
      <c r="AY482" s="17" t="s">
        <v>118</v>
      </c>
      <c r="BE482" s="147">
        <f>IF(N482="základní",J482,0)</f>
        <v>0</v>
      </c>
      <c r="BF482" s="147">
        <f>IF(N482="snížená",J482,0)</f>
        <v>0</v>
      </c>
      <c r="BG482" s="147">
        <f>IF(N482="zákl. přenesená",J482,0)</f>
        <v>0</v>
      </c>
      <c r="BH482" s="147">
        <f>IF(N482="sníž. přenesená",J482,0)</f>
        <v>0</v>
      </c>
      <c r="BI482" s="147">
        <f>IF(N482="nulová",J482,0)</f>
        <v>0</v>
      </c>
      <c r="BJ482" s="17" t="s">
        <v>87</v>
      </c>
      <c r="BK482" s="147">
        <f>ROUND(I482*H482,2)</f>
        <v>0</v>
      </c>
      <c r="BL482" s="17" t="s">
        <v>125</v>
      </c>
      <c r="BM482" s="146" t="s">
        <v>605</v>
      </c>
    </row>
    <row r="483" spans="2:47" s="1" customFormat="1" ht="48.75">
      <c r="B483" s="32"/>
      <c r="D483" s="148" t="s">
        <v>127</v>
      </c>
      <c r="F483" s="149" t="s">
        <v>606</v>
      </c>
      <c r="I483" s="150"/>
      <c r="L483" s="32"/>
      <c r="M483" s="151"/>
      <c r="T483" s="56"/>
      <c r="AT483" s="17" t="s">
        <v>127</v>
      </c>
      <c r="AU483" s="17" t="s">
        <v>89</v>
      </c>
    </row>
    <row r="484" spans="2:51" s="12" customFormat="1" ht="12">
      <c r="B484" s="152"/>
      <c r="D484" s="148" t="s">
        <v>129</v>
      </c>
      <c r="E484" s="153" t="s">
        <v>1</v>
      </c>
      <c r="F484" s="154" t="s">
        <v>607</v>
      </c>
      <c r="H484" s="155">
        <v>112</v>
      </c>
      <c r="I484" s="156"/>
      <c r="L484" s="152"/>
      <c r="M484" s="157"/>
      <c r="T484" s="158"/>
      <c r="AT484" s="153" t="s">
        <v>129</v>
      </c>
      <c r="AU484" s="153" t="s">
        <v>89</v>
      </c>
      <c r="AV484" s="12" t="s">
        <v>89</v>
      </c>
      <c r="AW484" s="12" t="s">
        <v>36</v>
      </c>
      <c r="AX484" s="12" t="s">
        <v>79</v>
      </c>
      <c r="AY484" s="153" t="s">
        <v>118</v>
      </c>
    </row>
    <row r="485" spans="2:51" s="12" customFormat="1" ht="12">
      <c r="B485" s="152"/>
      <c r="D485" s="148" t="s">
        <v>129</v>
      </c>
      <c r="E485" s="153" t="s">
        <v>1</v>
      </c>
      <c r="F485" s="154" t="s">
        <v>608</v>
      </c>
      <c r="H485" s="155">
        <v>4</v>
      </c>
      <c r="I485" s="156"/>
      <c r="L485" s="152"/>
      <c r="M485" s="157"/>
      <c r="T485" s="158"/>
      <c r="AT485" s="153" t="s">
        <v>129</v>
      </c>
      <c r="AU485" s="153" t="s">
        <v>89</v>
      </c>
      <c r="AV485" s="12" t="s">
        <v>89</v>
      </c>
      <c r="AW485" s="12" t="s">
        <v>36</v>
      </c>
      <c r="AX485" s="12" t="s">
        <v>79</v>
      </c>
      <c r="AY485" s="153" t="s">
        <v>118</v>
      </c>
    </row>
    <row r="486" spans="2:51" s="12" customFormat="1" ht="12">
      <c r="B486" s="152"/>
      <c r="D486" s="148" t="s">
        <v>129</v>
      </c>
      <c r="E486" s="153" t="s">
        <v>1</v>
      </c>
      <c r="F486" s="154" t="s">
        <v>609</v>
      </c>
      <c r="H486" s="155">
        <v>4</v>
      </c>
      <c r="I486" s="156"/>
      <c r="L486" s="152"/>
      <c r="M486" s="157"/>
      <c r="T486" s="158"/>
      <c r="AT486" s="153" t="s">
        <v>129</v>
      </c>
      <c r="AU486" s="153" t="s">
        <v>89</v>
      </c>
      <c r="AV486" s="12" t="s">
        <v>89</v>
      </c>
      <c r="AW486" s="12" t="s">
        <v>36</v>
      </c>
      <c r="AX486" s="12" t="s">
        <v>79</v>
      </c>
      <c r="AY486" s="153" t="s">
        <v>118</v>
      </c>
    </row>
    <row r="487" spans="2:51" s="12" customFormat="1" ht="12">
      <c r="B487" s="152"/>
      <c r="D487" s="148" t="s">
        <v>129</v>
      </c>
      <c r="E487" s="153" t="s">
        <v>1</v>
      </c>
      <c r="F487" s="154" t="s">
        <v>610</v>
      </c>
      <c r="H487" s="155">
        <v>10</v>
      </c>
      <c r="I487" s="156"/>
      <c r="L487" s="152"/>
      <c r="M487" s="157"/>
      <c r="T487" s="158"/>
      <c r="AT487" s="153" t="s">
        <v>129</v>
      </c>
      <c r="AU487" s="153" t="s">
        <v>89</v>
      </c>
      <c r="AV487" s="12" t="s">
        <v>89</v>
      </c>
      <c r="AW487" s="12" t="s">
        <v>36</v>
      </c>
      <c r="AX487" s="12" t="s">
        <v>79</v>
      </c>
      <c r="AY487" s="153" t="s">
        <v>118</v>
      </c>
    </row>
    <row r="488" spans="2:51" s="12" customFormat="1" ht="12">
      <c r="B488" s="152"/>
      <c r="D488" s="148" t="s">
        <v>129</v>
      </c>
      <c r="E488" s="153" t="s">
        <v>1</v>
      </c>
      <c r="F488" s="154" t="s">
        <v>611</v>
      </c>
      <c r="H488" s="155">
        <v>2</v>
      </c>
      <c r="I488" s="156"/>
      <c r="L488" s="152"/>
      <c r="M488" s="157"/>
      <c r="T488" s="158"/>
      <c r="AT488" s="153" t="s">
        <v>129</v>
      </c>
      <c r="AU488" s="153" t="s">
        <v>89</v>
      </c>
      <c r="AV488" s="12" t="s">
        <v>89</v>
      </c>
      <c r="AW488" s="12" t="s">
        <v>36</v>
      </c>
      <c r="AX488" s="12" t="s">
        <v>79</v>
      </c>
      <c r="AY488" s="153" t="s">
        <v>118</v>
      </c>
    </row>
    <row r="489" spans="2:51" s="12" customFormat="1" ht="12">
      <c r="B489" s="152"/>
      <c r="D489" s="148" t="s">
        <v>129</v>
      </c>
      <c r="E489" s="153" t="s">
        <v>1</v>
      </c>
      <c r="F489" s="154" t="s">
        <v>612</v>
      </c>
      <c r="H489" s="155">
        <v>4</v>
      </c>
      <c r="I489" s="156"/>
      <c r="L489" s="152"/>
      <c r="M489" s="157"/>
      <c r="T489" s="158"/>
      <c r="AT489" s="153" t="s">
        <v>129</v>
      </c>
      <c r="AU489" s="153" t="s">
        <v>89</v>
      </c>
      <c r="AV489" s="12" t="s">
        <v>89</v>
      </c>
      <c r="AW489" s="12" t="s">
        <v>36</v>
      </c>
      <c r="AX489" s="12" t="s">
        <v>79</v>
      </c>
      <c r="AY489" s="153" t="s">
        <v>118</v>
      </c>
    </row>
    <row r="490" spans="2:51" s="12" customFormat="1" ht="12">
      <c r="B490" s="152"/>
      <c r="D490" s="148" t="s">
        <v>129</v>
      </c>
      <c r="E490" s="153" t="s">
        <v>1</v>
      </c>
      <c r="F490" s="154" t="s">
        <v>374</v>
      </c>
      <c r="H490" s="155">
        <v>2</v>
      </c>
      <c r="I490" s="156"/>
      <c r="L490" s="152"/>
      <c r="M490" s="157"/>
      <c r="T490" s="158"/>
      <c r="AT490" s="153" t="s">
        <v>129</v>
      </c>
      <c r="AU490" s="153" t="s">
        <v>89</v>
      </c>
      <c r="AV490" s="12" t="s">
        <v>89</v>
      </c>
      <c r="AW490" s="12" t="s">
        <v>36</v>
      </c>
      <c r="AX490" s="12" t="s">
        <v>79</v>
      </c>
      <c r="AY490" s="153" t="s">
        <v>118</v>
      </c>
    </row>
    <row r="491" spans="2:51" s="12" customFormat="1" ht="12">
      <c r="B491" s="152"/>
      <c r="D491" s="148" t="s">
        <v>129</v>
      </c>
      <c r="E491" s="153" t="s">
        <v>1</v>
      </c>
      <c r="F491" s="154" t="s">
        <v>613</v>
      </c>
      <c r="H491" s="155">
        <v>6</v>
      </c>
      <c r="I491" s="156"/>
      <c r="L491" s="152"/>
      <c r="M491" s="157"/>
      <c r="T491" s="158"/>
      <c r="AT491" s="153" t="s">
        <v>129</v>
      </c>
      <c r="AU491" s="153" t="s">
        <v>89</v>
      </c>
      <c r="AV491" s="12" t="s">
        <v>89</v>
      </c>
      <c r="AW491" s="12" t="s">
        <v>36</v>
      </c>
      <c r="AX491" s="12" t="s">
        <v>79</v>
      </c>
      <c r="AY491" s="153" t="s">
        <v>118</v>
      </c>
    </row>
    <row r="492" spans="2:51" s="12" customFormat="1" ht="12">
      <c r="B492" s="152"/>
      <c r="D492" s="148" t="s">
        <v>129</v>
      </c>
      <c r="E492" s="153" t="s">
        <v>1</v>
      </c>
      <c r="F492" s="154" t="s">
        <v>614</v>
      </c>
      <c r="H492" s="155">
        <v>2</v>
      </c>
      <c r="I492" s="156"/>
      <c r="L492" s="152"/>
      <c r="M492" s="157"/>
      <c r="T492" s="158"/>
      <c r="AT492" s="153" t="s">
        <v>129</v>
      </c>
      <c r="AU492" s="153" t="s">
        <v>89</v>
      </c>
      <c r="AV492" s="12" t="s">
        <v>89</v>
      </c>
      <c r="AW492" s="12" t="s">
        <v>36</v>
      </c>
      <c r="AX492" s="12" t="s">
        <v>79</v>
      </c>
      <c r="AY492" s="153" t="s">
        <v>118</v>
      </c>
    </row>
    <row r="493" spans="2:51" s="13" customFormat="1" ht="12">
      <c r="B493" s="159"/>
      <c r="D493" s="148" t="s">
        <v>129</v>
      </c>
      <c r="E493" s="160" t="s">
        <v>1</v>
      </c>
      <c r="F493" s="161" t="s">
        <v>132</v>
      </c>
      <c r="H493" s="162">
        <v>146</v>
      </c>
      <c r="I493" s="163"/>
      <c r="L493" s="159"/>
      <c r="M493" s="164"/>
      <c r="T493" s="165"/>
      <c r="AT493" s="160" t="s">
        <v>129</v>
      </c>
      <c r="AU493" s="160" t="s">
        <v>89</v>
      </c>
      <c r="AV493" s="13" t="s">
        <v>125</v>
      </c>
      <c r="AW493" s="13" t="s">
        <v>36</v>
      </c>
      <c r="AX493" s="13" t="s">
        <v>87</v>
      </c>
      <c r="AY493" s="160" t="s">
        <v>118</v>
      </c>
    </row>
    <row r="494" spans="2:65" s="1" customFormat="1" ht="24.2" customHeight="1">
      <c r="B494" s="133"/>
      <c r="C494" s="134" t="s">
        <v>615</v>
      </c>
      <c r="D494" s="134" t="s">
        <v>121</v>
      </c>
      <c r="E494" s="135" t="s">
        <v>616</v>
      </c>
      <c r="F494" s="136" t="s">
        <v>617</v>
      </c>
      <c r="G494" s="137" t="s">
        <v>599</v>
      </c>
      <c r="H494" s="138">
        <v>2</v>
      </c>
      <c r="I494" s="139"/>
      <c r="J494" s="140">
        <f>ROUND(I494*H494,2)</f>
        <v>0</v>
      </c>
      <c r="K494" s="141"/>
      <c r="L494" s="32"/>
      <c r="M494" s="142" t="s">
        <v>1</v>
      </c>
      <c r="N494" s="143" t="s">
        <v>44</v>
      </c>
      <c r="P494" s="144">
        <f>O494*H494</f>
        <v>0</v>
      </c>
      <c r="Q494" s="144">
        <v>0</v>
      </c>
      <c r="R494" s="144">
        <f>Q494*H494</f>
        <v>0</v>
      </c>
      <c r="S494" s="144">
        <v>0</v>
      </c>
      <c r="T494" s="145">
        <f>S494*H494</f>
        <v>0</v>
      </c>
      <c r="AR494" s="146" t="s">
        <v>125</v>
      </c>
      <c r="AT494" s="146" t="s">
        <v>121</v>
      </c>
      <c r="AU494" s="146" t="s">
        <v>89</v>
      </c>
      <c r="AY494" s="17" t="s">
        <v>118</v>
      </c>
      <c r="BE494" s="147">
        <f>IF(N494="základní",J494,0)</f>
        <v>0</v>
      </c>
      <c r="BF494" s="147">
        <f>IF(N494="snížená",J494,0)</f>
        <v>0</v>
      </c>
      <c r="BG494" s="147">
        <f>IF(N494="zákl. přenesená",J494,0)</f>
        <v>0</v>
      </c>
      <c r="BH494" s="147">
        <f>IF(N494="sníž. přenesená",J494,0)</f>
        <v>0</v>
      </c>
      <c r="BI494" s="147">
        <f>IF(N494="nulová",J494,0)</f>
        <v>0</v>
      </c>
      <c r="BJ494" s="17" t="s">
        <v>87</v>
      </c>
      <c r="BK494" s="147">
        <f>ROUND(I494*H494,2)</f>
        <v>0</v>
      </c>
      <c r="BL494" s="17" t="s">
        <v>125</v>
      </c>
      <c r="BM494" s="146" t="s">
        <v>618</v>
      </c>
    </row>
    <row r="495" spans="2:47" s="1" customFormat="1" ht="68.25">
      <c r="B495" s="32"/>
      <c r="D495" s="148" t="s">
        <v>127</v>
      </c>
      <c r="F495" s="149" t="s">
        <v>619</v>
      </c>
      <c r="I495" s="150"/>
      <c r="L495" s="32"/>
      <c r="M495" s="151"/>
      <c r="T495" s="56"/>
      <c r="AT495" s="17" t="s">
        <v>127</v>
      </c>
      <c r="AU495" s="17" t="s">
        <v>89</v>
      </c>
    </row>
    <row r="496" spans="2:65" s="1" customFormat="1" ht="24.2" customHeight="1">
      <c r="B496" s="133"/>
      <c r="C496" s="134" t="s">
        <v>620</v>
      </c>
      <c r="D496" s="134" t="s">
        <v>121</v>
      </c>
      <c r="E496" s="135" t="s">
        <v>621</v>
      </c>
      <c r="F496" s="136" t="s">
        <v>622</v>
      </c>
      <c r="G496" s="137" t="s">
        <v>599</v>
      </c>
      <c r="H496" s="138">
        <v>20</v>
      </c>
      <c r="I496" s="139"/>
      <c r="J496" s="140">
        <f>ROUND(I496*H496,2)</f>
        <v>0</v>
      </c>
      <c r="K496" s="141"/>
      <c r="L496" s="32"/>
      <c r="M496" s="142" t="s">
        <v>1</v>
      </c>
      <c r="N496" s="143" t="s">
        <v>44</v>
      </c>
      <c r="P496" s="144">
        <f>O496*H496</f>
        <v>0</v>
      </c>
      <c r="Q496" s="144">
        <v>0</v>
      </c>
      <c r="R496" s="144">
        <f>Q496*H496</f>
        <v>0</v>
      </c>
      <c r="S496" s="144">
        <v>0</v>
      </c>
      <c r="T496" s="145">
        <f>S496*H496</f>
        <v>0</v>
      </c>
      <c r="AR496" s="146" t="s">
        <v>125</v>
      </c>
      <c r="AT496" s="146" t="s">
        <v>121</v>
      </c>
      <c r="AU496" s="146" t="s">
        <v>89</v>
      </c>
      <c r="AY496" s="17" t="s">
        <v>118</v>
      </c>
      <c r="BE496" s="147">
        <f>IF(N496="základní",J496,0)</f>
        <v>0</v>
      </c>
      <c r="BF496" s="147">
        <f>IF(N496="snížená",J496,0)</f>
        <v>0</v>
      </c>
      <c r="BG496" s="147">
        <f>IF(N496="zákl. přenesená",J496,0)</f>
        <v>0</v>
      </c>
      <c r="BH496" s="147">
        <f>IF(N496="sníž. přenesená",J496,0)</f>
        <v>0</v>
      </c>
      <c r="BI496" s="147">
        <f>IF(N496="nulová",J496,0)</f>
        <v>0</v>
      </c>
      <c r="BJ496" s="17" t="s">
        <v>87</v>
      </c>
      <c r="BK496" s="147">
        <f>ROUND(I496*H496,2)</f>
        <v>0</v>
      </c>
      <c r="BL496" s="17" t="s">
        <v>125</v>
      </c>
      <c r="BM496" s="146" t="s">
        <v>623</v>
      </c>
    </row>
    <row r="497" spans="2:47" s="1" customFormat="1" ht="58.5">
      <c r="B497" s="32"/>
      <c r="D497" s="148" t="s">
        <v>127</v>
      </c>
      <c r="F497" s="149" t="s">
        <v>624</v>
      </c>
      <c r="I497" s="150"/>
      <c r="L497" s="32"/>
      <c r="M497" s="151"/>
      <c r="T497" s="56"/>
      <c r="AT497" s="17" t="s">
        <v>127</v>
      </c>
      <c r="AU497" s="17" t="s">
        <v>89</v>
      </c>
    </row>
    <row r="498" spans="2:65" s="1" customFormat="1" ht="24.2" customHeight="1">
      <c r="B498" s="133"/>
      <c r="C498" s="134" t="s">
        <v>625</v>
      </c>
      <c r="D498" s="134" t="s">
        <v>121</v>
      </c>
      <c r="E498" s="135" t="s">
        <v>626</v>
      </c>
      <c r="F498" s="136" t="s">
        <v>627</v>
      </c>
      <c r="G498" s="137" t="s">
        <v>135</v>
      </c>
      <c r="H498" s="138">
        <v>1721.394</v>
      </c>
      <c r="I498" s="139"/>
      <c r="J498" s="140">
        <f>ROUND(I498*H498,2)</f>
        <v>0</v>
      </c>
      <c r="K498" s="141"/>
      <c r="L498" s="32"/>
      <c r="M498" s="142" t="s">
        <v>1</v>
      </c>
      <c r="N498" s="143" t="s">
        <v>44</v>
      </c>
      <c r="P498" s="144">
        <f>O498*H498</f>
        <v>0</v>
      </c>
      <c r="Q498" s="144">
        <v>0</v>
      </c>
      <c r="R498" s="144">
        <f>Q498*H498</f>
        <v>0</v>
      </c>
      <c r="S498" s="144">
        <v>0</v>
      </c>
      <c r="T498" s="145">
        <f>S498*H498</f>
        <v>0</v>
      </c>
      <c r="AR498" s="146" t="s">
        <v>125</v>
      </c>
      <c r="AT498" s="146" t="s">
        <v>121</v>
      </c>
      <c r="AU498" s="146" t="s">
        <v>89</v>
      </c>
      <c r="AY498" s="17" t="s">
        <v>118</v>
      </c>
      <c r="BE498" s="147">
        <f>IF(N498="základní",J498,0)</f>
        <v>0</v>
      </c>
      <c r="BF498" s="147">
        <f>IF(N498="snížená",J498,0)</f>
        <v>0</v>
      </c>
      <c r="BG498" s="147">
        <f>IF(N498="zákl. přenesená",J498,0)</f>
        <v>0</v>
      </c>
      <c r="BH498" s="147">
        <f>IF(N498="sníž. přenesená",J498,0)</f>
        <v>0</v>
      </c>
      <c r="BI498" s="147">
        <f>IF(N498="nulová",J498,0)</f>
        <v>0</v>
      </c>
      <c r="BJ498" s="17" t="s">
        <v>87</v>
      </c>
      <c r="BK498" s="147">
        <f>ROUND(I498*H498,2)</f>
        <v>0</v>
      </c>
      <c r="BL498" s="17" t="s">
        <v>125</v>
      </c>
      <c r="BM498" s="146" t="s">
        <v>628</v>
      </c>
    </row>
    <row r="499" spans="2:47" s="1" customFormat="1" ht="48.75">
      <c r="B499" s="32"/>
      <c r="D499" s="148" t="s">
        <v>127</v>
      </c>
      <c r="F499" s="149" t="s">
        <v>629</v>
      </c>
      <c r="I499" s="150"/>
      <c r="L499" s="32"/>
      <c r="M499" s="151"/>
      <c r="T499" s="56"/>
      <c r="AT499" s="17" t="s">
        <v>127</v>
      </c>
      <c r="AU499" s="17" t="s">
        <v>89</v>
      </c>
    </row>
    <row r="500" spans="2:51" s="12" customFormat="1" ht="12">
      <c r="B500" s="152"/>
      <c r="D500" s="148" t="s">
        <v>129</v>
      </c>
      <c r="E500" s="153" t="s">
        <v>1</v>
      </c>
      <c r="F500" s="154" t="s">
        <v>630</v>
      </c>
      <c r="H500" s="155">
        <v>354.5</v>
      </c>
      <c r="I500" s="156"/>
      <c r="L500" s="152"/>
      <c r="M500" s="157"/>
      <c r="T500" s="158"/>
      <c r="AT500" s="153" t="s">
        <v>129</v>
      </c>
      <c r="AU500" s="153" t="s">
        <v>89</v>
      </c>
      <c r="AV500" s="12" t="s">
        <v>89</v>
      </c>
      <c r="AW500" s="12" t="s">
        <v>36</v>
      </c>
      <c r="AX500" s="12" t="s">
        <v>79</v>
      </c>
      <c r="AY500" s="153" t="s">
        <v>118</v>
      </c>
    </row>
    <row r="501" spans="2:51" s="12" customFormat="1" ht="12">
      <c r="B501" s="152"/>
      <c r="D501" s="148" t="s">
        <v>129</v>
      </c>
      <c r="E501" s="153" t="s">
        <v>1</v>
      </c>
      <c r="F501" s="154" t="s">
        <v>631</v>
      </c>
      <c r="H501" s="155">
        <v>219.564</v>
      </c>
      <c r="I501" s="156"/>
      <c r="L501" s="152"/>
      <c r="M501" s="157"/>
      <c r="T501" s="158"/>
      <c r="AT501" s="153" t="s">
        <v>129</v>
      </c>
      <c r="AU501" s="153" t="s">
        <v>89</v>
      </c>
      <c r="AV501" s="12" t="s">
        <v>89</v>
      </c>
      <c r="AW501" s="12" t="s">
        <v>36</v>
      </c>
      <c r="AX501" s="12" t="s">
        <v>79</v>
      </c>
      <c r="AY501" s="153" t="s">
        <v>118</v>
      </c>
    </row>
    <row r="502" spans="2:51" s="12" customFormat="1" ht="12">
      <c r="B502" s="152"/>
      <c r="D502" s="148" t="s">
        <v>129</v>
      </c>
      <c r="E502" s="153" t="s">
        <v>1</v>
      </c>
      <c r="F502" s="154" t="s">
        <v>632</v>
      </c>
      <c r="H502" s="155">
        <v>346.522</v>
      </c>
      <c r="I502" s="156"/>
      <c r="L502" s="152"/>
      <c r="M502" s="157"/>
      <c r="T502" s="158"/>
      <c r="AT502" s="153" t="s">
        <v>129</v>
      </c>
      <c r="AU502" s="153" t="s">
        <v>89</v>
      </c>
      <c r="AV502" s="12" t="s">
        <v>89</v>
      </c>
      <c r="AW502" s="12" t="s">
        <v>36</v>
      </c>
      <c r="AX502" s="12" t="s">
        <v>79</v>
      </c>
      <c r="AY502" s="153" t="s">
        <v>118</v>
      </c>
    </row>
    <row r="503" spans="2:51" s="12" customFormat="1" ht="12">
      <c r="B503" s="152"/>
      <c r="D503" s="148" t="s">
        <v>129</v>
      </c>
      <c r="E503" s="153" t="s">
        <v>1</v>
      </c>
      <c r="F503" s="154" t="s">
        <v>633</v>
      </c>
      <c r="H503" s="155">
        <v>219.564</v>
      </c>
      <c r="I503" s="156"/>
      <c r="L503" s="152"/>
      <c r="M503" s="157"/>
      <c r="T503" s="158"/>
      <c r="AT503" s="153" t="s">
        <v>129</v>
      </c>
      <c r="AU503" s="153" t="s">
        <v>89</v>
      </c>
      <c r="AV503" s="12" t="s">
        <v>89</v>
      </c>
      <c r="AW503" s="12" t="s">
        <v>36</v>
      </c>
      <c r="AX503" s="12" t="s">
        <v>79</v>
      </c>
      <c r="AY503" s="153" t="s">
        <v>118</v>
      </c>
    </row>
    <row r="504" spans="2:51" s="12" customFormat="1" ht="12">
      <c r="B504" s="152"/>
      <c r="D504" s="148" t="s">
        <v>129</v>
      </c>
      <c r="E504" s="153" t="s">
        <v>1</v>
      </c>
      <c r="F504" s="154" t="s">
        <v>634</v>
      </c>
      <c r="H504" s="155">
        <v>200</v>
      </c>
      <c r="I504" s="156"/>
      <c r="L504" s="152"/>
      <c r="M504" s="157"/>
      <c r="T504" s="158"/>
      <c r="AT504" s="153" t="s">
        <v>129</v>
      </c>
      <c r="AU504" s="153" t="s">
        <v>89</v>
      </c>
      <c r="AV504" s="12" t="s">
        <v>89</v>
      </c>
      <c r="AW504" s="12" t="s">
        <v>36</v>
      </c>
      <c r="AX504" s="12" t="s">
        <v>79</v>
      </c>
      <c r="AY504" s="153" t="s">
        <v>118</v>
      </c>
    </row>
    <row r="505" spans="2:51" s="12" customFormat="1" ht="12">
      <c r="B505" s="152"/>
      <c r="D505" s="148" t="s">
        <v>129</v>
      </c>
      <c r="E505" s="153" t="s">
        <v>1</v>
      </c>
      <c r="F505" s="154" t="s">
        <v>635</v>
      </c>
      <c r="H505" s="155">
        <v>219.564</v>
      </c>
      <c r="I505" s="156"/>
      <c r="L505" s="152"/>
      <c r="M505" s="157"/>
      <c r="T505" s="158"/>
      <c r="AT505" s="153" t="s">
        <v>129</v>
      </c>
      <c r="AU505" s="153" t="s">
        <v>89</v>
      </c>
      <c r="AV505" s="12" t="s">
        <v>89</v>
      </c>
      <c r="AW505" s="12" t="s">
        <v>36</v>
      </c>
      <c r="AX505" s="12" t="s">
        <v>79</v>
      </c>
      <c r="AY505" s="153" t="s">
        <v>118</v>
      </c>
    </row>
    <row r="506" spans="2:51" s="12" customFormat="1" ht="12">
      <c r="B506" s="152"/>
      <c r="D506" s="148" t="s">
        <v>129</v>
      </c>
      <c r="E506" s="153" t="s">
        <v>1</v>
      </c>
      <c r="F506" s="154" t="s">
        <v>636</v>
      </c>
      <c r="H506" s="155">
        <v>142.08</v>
      </c>
      <c r="I506" s="156"/>
      <c r="L506" s="152"/>
      <c r="M506" s="157"/>
      <c r="T506" s="158"/>
      <c r="AT506" s="153" t="s">
        <v>129</v>
      </c>
      <c r="AU506" s="153" t="s">
        <v>89</v>
      </c>
      <c r="AV506" s="12" t="s">
        <v>89</v>
      </c>
      <c r="AW506" s="12" t="s">
        <v>36</v>
      </c>
      <c r="AX506" s="12" t="s">
        <v>79</v>
      </c>
      <c r="AY506" s="153" t="s">
        <v>118</v>
      </c>
    </row>
    <row r="507" spans="2:51" s="12" customFormat="1" ht="12">
      <c r="B507" s="152"/>
      <c r="D507" s="148" t="s">
        <v>129</v>
      </c>
      <c r="E507" s="153" t="s">
        <v>1</v>
      </c>
      <c r="F507" s="154" t="s">
        <v>637</v>
      </c>
      <c r="H507" s="155">
        <v>19.6</v>
      </c>
      <c r="I507" s="156"/>
      <c r="L507" s="152"/>
      <c r="M507" s="157"/>
      <c r="T507" s="158"/>
      <c r="AT507" s="153" t="s">
        <v>129</v>
      </c>
      <c r="AU507" s="153" t="s">
        <v>89</v>
      </c>
      <c r="AV507" s="12" t="s">
        <v>89</v>
      </c>
      <c r="AW507" s="12" t="s">
        <v>36</v>
      </c>
      <c r="AX507" s="12" t="s">
        <v>79</v>
      </c>
      <c r="AY507" s="153" t="s">
        <v>118</v>
      </c>
    </row>
    <row r="508" spans="2:51" s="13" customFormat="1" ht="12">
      <c r="B508" s="159"/>
      <c r="D508" s="148" t="s">
        <v>129</v>
      </c>
      <c r="E508" s="160" t="s">
        <v>1</v>
      </c>
      <c r="F508" s="161" t="s">
        <v>132</v>
      </c>
      <c r="H508" s="162">
        <v>1721.394</v>
      </c>
      <c r="I508" s="163"/>
      <c r="L508" s="159"/>
      <c r="M508" s="164"/>
      <c r="T508" s="165"/>
      <c r="AT508" s="160" t="s">
        <v>129</v>
      </c>
      <c r="AU508" s="160" t="s">
        <v>89</v>
      </c>
      <c r="AV508" s="13" t="s">
        <v>125</v>
      </c>
      <c r="AW508" s="13" t="s">
        <v>36</v>
      </c>
      <c r="AX508" s="13" t="s">
        <v>87</v>
      </c>
      <c r="AY508" s="160" t="s">
        <v>118</v>
      </c>
    </row>
    <row r="509" spans="2:65" s="1" customFormat="1" ht="24.2" customHeight="1">
      <c r="B509" s="133"/>
      <c r="C509" s="134" t="s">
        <v>638</v>
      </c>
      <c r="D509" s="134" t="s">
        <v>121</v>
      </c>
      <c r="E509" s="135" t="s">
        <v>639</v>
      </c>
      <c r="F509" s="136" t="s">
        <v>640</v>
      </c>
      <c r="G509" s="137" t="s">
        <v>135</v>
      </c>
      <c r="H509" s="138">
        <v>1721.394</v>
      </c>
      <c r="I509" s="139"/>
      <c r="J509" s="140">
        <f>ROUND(I509*H509,2)</f>
        <v>0</v>
      </c>
      <c r="K509" s="141"/>
      <c r="L509" s="32"/>
      <c r="M509" s="142" t="s">
        <v>1</v>
      </c>
      <c r="N509" s="143" t="s">
        <v>44</v>
      </c>
      <c r="P509" s="144">
        <f>O509*H509</f>
        <v>0</v>
      </c>
      <c r="Q509" s="144">
        <v>0</v>
      </c>
      <c r="R509" s="144">
        <f>Q509*H509</f>
        <v>0</v>
      </c>
      <c r="S509" s="144">
        <v>0</v>
      </c>
      <c r="T509" s="145">
        <f>S509*H509</f>
        <v>0</v>
      </c>
      <c r="AR509" s="146" t="s">
        <v>125</v>
      </c>
      <c r="AT509" s="146" t="s">
        <v>121</v>
      </c>
      <c r="AU509" s="146" t="s">
        <v>89</v>
      </c>
      <c r="AY509" s="17" t="s">
        <v>118</v>
      </c>
      <c r="BE509" s="147">
        <f>IF(N509="základní",J509,0)</f>
        <v>0</v>
      </c>
      <c r="BF509" s="147">
        <f>IF(N509="snížená",J509,0)</f>
        <v>0</v>
      </c>
      <c r="BG509" s="147">
        <f>IF(N509="zákl. přenesená",J509,0)</f>
        <v>0</v>
      </c>
      <c r="BH509" s="147">
        <f>IF(N509="sníž. přenesená",J509,0)</f>
        <v>0</v>
      </c>
      <c r="BI509" s="147">
        <f>IF(N509="nulová",J509,0)</f>
        <v>0</v>
      </c>
      <c r="BJ509" s="17" t="s">
        <v>87</v>
      </c>
      <c r="BK509" s="147">
        <f>ROUND(I509*H509,2)</f>
        <v>0</v>
      </c>
      <c r="BL509" s="17" t="s">
        <v>125</v>
      </c>
      <c r="BM509" s="146" t="s">
        <v>641</v>
      </c>
    </row>
    <row r="510" spans="2:47" s="1" customFormat="1" ht="58.5">
      <c r="B510" s="32"/>
      <c r="D510" s="148" t="s">
        <v>127</v>
      </c>
      <c r="F510" s="149" t="s">
        <v>642</v>
      </c>
      <c r="I510" s="150"/>
      <c r="L510" s="32"/>
      <c r="M510" s="151"/>
      <c r="T510" s="56"/>
      <c r="AT510" s="17" t="s">
        <v>127</v>
      </c>
      <c r="AU510" s="17" t="s">
        <v>89</v>
      </c>
    </row>
    <row r="511" spans="2:65" s="1" customFormat="1" ht="16.5" customHeight="1">
      <c r="B511" s="133"/>
      <c r="C511" s="134" t="s">
        <v>643</v>
      </c>
      <c r="D511" s="134" t="s">
        <v>121</v>
      </c>
      <c r="E511" s="135" t="s">
        <v>644</v>
      </c>
      <c r="F511" s="136" t="s">
        <v>645</v>
      </c>
      <c r="G511" s="137" t="s">
        <v>241</v>
      </c>
      <c r="H511" s="138">
        <v>78</v>
      </c>
      <c r="I511" s="139"/>
      <c r="J511" s="140">
        <f>ROUND(I511*H511,2)</f>
        <v>0</v>
      </c>
      <c r="K511" s="141"/>
      <c r="L511" s="32"/>
      <c r="M511" s="142" t="s">
        <v>1</v>
      </c>
      <c r="N511" s="143" t="s">
        <v>44</v>
      </c>
      <c r="P511" s="144">
        <f>O511*H511</f>
        <v>0</v>
      </c>
      <c r="Q511" s="144">
        <v>0</v>
      </c>
      <c r="R511" s="144">
        <f>Q511*H511</f>
        <v>0</v>
      </c>
      <c r="S511" s="144">
        <v>0</v>
      </c>
      <c r="T511" s="145">
        <f>S511*H511</f>
        <v>0</v>
      </c>
      <c r="AR511" s="146" t="s">
        <v>125</v>
      </c>
      <c r="AT511" s="146" t="s">
        <v>121</v>
      </c>
      <c r="AU511" s="146" t="s">
        <v>89</v>
      </c>
      <c r="AY511" s="17" t="s">
        <v>118</v>
      </c>
      <c r="BE511" s="147">
        <f>IF(N511="základní",J511,0)</f>
        <v>0</v>
      </c>
      <c r="BF511" s="147">
        <f>IF(N511="snížená",J511,0)</f>
        <v>0</v>
      </c>
      <c r="BG511" s="147">
        <f>IF(N511="zákl. přenesená",J511,0)</f>
        <v>0</v>
      </c>
      <c r="BH511" s="147">
        <f>IF(N511="sníž. přenesená",J511,0)</f>
        <v>0</v>
      </c>
      <c r="BI511" s="147">
        <f>IF(N511="nulová",J511,0)</f>
        <v>0</v>
      </c>
      <c r="BJ511" s="17" t="s">
        <v>87</v>
      </c>
      <c r="BK511" s="147">
        <f>ROUND(I511*H511,2)</f>
        <v>0</v>
      </c>
      <c r="BL511" s="17" t="s">
        <v>125</v>
      </c>
      <c r="BM511" s="146" t="s">
        <v>646</v>
      </c>
    </row>
    <row r="512" spans="2:47" s="1" customFormat="1" ht="39">
      <c r="B512" s="32"/>
      <c r="D512" s="148" t="s">
        <v>127</v>
      </c>
      <c r="F512" s="149" t="s">
        <v>647</v>
      </c>
      <c r="I512" s="150"/>
      <c r="L512" s="32"/>
      <c r="M512" s="151"/>
      <c r="T512" s="56"/>
      <c r="AT512" s="17" t="s">
        <v>127</v>
      </c>
      <c r="AU512" s="17" t="s">
        <v>89</v>
      </c>
    </row>
    <row r="513" spans="2:51" s="12" customFormat="1" ht="12">
      <c r="B513" s="152"/>
      <c r="D513" s="148" t="s">
        <v>129</v>
      </c>
      <c r="E513" s="153" t="s">
        <v>1</v>
      </c>
      <c r="F513" s="154" t="s">
        <v>648</v>
      </c>
      <c r="H513" s="155">
        <v>78</v>
      </c>
      <c r="I513" s="156"/>
      <c r="L513" s="152"/>
      <c r="M513" s="157"/>
      <c r="T513" s="158"/>
      <c r="AT513" s="153" t="s">
        <v>129</v>
      </c>
      <c r="AU513" s="153" t="s">
        <v>89</v>
      </c>
      <c r="AV513" s="12" t="s">
        <v>89</v>
      </c>
      <c r="AW513" s="12" t="s">
        <v>36</v>
      </c>
      <c r="AX513" s="12" t="s">
        <v>87</v>
      </c>
      <c r="AY513" s="153" t="s">
        <v>118</v>
      </c>
    </row>
    <row r="514" spans="2:65" s="1" customFormat="1" ht="16.5" customHeight="1">
      <c r="B514" s="133"/>
      <c r="C514" s="166" t="s">
        <v>649</v>
      </c>
      <c r="D514" s="166" t="s">
        <v>148</v>
      </c>
      <c r="E514" s="167" t="s">
        <v>650</v>
      </c>
      <c r="F514" s="168" t="s">
        <v>651</v>
      </c>
      <c r="G514" s="169" t="s">
        <v>241</v>
      </c>
      <c r="H514" s="170">
        <v>44</v>
      </c>
      <c r="I514" s="171"/>
      <c r="J514" s="172">
        <f>ROUND(I514*H514,2)</f>
        <v>0</v>
      </c>
      <c r="K514" s="173"/>
      <c r="L514" s="174"/>
      <c r="M514" s="175" t="s">
        <v>1</v>
      </c>
      <c r="N514" s="176" t="s">
        <v>44</v>
      </c>
      <c r="P514" s="144">
        <f>O514*H514</f>
        <v>0</v>
      </c>
      <c r="Q514" s="144">
        <v>0.01004</v>
      </c>
      <c r="R514" s="144">
        <f>Q514*H514</f>
        <v>0.44176000000000004</v>
      </c>
      <c r="S514" s="144">
        <v>0</v>
      </c>
      <c r="T514" s="145">
        <f>S514*H514</f>
        <v>0</v>
      </c>
      <c r="AR514" s="146" t="s">
        <v>152</v>
      </c>
      <c r="AT514" s="146" t="s">
        <v>148</v>
      </c>
      <c r="AU514" s="146" t="s">
        <v>89</v>
      </c>
      <c r="AY514" s="17" t="s">
        <v>118</v>
      </c>
      <c r="BE514" s="147">
        <f>IF(N514="základní",J514,0)</f>
        <v>0</v>
      </c>
      <c r="BF514" s="147">
        <f>IF(N514="snížená",J514,0)</f>
        <v>0</v>
      </c>
      <c r="BG514" s="147">
        <f>IF(N514="zákl. přenesená",J514,0)</f>
        <v>0</v>
      </c>
      <c r="BH514" s="147">
        <f>IF(N514="sníž. přenesená",J514,0)</f>
        <v>0</v>
      </c>
      <c r="BI514" s="147">
        <f>IF(N514="nulová",J514,0)</f>
        <v>0</v>
      </c>
      <c r="BJ514" s="17" t="s">
        <v>87</v>
      </c>
      <c r="BK514" s="147">
        <f>ROUND(I514*H514,2)</f>
        <v>0</v>
      </c>
      <c r="BL514" s="17" t="s">
        <v>125</v>
      </c>
      <c r="BM514" s="146" t="s">
        <v>652</v>
      </c>
    </row>
    <row r="515" spans="2:47" s="1" customFormat="1" ht="12">
      <c r="B515" s="32"/>
      <c r="D515" s="148" t="s">
        <v>127</v>
      </c>
      <c r="F515" s="149" t="s">
        <v>651</v>
      </c>
      <c r="I515" s="150"/>
      <c r="L515" s="32"/>
      <c r="M515" s="151"/>
      <c r="T515" s="56"/>
      <c r="AT515" s="17" t="s">
        <v>127</v>
      </c>
      <c r="AU515" s="17" t="s">
        <v>89</v>
      </c>
    </row>
    <row r="516" spans="2:51" s="12" customFormat="1" ht="12">
      <c r="B516" s="152"/>
      <c r="D516" s="148" t="s">
        <v>129</v>
      </c>
      <c r="E516" s="153" t="s">
        <v>1</v>
      </c>
      <c r="F516" s="154" t="s">
        <v>653</v>
      </c>
      <c r="H516" s="155">
        <v>24</v>
      </c>
      <c r="I516" s="156"/>
      <c r="L516" s="152"/>
      <c r="M516" s="157"/>
      <c r="T516" s="158"/>
      <c r="AT516" s="153" t="s">
        <v>129</v>
      </c>
      <c r="AU516" s="153" t="s">
        <v>89</v>
      </c>
      <c r="AV516" s="12" t="s">
        <v>89</v>
      </c>
      <c r="AW516" s="12" t="s">
        <v>36</v>
      </c>
      <c r="AX516" s="12" t="s">
        <v>79</v>
      </c>
      <c r="AY516" s="153" t="s">
        <v>118</v>
      </c>
    </row>
    <row r="517" spans="2:51" s="12" customFormat="1" ht="12">
      <c r="B517" s="152"/>
      <c r="D517" s="148" t="s">
        <v>129</v>
      </c>
      <c r="E517" s="153" t="s">
        <v>1</v>
      </c>
      <c r="F517" s="154" t="s">
        <v>654</v>
      </c>
      <c r="H517" s="155">
        <v>10</v>
      </c>
      <c r="I517" s="156"/>
      <c r="L517" s="152"/>
      <c r="M517" s="157"/>
      <c r="T517" s="158"/>
      <c r="AT517" s="153" t="s">
        <v>129</v>
      </c>
      <c r="AU517" s="153" t="s">
        <v>89</v>
      </c>
      <c r="AV517" s="12" t="s">
        <v>89</v>
      </c>
      <c r="AW517" s="12" t="s">
        <v>36</v>
      </c>
      <c r="AX517" s="12" t="s">
        <v>79</v>
      </c>
      <c r="AY517" s="153" t="s">
        <v>118</v>
      </c>
    </row>
    <row r="518" spans="2:51" s="12" customFormat="1" ht="12">
      <c r="B518" s="152"/>
      <c r="D518" s="148" t="s">
        <v>129</v>
      </c>
      <c r="E518" s="153" t="s">
        <v>1</v>
      </c>
      <c r="F518" s="154" t="s">
        <v>655</v>
      </c>
      <c r="H518" s="155">
        <v>10</v>
      </c>
      <c r="I518" s="156"/>
      <c r="L518" s="152"/>
      <c r="M518" s="157"/>
      <c r="T518" s="158"/>
      <c r="AT518" s="153" t="s">
        <v>129</v>
      </c>
      <c r="AU518" s="153" t="s">
        <v>89</v>
      </c>
      <c r="AV518" s="12" t="s">
        <v>89</v>
      </c>
      <c r="AW518" s="12" t="s">
        <v>36</v>
      </c>
      <c r="AX518" s="12" t="s">
        <v>79</v>
      </c>
      <c r="AY518" s="153" t="s">
        <v>118</v>
      </c>
    </row>
    <row r="519" spans="2:51" s="13" customFormat="1" ht="12">
      <c r="B519" s="159"/>
      <c r="D519" s="148" t="s">
        <v>129</v>
      </c>
      <c r="E519" s="160" t="s">
        <v>1</v>
      </c>
      <c r="F519" s="161" t="s">
        <v>132</v>
      </c>
      <c r="H519" s="162">
        <v>44</v>
      </c>
      <c r="I519" s="163"/>
      <c r="L519" s="159"/>
      <c r="M519" s="164"/>
      <c r="T519" s="165"/>
      <c r="AT519" s="160" t="s">
        <v>129</v>
      </c>
      <c r="AU519" s="160" t="s">
        <v>89</v>
      </c>
      <c r="AV519" s="13" t="s">
        <v>125</v>
      </c>
      <c r="AW519" s="13" t="s">
        <v>36</v>
      </c>
      <c r="AX519" s="13" t="s">
        <v>87</v>
      </c>
      <c r="AY519" s="160" t="s">
        <v>118</v>
      </c>
    </row>
    <row r="520" spans="2:65" s="1" customFormat="1" ht="21.75" customHeight="1">
      <c r="B520" s="133"/>
      <c r="C520" s="166" t="s">
        <v>656</v>
      </c>
      <c r="D520" s="166" t="s">
        <v>148</v>
      </c>
      <c r="E520" s="167" t="s">
        <v>657</v>
      </c>
      <c r="F520" s="168" t="s">
        <v>658</v>
      </c>
      <c r="G520" s="169" t="s">
        <v>241</v>
      </c>
      <c r="H520" s="170">
        <v>6</v>
      </c>
      <c r="I520" s="171"/>
      <c r="J520" s="172">
        <f>ROUND(I520*H520,2)</f>
        <v>0</v>
      </c>
      <c r="K520" s="173"/>
      <c r="L520" s="174"/>
      <c r="M520" s="175" t="s">
        <v>1</v>
      </c>
      <c r="N520" s="176" t="s">
        <v>44</v>
      </c>
      <c r="P520" s="144">
        <f>O520*H520</f>
        <v>0</v>
      </c>
      <c r="Q520" s="144">
        <v>0.01099</v>
      </c>
      <c r="R520" s="144">
        <f>Q520*H520</f>
        <v>0.06594</v>
      </c>
      <c r="S520" s="144">
        <v>0</v>
      </c>
      <c r="T520" s="145">
        <f>S520*H520</f>
        <v>0</v>
      </c>
      <c r="AR520" s="146" t="s">
        <v>152</v>
      </c>
      <c r="AT520" s="146" t="s">
        <v>148</v>
      </c>
      <c r="AU520" s="146" t="s">
        <v>89</v>
      </c>
      <c r="AY520" s="17" t="s">
        <v>118</v>
      </c>
      <c r="BE520" s="147">
        <f>IF(N520="základní",J520,0)</f>
        <v>0</v>
      </c>
      <c r="BF520" s="147">
        <f>IF(N520="snížená",J520,0)</f>
        <v>0</v>
      </c>
      <c r="BG520" s="147">
        <f>IF(N520="zákl. přenesená",J520,0)</f>
        <v>0</v>
      </c>
      <c r="BH520" s="147">
        <f>IF(N520="sníž. přenesená",J520,0)</f>
        <v>0</v>
      </c>
      <c r="BI520" s="147">
        <f>IF(N520="nulová",J520,0)</f>
        <v>0</v>
      </c>
      <c r="BJ520" s="17" t="s">
        <v>87</v>
      </c>
      <c r="BK520" s="147">
        <f>ROUND(I520*H520,2)</f>
        <v>0</v>
      </c>
      <c r="BL520" s="17" t="s">
        <v>125</v>
      </c>
      <c r="BM520" s="146" t="s">
        <v>659</v>
      </c>
    </row>
    <row r="521" spans="2:47" s="1" customFormat="1" ht="12">
      <c r="B521" s="32"/>
      <c r="D521" s="148" t="s">
        <v>127</v>
      </c>
      <c r="F521" s="149" t="s">
        <v>658</v>
      </c>
      <c r="I521" s="150"/>
      <c r="L521" s="32"/>
      <c r="M521" s="151"/>
      <c r="T521" s="56"/>
      <c r="AT521" s="17" t="s">
        <v>127</v>
      </c>
      <c r="AU521" s="17" t="s">
        <v>89</v>
      </c>
    </row>
    <row r="522" spans="2:65" s="1" customFormat="1" ht="16.5" customHeight="1">
      <c r="B522" s="133"/>
      <c r="C522" s="166" t="s">
        <v>660</v>
      </c>
      <c r="D522" s="166" t="s">
        <v>148</v>
      </c>
      <c r="E522" s="167" t="s">
        <v>661</v>
      </c>
      <c r="F522" s="168" t="s">
        <v>662</v>
      </c>
      <c r="G522" s="169" t="s">
        <v>241</v>
      </c>
      <c r="H522" s="170">
        <v>28</v>
      </c>
      <c r="I522" s="171"/>
      <c r="J522" s="172">
        <f>ROUND(I522*H522,2)</f>
        <v>0</v>
      </c>
      <c r="K522" s="173"/>
      <c r="L522" s="174"/>
      <c r="M522" s="175" t="s">
        <v>1</v>
      </c>
      <c r="N522" s="176" t="s">
        <v>44</v>
      </c>
      <c r="P522" s="144">
        <f>O522*H522</f>
        <v>0</v>
      </c>
      <c r="Q522" s="144">
        <v>0.01006</v>
      </c>
      <c r="R522" s="144">
        <f>Q522*H522</f>
        <v>0.28168</v>
      </c>
      <c r="S522" s="144">
        <v>0</v>
      </c>
      <c r="T522" s="145">
        <f>S522*H522</f>
        <v>0</v>
      </c>
      <c r="AR522" s="146" t="s">
        <v>152</v>
      </c>
      <c r="AT522" s="146" t="s">
        <v>148</v>
      </c>
      <c r="AU522" s="146" t="s">
        <v>89</v>
      </c>
      <c r="AY522" s="17" t="s">
        <v>118</v>
      </c>
      <c r="BE522" s="147">
        <f>IF(N522="základní",J522,0)</f>
        <v>0</v>
      </c>
      <c r="BF522" s="147">
        <f>IF(N522="snížená",J522,0)</f>
        <v>0</v>
      </c>
      <c r="BG522" s="147">
        <f>IF(N522="zákl. přenesená",J522,0)</f>
        <v>0</v>
      </c>
      <c r="BH522" s="147">
        <f>IF(N522="sníž. přenesená",J522,0)</f>
        <v>0</v>
      </c>
      <c r="BI522" s="147">
        <f>IF(N522="nulová",J522,0)</f>
        <v>0</v>
      </c>
      <c r="BJ522" s="17" t="s">
        <v>87</v>
      </c>
      <c r="BK522" s="147">
        <f>ROUND(I522*H522,2)</f>
        <v>0</v>
      </c>
      <c r="BL522" s="17" t="s">
        <v>125</v>
      </c>
      <c r="BM522" s="146" t="s">
        <v>663</v>
      </c>
    </row>
    <row r="523" spans="2:47" s="1" customFormat="1" ht="12">
      <c r="B523" s="32"/>
      <c r="D523" s="148" t="s">
        <v>127</v>
      </c>
      <c r="F523" s="149" t="s">
        <v>662</v>
      </c>
      <c r="I523" s="150"/>
      <c r="L523" s="32"/>
      <c r="M523" s="151"/>
      <c r="T523" s="56"/>
      <c r="AT523" s="17" t="s">
        <v>127</v>
      </c>
      <c r="AU523" s="17" t="s">
        <v>89</v>
      </c>
    </row>
    <row r="524" spans="2:51" s="12" customFormat="1" ht="12">
      <c r="B524" s="152"/>
      <c r="D524" s="148" t="s">
        <v>129</v>
      </c>
      <c r="E524" s="153" t="s">
        <v>1</v>
      </c>
      <c r="F524" s="154" t="s">
        <v>664</v>
      </c>
      <c r="H524" s="155">
        <v>28</v>
      </c>
      <c r="I524" s="156"/>
      <c r="L524" s="152"/>
      <c r="M524" s="157"/>
      <c r="T524" s="158"/>
      <c r="AT524" s="153" t="s">
        <v>129</v>
      </c>
      <c r="AU524" s="153" t="s">
        <v>89</v>
      </c>
      <c r="AV524" s="12" t="s">
        <v>89</v>
      </c>
      <c r="AW524" s="12" t="s">
        <v>36</v>
      </c>
      <c r="AX524" s="12" t="s">
        <v>87</v>
      </c>
      <c r="AY524" s="153" t="s">
        <v>118</v>
      </c>
    </row>
    <row r="525" spans="2:65" s="1" customFormat="1" ht="24.2" customHeight="1">
      <c r="B525" s="133"/>
      <c r="C525" s="134" t="s">
        <v>665</v>
      </c>
      <c r="D525" s="134" t="s">
        <v>121</v>
      </c>
      <c r="E525" s="135" t="s">
        <v>666</v>
      </c>
      <c r="F525" s="136" t="s">
        <v>667</v>
      </c>
      <c r="G525" s="137" t="s">
        <v>241</v>
      </c>
      <c r="H525" s="138">
        <v>5</v>
      </c>
      <c r="I525" s="139"/>
      <c r="J525" s="140">
        <f>ROUND(I525*H525,2)</f>
        <v>0</v>
      </c>
      <c r="K525" s="141"/>
      <c r="L525" s="32"/>
      <c r="M525" s="142" t="s">
        <v>1</v>
      </c>
      <c r="N525" s="143" t="s">
        <v>44</v>
      </c>
      <c r="P525" s="144">
        <f>O525*H525</f>
        <v>0</v>
      </c>
      <c r="Q525" s="144">
        <v>0</v>
      </c>
      <c r="R525" s="144">
        <f>Q525*H525</f>
        <v>0</v>
      </c>
      <c r="S525" s="144">
        <v>0</v>
      </c>
      <c r="T525" s="145">
        <f>S525*H525</f>
        <v>0</v>
      </c>
      <c r="AR525" s="146" t="s">
        <v>125</v>
      </c>
      <c r="AT525" s="146" t="s">
        <v>121</v>
      </c>
      <c r="AU525" s="146" t="s">
        <v>89</v>
      </c>
      <c r="AY525" s="17" t="s">
        <v>118</v>
      </c>
      <c r="BE525" s="147">
        <f>IF(N525="základní",J525,0)</f>
        <v>0</v>
      </c>
      <c r="BF525" s="147">
        <f>IF(N525="snížená",J525,0)</f>
        <v>0</v>
      </c>
      <c r="BG525" s="147">
        <f>IF(N525="zákl. přenesená",J525,0)</f>
        <v>0</v>
      </c>
      <c r="BH525" s="147">
        <f>IF(N525="sníž. přenesená",J525,0)</f>
        <v>0</v>
      </c>
      <c r="BI525" s="147">
        <f>IF(N525="nulová",J525,0)</f>
        <v>0</v>
      </c>
      <c r="BJ525" s="17" t="s">
        <v>87</v>
      </c>
      <c r="BK525" s="147">
        <f>ROUND(I525*H525,2)</f>
        <v>0</v>
      </c>
      <c r="BL525" s="17" t="s">
        <v>125</v>
      </c>
      <c r="BM525" s="146" t="s">
        <v>668</v>
      </c>
    </row>
    <row r="526" spans="2:47" s="1" customFormat="1" ht="29.25">
      <c r="B526" s="32"/>
      <c r="D526" s="148" t="s">
        <v>127</v>
      </c>
      <c r="F526" s="149" t="s">
        <v>669</v>
      </c>
      <c r="I526" s="150"/>
      <c r="L526" s="32"/>
      <c r="M526" s="151"/>
      <c r="T526" s="56"/>
      <c r="AT526" s="17" t="s">
        <v>127</v>
      </c>
      <c r="AU526" s="17" t="s">
        <v>89</v>
      </c>
    </row>
    <row r="527" spans="2:65" s="1" customFormat="1" ht="24.2" customHeight="1">
      <c r="B527" s="133"/>
      <c r="C527" s="134" t="s">
        <v>670</v>
      </c>
      <c r="D527" s="134" t="s">
        <v>121</v>
      </c>
      <c r="E527" s="135" t="s">
        <v>671</v>
      </c>
      <c r="F527" s="136" t="s">
        <v>672</v>
      </c>
      <c r="G527" s="137" t="s">
        <v>241</v>
      </c>
      <c r="H527" s="138">
        <v>3</v>
      </c>
      <c r="I527" s="139"/>
      <c r="J527" s="140">
        <f>ROUND(I527*H527,2)</f>
        <v>0</v>
      </c>
      <c r="K527" s="141"/>
      <c r="L527" s="32"/>
      <c r="M527" s="142" t="s">
        <v>1</v>
      </c>
      <c r="N527" s="143" t="s">
        <v>44</v>
      </c>
      <c r="P527" s="144">
        <f>O527*H527</f>
        <v>0</v>
      </c>
      <c r="Q527" s="144">
        <v>0</v>
      </c>
      <c r="R527" s="144">
        <f>Q527*H527</f>
        <v>0</v>
      </c>
      <c r="S527" s="144">
        <v>0</v>
      </c>
      <c r="T527" s="145">
        <f>S527*H527</f>
        <v>0</v>
      </c>
      <c r="AR527" s="146" t="s">
        <v>125</v>
      </c>
      <c r="AT527" s="146" t="s">
        <v>121</v>
      </c>
      <c r="AU527" s="146" t="s">
        <v>89</v>
      </c>
      <c r="AY527" s="17" t="s">
        <v>118</v>
      </c>
      <c r="BE527" s="147">
        <f>IF(N527="základní",J527,0)</f>
        <v>0</v>
      </c>
      <c r="BF527" s="147">
        <f>IF(N527="snížená",J527,0)</f>
        <v>0</v>
      </c>
      <c r="BG527" s="147">
        <f>IF(N527="zákl. přenesená",J527,0)</f>
        <v>0</v>
      </c>
      <c r="BH527" s="147">
        <f>IF(N527="sníž. přenesená",J527,0)</f>
        <v>0</v>
      </c>
      <c r="BI527" s="147">
        <f>IF(N527="nulová",J527,0)</f>
        <v>0</v>
      </c>
      <c r="BJ527" s="17" t="s">
        <v>87</v>
      </c>
      <c r="BK527" s="147">
        <f>ROUND(I527*H527,2)</f>
        <v>0</v>
      </c>
      <c r="BL527" s="17" t="s">
        <v>125</v>
      </c>
      <c r="BM527" s="146" t="s">
        <v>673</v>
      </c>
    </row>
    <row r="528" spans="2:47" s="1" customFormat="1" ht="29.25">
      <c r="B528" s="32"/>
      <c r="D528" s="148" t="s">
        <v>127</v>
      </c>
      <c r="F528" s="149" t="s">
        <v>674</v>
      </c>
      <c r="I528" s="150"/>
      <c r="L528" s="32"/>
      <c r="M528" s="151"/>
      <c r="T528" s="56"/>
      <c r="AT528" s="17" t="s">
        <v>127</v>
      </c>
      <c r="AU528" s="17" t="s">
        <v>89</v>
      </c>
    </row>
    <row r="529" spans="2:65" s="1" customFormat="1" ht="24.2" customHeight="1">
      <c r="B529" s="133"/>
      <c r="C529" s="134" t="s">
        <v>675</v>
      </c>
      <c r="D529" s="134" t="s">
        <v>121</v>
      </c>
      <c r="E529" s="135" t="s">
        <v>676</v>
      </c>
      <c r="F529" s="136" t="s">
        <v>677</v>
      </c>
      <c r="G529" s="137" t="s">
        <v>241</v>
      </c>
      <c r="H529" s="138">
        <v>6</v>
      </c>
      <c r="I529" s="139"/>
      <c r="J529" s="140">
        <f>ROUND(I529*H529,2)</f>
        <v>0</v>
      </c>
      <c r="K529" s="141"/>
      <c r="L529" s="32"/>
      <c r="M529" s="142" t="s">
        <v>1</v>
      </c>
      <c r="N529" s="143" t="s">
        <v>44</v>
      </c>
      <c r="P529" s="144">
        <f>O529*H529</f>
        <v>0</v>
      </c>
      <c r="Q529" s="144">
        <v>0</v>
      </c>
      <c r="R529" s="144">
        <f>Q529*H529</f>
        <v>0</v>
      </c>
      <c r="S529" s="144">
        <v>0</v>
      </c>
      <c r="T529" s="145">
        <f>S529*H529</f>
        <v>0</v>
      </c>
      <c r="AR529" s="146" t="s">
        <v>125</v>
      </c>
      <c r="AT529" s="146" t="s">
        <v>121</v>
      </c>
      <c r="AU529" s="146" t="s">
        <v>89</v>
      </c>
      <c r="AY529" s="17" t="s">
        <v>118</v>
      </c>
      <c r="BE529" s="147">
        <f>IF(N529="základní",J529,0)</f>
        <v>0</v>
      </c>
      <c r="BF529" s="147">
        <f>IF(N529="snížená",J529,0)</f>
        <v>0</v>
      </c>
      <c r="BG529" s="147">
        <f>IF(N529="zákl. přenesená",J529,0)</f>
        <v>0</v>
      </c>
      <c r="BH529" s="147">
        <f>IF(N529="sníž. přenesená",J529,0)</f>
        <v>0</v>
      </c>
      <c r="BI529" s="147">
        <f>IF(N529="nulová",J529,0)</f>
        <v>0</v>
      </c>
      <c r="BJ529" s="17" t="s">
        <v>87</v>
      </c>
      <c r="BK529" s="147">
        <f>ROUND(I529*H529,2)</f>
        <v>0</v>
      </c>
      <c r="BL529" s="17" t="s">
        <v>125</v>
      </c>
      <c r="BM529" s="146" t="s">
        <v>678</v>
      </c>
    </row>
    <row r="530" spans="2:47" s="1" customFormat="1" ht="48.75">
      <c r="B530" s="32"/>
      <c r="D530" s="148" t="s">
        <v>127</v>
      </c>
      <c r="F530" s="149" t="s">
        <v>679</v>
      </c>
      <c r="I530" s="150"/>
      <c r="L530" s="32"/>
      <c r="M530" s="151"/>
      <c r="T530" s="56"/>
      <c r="AT530" s="17" t="s">
        <v>127</v>
      </c>
      <c r="AU530" s="17" t="s">
        <v>89</v>
      </c>
    </row>
    <row r="531" spans="2:65" s="1" customFormat="1" ht="24.2" customHeight="1">
      <c r="B531" s="133"/>
      <c r="C531" s="134" t="s">
        <v>680</v>
      </c>
      <c r="D531" s="134" t="s">
        <v>121</v>
      </c>
      <c r="E531" s="135" t="s">
        <v>681</v>
      </c>
      <c r="F531" s="136" t="s">
        <v>682</v>
      </c>
      <c r="G531" s="137" t="s">
        <v>241</v>
      </c>
      <c r="H531" s="138">
        <v>2</v>
      </c>
      <c r="I531" s="139"/>
      <c r="J531" s="140">
        <f>ROUND(I531*H531,2)</f>
        <v>0</v>
      </c>
      <c r="K531" s="141"/>
      <c r="L531" s="32"/>
      <c r="M531" s="142" t="s">
        <v>1</v>
      </c>
      <c r="N531" s="143" t="s">
        <v>44</v>
      </c>
      <c r="P531" s="144">
        <f>O531*H531</f>
        <v>0</v>
      </c>
      <c r="Q531" s="144">
        <v>0</v>
      </c>
      <c r="R531" s="144">
        <f>Q531*H531</f>
        <v>0</v>
      </c>
      <c r="S531" s="144">
        <v>0</v>
      </c>
      <c r="T531" s="145">
        <f>S531*H531</f>
        <v>0</v>
      </c>
      <c r="AR531" s="146" t="s">
        <v>125</v>
      </c>
      <c r="AT531" s="146" t="s">
        <v>121</v>
      </c>
      <c r="AU531" s="146" t="s">
        <v>89</v>
      </c>
      <c r="AY531" s="17" t="s">
        <v>118</v>
      </c>
      <c r="BE531" s="147">
        <f>IF(N531="základní",J531,0)</f>
        <v>0</v>
      </c>
      <c r="BF531" s="147">
        <f>IF(N531="snížená",J531,0)</f>
        <v>0</v>
      </c>
      <c r="BG531" s="147">
        <f>IF(N531="zákl. přenesená",J531,0)</f>
        <v>0</v>
      </c>
      <c r="BH531" s="147">
        <f>IF(N531="sníž. přenesená",J531,0)</f>
        <v>0</v>
      </c>
      <c r="BI531" s="147">
        <f>IF(N531="nulová",J531,0)</f>
        <v>0</v>
      </c>
      <c r="BJ531" s="17" t="s">
        <v>87</v>
      </c>
      <c r="BK531" s="147">
        <f>ROUND(I531*H531,2)</f>
        <v>0</v>
      </c>
      <c r="BL531" s="17" t="s">
        <v>125</v>
      </c>
      <c r="BM531" s="146" t="s">
        <v>683</v>
      </c>
    </row>
    <row r="532" spans="2:47" s="1" customFormat="1" ht="48.75">
      <c r="B532" s="32"/>
      <c r="D532" s="148" t="s">
        <v>127</v>
      </c>
      <c r="F532" s="149" t="s">
        <v>684</v>
      </c>
      <c r="I532" s="150"/>
      <c r="L532" s="32"/>
      <c r="M532" s="151"/>
      <c r="T532" s="56"/>
      <c r="AT532" s="17" t="s">
        <v>127</v>
      </c>
      <c r="AU532" s="17" t="s">
        <v>89</v>
      </c>
    </row>
    <row r="533" spans="2:65" s="1" customFormat="1" ht="24.2" customHeight="1">
      <c r="B533" s="133"/>
      <c r="C533" s="134" t="s">
        <v>685</v>
      </c>
      <c r="D533" s="134" t="s">
        <v>121</v>
      </c>
      <c r="E533" s="135" t="s">
        <v>686</v>
      </c>
      <c r="F533" s="136" t="s">
        <v>687</v>
      </c>
      <c r="G533" s="137" t="s">
        <v>241</v>
      </c>
      <c r="H533" s="138">
        <v>6</v>
      </c>
      <c r="I533" s="139"/>
      <c r="J533" s="140">
        <f>ROUND(I533*H533,2)</f>
        <v>0</v>
      </c>
      <c r="K533" s="141"/>
      <c r="L533" s="32"/>
      <c r="M533" s="142" t="s">
        <v>1</v>
      </c>
      <c r="N533" s="143" t="s">
        <v>44</v>
      </c>
      <c r="P533" s="144">
        <f>O533*H533</f>
        <v>0</v>
      </c>
      <c r="Q533" s="144">
        <v>0</v>
      </c>
      <c r="R533" s="144">
        <f>Q533*H533</f>
        <v>0</v>
      </c>
      <c r="S533" s="144">
        <v>0</v>
      </c>
      <c r="T533" s="145">
        <f>S533*H533</f>
        <v>0</v>
      </c>
      <c r="AR533" s="146" t="s">
        <v>125</v>
      </c>
      <c r="AT533" s="146" t="s">
        <v>121</v>
      </c>
      <c r="AU533" s="146" t="s">
        <v>89</v>
      </c>
      <c r="AY533" s="17" t="s">
        <v>118</v>
      </c>
      <c r="BE533" s="147">
        <f>IF(N533="základní",J533,0)</f>
        <v>0</v>
      </c>
      <c r="BF533" s="147">
        <f>IF(N533="snížená",J533,0)</f>
        <v>0</v>
      </c>
      <c r="BG533" s="147">
        <f>IF(N533="zákl. přenesená",J533,0)</f>
        <v>0</v>
      </c>
      <c r="BH533" s="147">
        <f>IF(N533="sníž. přenesená",J533,0)</f>
        <v>0</v>
      </c>
      <c r="BI533" s="147">
        <f>IF(N533="nulová",J533,0)</f>
        <v>0</v>
      </c>
      <c r="BJ533" s="17" t="s">
        <v>87</v>
      </c>
      <c r="BK533" s="147">
        <f>ROUND(I533*H533,2)</f>
        <v>0</v>
      </c>
      <c r="BL533" s="17" t="s">
        <v>125</v>
      </c>
      <c r="BM533" s="146" t="s">
        <v>688</v>
      </c>
    </row>
    <row r="534" spans="2:47" s="1" customFormat="1" ht="58.5">
      <c r="B534" s="32"/>
      <c r="D534" s="148" t="s">
        <v>127</v>
      </c>
      <c r="F534" s="149" t="s">
        <v>689</v>
      </c>
      <c r="I534" s="150"/>
      <c r="L534" s="32"/>
      <c r="M534" s="151"/>
      <c r="T534" s="56"/>
      <c r="AT534" s="17" t="s">
        <v>127</v>
      </c>
      <c r="AU534" s="17" t="s">
        <v>89</v>
      </c>
    </row>
    <row r="535" spans="2:65" s="1" customFormat="1" ht="24.2" customHeight="1">
      <c r="B535" s="133"/>
      <c r="C535" s="134" t="s">
        <v>690</v>
      </c>
      <c r="D535" s="134" t="s">
        <v>121</v>
      </c>
      <c r="E535" s="135" t="s">
        <v>691</v>
      </c>
      <c r="F535" s="136" t="s">
        <v>692</v>
      </c>
      <c r="G535" s="137" t="s">
        <v>241</v>
      </c>
      <c r="H535" s="138">
        <v>2</v>
      </c>
      <c r="I535" s="139"/>
      <c r="J535" s="140">
        <f>ROUND(I535*H535,2)</f>
        <v>0</v>
      </c>
      <c r="K535" s="141"/>
      <c r="L535" s="32"/>
      <c r="M535" s="142" t="s">
        <v>1</v>
      </c>
      <c r="N535" s="143" t="s">
        <v>44</v>
      </c>
      <c r="P535" s="144">
        <f>O535*H535</f>
        <v>0</v>
      </c>
      <c r="Q535" s="144">
        <v>0</v>
      </c>
      <c r="R535" s="144">
        <f>Q535*H535</f>
        <v>0</v>
      </c>
      <c r="S535" s="144">
        <v>0</v>
      </c>
      <c r="T535" s="145">
        <f>S535*H535</f>
        <v>0</v>
      </c>
      <c r="AR535" s="146" t="s">
        <v>125</v>
      </c>
      <c r="AT535" s="146" t="s">
        <v>121</v>
      </c>
      <c r="AU535" s="146" t="s">
        <v>89</v>
      </c>
      <c r="AY535" s="17" t="s">
        <v>118</v>
      </c>
      <c r="BE535" s="147">
        <f>IF(N535="základní",J535,0)</f>
        <v>0</v>
      </c>
      <c r="BF535" s="147">
        <f>IF(N535="snížená",J535,0)</f>
        <v>0</v>
      </c>
      <c r="BG535" s="147">
        <f>IF(N535="zákl. přenesená",J535,0)</f>
        <v>0</v>
      </c>
      <c r="BH535" s="147">
        <f>IF(N535="sníž. přenesená",J535,0)</f>
        <v>0</v>
      </c>
      <c r="BI535" s="147">
        <f>IF(N535="nulová",J535,0)</f>
        <v>0</v>
      </c>
      <c r="BJ535" s="17" t="s">
        <v>87</v>
      </c>
      <c r="BK535" s="147">
        <f>ROUND(I535*H535,2)</f>
        <v>0</v>
      </c>
      <c r="BL535" s="17" t="s">
        <v>125</v>
      </c>
      <c r="BM535" s="146" t="s">
        <v>693</v>
      </c>
    </row>
    <row r="536" spans="2:47" s="1" customFormat="1" ht="58.5">
      <c r="B536" s="32"/>
      <c r="D536" s="148" t="s">
        <v>127</v>
      </c>
      <c r="F536" s="149" t="s">
        <v>694</v>
      </c>
      <c r="I536" s="150"/>
      <c r="L536" s="32"/>
      <c r="M536" s="151"/>
      <c r="T536" s="56"/>
      <c r="AT536" s="17" t="s">
        <v>127</v>
      </c>
      <c r="AU536" s="17" t="s">
        <v>89</v>
      </c>
    </row>
    <row r="537" spans="2:65" s="1" customFormat="1" ht="24.2" customHeight="1">
      <c r="B537" s="133"/>
      <c r="C537" s="134" t="s">
        <v>695</v>
      </c>
      <c r="D537" s="134" t="s">
        <v>121</v>
      </c>
      <c r="E537" s="135" t="s">
        <v>696</v>
      </c>
      <c r="F537" s="136" t="s">
        <v>697</v>
      </c>
      <c r="G537" s="137" t="s">
        <v>135</v>
      </c>
      <c r="H537" s="138">
        <v>15.9</v>
      </c>
      <c r="I537" s="139"/>
      <c r="J537" s="140">
        <f>ROUND(I537*H537,2)</f>
        <v>0</v>
      </c>
      <c r="K537" s="141"/>
      <c r="L537" s="32"/>
      <c r="M537" s="142" t="s">
        <v>1</v>
      </c>
      <c r="N537" s="143" t="s">
        <v>44</v>
      </c>
      <c r="P537" s="144">
        <f>O537*H537</f>
        <v>0</v>
      </c>
      <c r="Q537" s="144">
        <v>0</v>
      </c>
      <c r="R537" s="144">
        <f>Q537*H537</f>
        <v>0</v>
      </c>
      <c r="S537" s="144">
        <v>0</v>
      </c>
      <c r="T537" s="145">
        <f>S537*H537</f>
        <v>0</v>
      </c>
      <c r="AR537" s="146" t="s">
        <v>125</v>
      </c>
      <c r="AT537" s="146" t="s">
        <v>121</v>
      </c>
      <c r="AU537" s="146" t="s">
        <v>89</v>
      </c>
      <c r="AY537" s="17" t="s">
        <v>118</v>
      </c>
      <c r="BE537" s="147">
        <f>IF(N537="základní",J537,0)</f>
        <v>0</v>
      </c>
      <c r="BF537" s="147">
        <f>IF(N537="snížená",J537,0)</f>
        <v>0</v>
      </c>
      <c r="BG537" s="147">
        <f>IF(N537="zákl. přenesená",J537,0)</f>
        <v>0</v>
      </c>
      <c r="BH537" s="147">
        <f>IF(N537="sníž. přenesená",J537,0)</f>
        <v>0</v>
      </c>
      <c r="BI537" s="147">
        <f>IF(N537="nulová",J537,0)</f>
        <v>0</v>
      </c>
      <c r="BJ537" s="17" t="s">
        <v>87</v>
      </c>
      <c r="BK537" s="147">
        <f>ROUND(I537*H537,2)</f>
        <v>0</v>
      </c>
      <c r="BL537" s="17" t="s">
        <v>125</v>
      </c>
      <c r="BM537" s="146" t="s">
        <v>698</v>
      </c>
    </row>
    <row r="538" spans="2:47" s="1" customFormat="1" ht="68.25">
      <c r="B538" s="32"/>
      <c r="D538" s="148" t="s">
        <v>127</v>
      </c>
      <c r="F538" s="149" t="s">
        <v>699</v>
      </c>
      <c r="I538" s="150"/>
      <c r="L538" s="32"/>
      <c r="M538" s="151"/>
      <c r="T538" s="56"/>
      <c r="AT538" s="17" t="s">
        <v>127</v>
      </c>
      <c r="AU538" s="17" t="s">
        <v>89</v>
      </c>
    </row>
    <row r="539" spans="2:65" s="1" customFormat="1" ht="24.2" customHeight="1">
      <c r="B539" s="133"/>
      <c r="C539" s="134" t="s">
        <v>700</v>
      </c>
      <c r="D539" s="134" t="s">
        <v>121</v>
      </c>
      <c r="E539" s="135" t="s">
        <v>701</v>
      </c>
      <c r="F539" s="136" t="s">
        <v>702</v>
      </c>
      <c r="G539" s="137" t="s">
        <v>135</v>
      </c>
      <c r="H539" s="138">
        <v>111.7</v>
      </c>
      <c r="I539" s="139"/>
      <c r="J539" s="140">
        <f>ROUND(I539*H539,2)</f>
        <v>0</v>
      </c>
      <c r="K539" s="141"/>
      <c r="L539" s="32"/>
      <c r="M539" s="142" t="s">
        <v>1</v>
      </c>
      <c r="N539" s="143" t="s">
        <v>44</v>
      </c>
      <c r="P539" s="144">
        <f>O539*H539</f>
        <v>0</v>
      </c>
      <c r="Q539" s="144">
        <v>0</v>
      </c>
      <c r="R539" s="144">
        <f>Q539*H539</f>
        <v>0</v>
      </c>
      <c r="S539" s="144">
        <v>0</v>
      </c>
      <c r="T539" s="145">
        <f>S539*H539</f>
        <v>0</v>
      </c>
      <c r="AR539" s="146" t="s">
        <v>125</v>
      </c>
      <c r="AT539" s="146" t="s">
        <v>121</v>
      </c>
      <c r="AU539" s="146" t="s">
        <v>89</v>
      </c>
      <c r="AY539" s="17" t="s">
        <v>118</v>
      </c>
      <c r="BE539" s="147">
        <f>IF(N539="základní",J539,0)</f>
        <v>0</v>
      </c>
      <c r="BF539" s="147">
        <f>IF(N539="snížená",J539,0)</f>
        <v>0</v>
      </c>
      <c r="BG539" s="147">
        <f>IF(N539="zákl. přenesená",J539,0)</f>
        <v>0</v>
      </c>
      <c r="BH539" s="147">
        <f>IF(N539="sníž. přenesená",J539,0)</f>
        <v>0</v>
      </c>
      <c r="BI539" s="147">
        <f>IF(N539="nulová",J539,0)</f>
        <v>0</v>
      </c>
      <c r="BJ539" s="17" t="s">
        <v>87</v>
      </c>
      <c r="BK539" s="147">
        <f>ROUND(I539*H539,2)</f>
        <v>0</v>
      </c>
      <c r="BL539" s="17" t="s">
        <v>125</v>
      </c>
      <c r="BM539" s="146" t="s">
        <v>703</v>
      </c>
    </row>
    <row r="540" spans="2:47" s="1" customFormat="1" ht="68.25">
      <c r="B540" s="32"/>
      <c r="D540" s="148" t="s">
        <v>127</v>
      </c>
      <c r="F540" s="149" t="s">
        <v>704</v>
      </c>
      <c r="I540" s="150"/>
      <c r="L540" s="32"/>
      <c r="M540" s="151"/>
      <c r="T540" s="56"/>
      <c r="AT540" s="17" t="s">
        <v>127</v>
      </c>
      <c r="AU540" s="17" t="s">
        <v>89</v>
      </c>
    </row>
    <row r="541" spans="2:51" s="12" customFormat="1" ht="12">
      <c r="B541" s="152"/>
      <c r="D541" s="148" t="s">
        <v>129</v>
      </c>
      <c r="E541" s="153" t="s">
        <v>1</v>
      </c>
      <c r="F541" s="154" t="s">
        <v>705</v>
      </c>
      <c r="H541" s="155">
        <v>111.7</v>
      </c>
      <c r="I541" s="156"/>
      <c r="L541" s="152"/>
      <c r="M541" s="157"/>
      <c r="T541" s="158"/>
      <c r="AT541" s="153" t="s">
        <v>129</v>
      </c>
      <c r="AU541" s="153" t="s">
        <v>89</v>
      </c>
      <c r="AV541" s="12" t="s">
        <v>89</v>
      </c>
      <c r="AW541" s="12" t="s">
        <v>36</v>
      </c>
      <c r="AX541" s="12" t="s">
        <v>87</v>
      </c>
      <c r="AY541" s="153" t="s">
        <v>118</v>
      </c>
    </row>
    <row r="542" spans="2:65" s="1" customFormat="1" ht="33" customHeight="1">
      <c r="B542" s="133"/>
      <c r="C542" s="166" t="s">
        <v>706</v>
      </c>
      <c r="D542" s="166" t="s">
        <v>148</v>
      </c>
      <c r="E542" s="167" t="s">
        <v>707</v>
      </c>
      <c r="F542" s="168" t="s">
        <v>1409</v>
      </c>
      <c r="G542" s="169" t="s">
        <v>241</v>
      </c>
      <c r="H542" s="170">
        <v>1</v>
      </c>
      <c r="I542" s="172">
        <v>2625525</v>
      </c>
      <c r="J542" s="172">
        <f>ROUND(I542*H542,2)</f>
        <v>2625525</v>
      </c>
      <c r="K542" s="173"/>
      <c r="L542" s="174"/>
      <c r="M542" s="175" t="s">
        <v>1</v>
      </c>
      <c r="N542" s="176" t="s">
        <v>44</v>
      </c>
      <c r="P542" s="144">
        <f>O542*H542</f>
        <v>0</v>
      </c>
      <c r="Q542" s="144">
        <v>37.996</v>
      </c>
      <c r="R542" s="144">
        <f>Q542*H542</f>
        <v>37.996</v>
      </c>
      <c r="S542" s="144">
        <v>0</v>
      </c>
      <c r="T542" s="145">
        <f>S542*H542</f>
        <v>0</v>
      </c>
      <c r="AR542" s="146" t="s">
        <v>152</v>
      </c>
      <c r="AT542" s="146" t="s">
        <v>148</v>
      </c>
      <c r="AU542" s="146" t="s">
        <v>89</v>
      </c>
      <c r="AY542" s="17" t="s">
        <v>118</v>
      </c>
      <c r="BE542" s="147">
        <f>IF(N542="základní",J542,0)</f>
        <v>2625525</v>
      </c>
      <c r="BF542" s="147">
        <f>IF(N542="snížená",J542,0)</f>
        <v>0</v>
      </c>
      <c r="BG542" s="147">
        <f>IF(N542="zákl. přenesená",J542,0)</f>
        <v>0</v>
      </c>
      <c r="BH542" s="147">
        <f>IF(N542="sníž. přenesená",J542,0)</f>
        <v>0</v>
      </c>
      <c r="BI542" s="147">
        <f>IF(N542="nulová",J542,0)</f>
        <v>0</v>
      </c>
      <c r="BJ542" s="17" t="s">
        <v>87</v>
      </c>
      <c r="BK542" s="147">
        <f>ROUND(I542*H542,2)</f>
        <v>2625525</v>
      </c>
      <c r="BL542" s="17" t="s">
        <v>125</v>
      </c>
      <c r="BM542" s="146" t="s">
        <v>709</v>
      </c>
    </row>
    <row r="543" spans="2:47" s="1" customFormat="1" ht="19.5">
      <c r="B543" s="32"/>
      <c r="D543" s="148" t="s">
        <v>127</v>
      </c>
      <c r="F543" s="149" t="s">
        <v>708</v>
      </c>
      <c r="L543" s="32"/>
      <c r="M543" s="151"/>
      <c r="T543" s="56"/>
      <c r="AT543" s="17" t="s">
        <v>127</v>
      </c>
      <c r="AU543" s="17" t="s">
        <v>89</v>
      </c>
    </row>
    <row r="544" spans="2:65" s="1" customFormat="1" ht="33" customHeight="1">
      <c r="B544" s="133"/>
      <c r="C544" s="166" t="s">
        <v>710</v>
      </c>
      <c r="D544" s="166" t="s">
        <v>148</v>
      </c>
      <c r="E544" s="167" t="s">
        <v>711</v>
      </c>
      <c r="F544" s="168" t="s">
        <v>1410</v>
      </c>
      <c r="G544" s="169" t="s">
        <v>241</v>
      </c>
      <c r="H544" s="170">
        <v>5</v>
      </c>
      <c r="I544" s="172">
        <v>2625525</v>
      </c>
      <c r="J544" s="172">
        <f>ROUND(I544*H544,2)</f>
        <v>13127625</v>
      </c>
      <c r="K544" s="173"/>
      <c r="L544" s="174"/>
      <c r="M544" s="175" t="s">
        <v>1</v>
      </c>
      <c r="N544" s="176" t="s">
        <v>44</v>
      </c>
      <c r="P544" s="144">
        <f>O544*H544</f>
        <v>0</v>
      </c>
      <c r="Q544" s="144">
        <v>37.996</v>
      </c>
      <c r="R544" s="144">
        <f>Q544*H544</f>
        <v>189.98000000000002</v>
      </c>
      <c r="S544" s="144">
        <v>0</v>
      </c>
      <c r="T544" s="145">
        <f>S544*H544</f>
        <v>0</v>
      </c>
      <c r="AR544" s="146" t="s">
        <v>152</v>
      </c>
      <c r="AT544" s="146" t="s">
        <v>148</v>
      </c>
      <c r="AU544" s="146" t="s">
        <v>89</v>
      </c>
      <c r="AY544" s="17" t="s">
        <v>118</v>
      </c>
      <c r="BE544" s="147">
        <f>IF(N544="základní",J544,0)</f>
        <v>13127625</v>
      </c>
      <c r="BF544" s="147">
        <f>IF(N544="snížená",J544,0)</f>
        <v>0</v>
      </c>
      <c r="BG544" s="147">
        <f>IF(N544="zákl. přenesená",J544,0)</f>
        <v>0</v>
      </c>
      <c r="BH544" s="147">
        <f>IF(N544="sníž. přenesená",J544,0)</f>
        <v>0</v>
      </c>
      <c r="BI544" s="147">
        <f>IF(N544="nulová",J544,0)</f>
        <v>0</v>
      </c>
      <c r="BJ544" s="17" t="s">
        <v>87</v>
      </c>
      <c r="BK544" s="147">
        <f>ROUND(I544*H544,2)</f>
        <v>13127625</v>
      </c>
      <c r="BL544" s="17" t="s">
        <v>125</v>
      </c>
      <c r="BM544" s="146" t="s">
        <v>713</v>
      </c>
    </row>
    <row r="545" spans="2:47" s="1" customFormat="1" ht="19.5">
      <c r="B545" s="32"/>
      <c r="D545" s="148" t="s">
        <v>127</v>
      </c>
      <c r="F545" s="149" t="s">
        <v>712</v>
      </c>
      <c r="L545" s="32"/>
      <c r="M545" s="151"/>
      <c r="T545" s="56"/>
      <c r="AT545" s="17" t="s">
        <v>127</v>
      </c>
      <c r="AU545" s="17" t="s">
        <v>89</v>
      </c>
    </row>
    <row r="546" spans="2:65" s="1" customFormat="1" ht="33" customHeight="1">
      <c r="B546" s="133"/>
      <c r="C546" s="166" t="s">
        <v>714</v>
      </c>
      <c r="D546" s="166" t="s">
        <v>148</v>
      </c>
      <c r="E546" s="167" t="s">
        <v>715</v>
      </c>
      <c r="F546" s="168" t="s">
        <v>1411</v>
      </c>
      <c r="G546" s="169" t="s">
        <v>241</v>
      </c>
      <c r="H546" s="170">
        <v>1</v>
      </c>
      <c r="I546" s="172">
        <v>2166115</v>
      </c>
      <c r="J546" s="172">
        <f>ROUND(I546*H546,2)</f>
        <v>2166115</v>
      </c>
      <c r="K546" s="173"/>
      <c r="L546" s="174"/>
      <c r="M546" s="175" t="s">
        <v>1</v>
      </c>
      <c r="N546" s="176" t="s">
        <v>44</v>
      </c>
      <c r="P546" s="144">
        <f>O546*H546</f>
        <v>0</v>
      </c>
      <c r="Q546" s="144">
        <v>33.971</v>
      </c>
      <c r="R546" s="144">
        <f>Q546*H546</f>
        <v>33.971</v>
      </c>
      <c r="S546" s="144">
        <v>0</v>
      </c>
      <c r="T546" s="145">
        <f>S546*H546</f>
        <v>0</v>
      </c>
      <c r="AR546" s="146" t="s">
        <v>152</v>
      </c>
      <c r="AT546" s="146" t="s">
        <v>148</v>
      </c>
      <c r="AU546" s="146" t="s">
        <v>89</v>
      </c>
      <c r="AY546" s="17" t="s">
        <v>118</v>
      </c>
      <c r="BE546" s="147">
        <f>IF(N546="základní",J546,0)</f>
        <v>2166115</v>
      </c>
      <c r="BF546" s="147">
        <f>IF(N546="snížená",J546,0)</f>
        <v>0</v>
      </c>
      <c r="BG546" s="147">
        <f>IF(N546="zákl. přenesená",J546,0)</f>
        <v>0</v>
      </c>
      <c r="BH546" s="147">
        <f>IF(N546="sníž. přenesená",J546,0)</f>
        <v>0</v>
      </c>
      <c r="BI546" s="147">
        <f>IF(N546="nulová",J546,0)</f>
        <v>0</v>
      </c>
      <c r="BJ546" s="17" t="s">
        <v>87</v>
      </c>
      <c r="BK546" s="147">
        <f>ROUND(I546*H546,2)</f>
        <v>2166115</v>
      </c>
      <c r="BL546" s="17" t="s">
        <v>125</v>
      </c>
      <c r="BM546" s="146" t="s">
        <v>717</v>
      </c>
    </row>
    <row r="547" spans="2:47" s="1" customFormat="1" ht="19.5">
      <c r="B547" s="32"/>
      <c r="D547" s="148" t="s">
        <v>127</v>
      </c>
      <c r="F547" s="149" t="s">
        <v>716</v>
      </c>
      <c r="L547" s="32"/>
      <c r="M547" s="151"/>
      <c r="T547" s="56"/>
      <c r="AT547" s="17" t="s">
        <v>127</v>
      </c>
      <c r="AU547" s="17" t="s">
        <v>89</v>
      </c>
    </row>
    <row r="548" spans="2:65" s="1" customFormat="1" ht="24.2" customHeight="1">
      <c r="B548" s="133"/>
      <c r="C548" s="166" t="s">
        <v>718</v>
      </c>
      <c r="D548" s="166" t="s">
        <v>148</v>
      </c>
      <c r="E548" s="167" t="s">
        <v>719</v>
      </c>
      <c r="F548" s="168" t="s">
        <v>1412</v>
      </c>
      <c r="G548" s="169" t="s">
        <v>241</v>
      </c>
      <c r="H548" s="170">
        <v>1</v>
      </c>
      <c r="I548" s="172">
        <v>2492965</v>
      </c>
      <c r="J548" s="172">
        <f>ROUND(I548*H548,2)</f>
        <v>2492965</v>
      </c>
      <c r="K548" s="173"/>
      <c r="L548" s="174"/>
      <c r="M548" s="175" t="s">
        <v>1</v>
      </c>
      <c r="N548" s="176" t="s">
        <v>44</v>
      </c>
      <c r="P548" s="144">
        <f>O548*H548</f>
        <v>0</v>
      </c>
      <c r="Q548" s="144">
        <v>16.525</v>
      </c>
      <c r="R548" s="144">
        <f>Q548*H548</f>
        <v>16.525</v>
      </c>
      <c r="S548" s="144">
        <v>0</v>
      </c>
      <c r="T548" s="145">
        <f>S548*H548</f>
        <v>0</v>
      </c>
      <c r="AR548" s="146" t="s">
        <v>152</v>
      </c>
      <c r="AT548" s="146" t="s">
        <v>148</v>
      </c>
      <c r="AU548" s="146" t="s">
        <v>89</v>
      </c>
      <c r="AY548" s="17" t="s">
        <v>118</v>
      </c>
      <c r="BE548" s="147">
        <f>IF(N548="základní",J548,0)</f>
        <v>2492965</v>
      </c>
      <c r="BF548" s="147">
        <f>IF(N548="snížená",J548,0)</f>
        <v>0</v>
      </c>
      <c r="BG548" s="147">
        <f>IF(N548="zákl. přenesená",J548,0)</f>
        <v>0</v>
      </c>
      <c r="BH548" s="147">
        <f>IF(N548="sníž. přenesená",J548,0)</f>
        <v>0</v>
      </c>
      <c r="BI548" s="147">
        <f>IF(N548="nulová",J548,0)</f>
        <v>0</v>
      </c>
      <c r="BJ548" s="17" t="s">
        <v>87</v>
      </c>
      <c r="BK548" s="147">
        <f>ROUND(I548*H548,2)</f>
        <v>2492965</v>
      </c>
      <c r="BL548" s="17" t="s">
        <v>125</v>
      </c>
      <c r="BM548" s="146" t="s">
        <v>721</v>
      </c>
    </row>
    <row r="549" spans="2:47" s="1" customFormat="1" ht="19.5">
      <c r="B549" s="32"/>
      <c r="D549" s="148" t="s">
        <v>127</v>
      </c>
      <c r="F549" s="149" t="s">
        <v>720</v>
      </c>
      <c r="L549" s="32"/>
      <c r="M549" s="151"/>
      <c r="T549" s="56"/>
      <c r="AT549" s="17" t="s">
        <v>127</v>
      </c>
      <c r="AU549" s="17" t="s">
        <v>89</v>
      </c>
    </row>
    <row r="550" spans="2:65" s="1" customFormat="1" ht="24.2" customHeight="1">
      <c r="B550" s="133"/>
      <c r="C550" s="166" t="s">
        <v>722</v>
      </c>
      <c r="D550" s="166" t="s">
        <v>148</v>
      </c>
      <c r="E550" s="167" t="s">
        <v>723</v>
      </c>
      <c r="F550" s="168" t="s">
        <v>1413</v>
      </c>
      <c r="G550" s="169" t="s">
        <v>241</v>
      </c>
      <c r="H550" s="170">
        <v>1</v>
      </c>
      <c r="I550" s="172">
        <v>123390</v>
      </c>
      <c r="J550" s="172">
        <f>ROUND(I550*H550,2)</f>
        <v>123390</v>
      </c>
      <c r="K550" s="173"/>
      <c r="L550" s="174"/>
      <c r="M550" s="175" t="s">
        <v>1</v>
      </c>
      <c r="N550" s="176" t="s">
        <v>44</v>
      </c>
      <c r="P550" s="144">
        <f>O550*H550</f>
        <v>0</v>
      </c>
      <c r="Q550" s="144">
        <v>62.36</v>
      </c>
      <c r="R550" s="144">
        <f>Q550*H550</f>
        <v>62.36</v>
      </c>
      <c r="S550" s="144">
        <v>0</v>
      </c>
      <c r="T550" s="145">
        <f>S550*H550</f>
        <v>0</v>
      </c>
      <c r="AR550" s="146" t="s">
        <v>152</v>
      </c>
      <c r="AT550" s="146" t="s">
        <v>148</v>
      </c>
      <c r="AU550" s="146" t="s">
        <v>89</v>
      </c>
      <c r="AY550" s="17" t="s">
        <v>118</v>
      </c>
      <c r="BE550" s="147">
        <f>IF(N550="základní",J550,0)</f>
        <v>123390</v>
      </c>
      <c r="BF550" s="147">
        <f>IF(N550="snížená",J550,0)</f>
        <v>0</v>
      </c>
      <c r="BG550" s="147">
        <f>IF(N550="zákl. přenesená",J550,0)</f>
        <v>0</v>
      </c>
      <c r="BH550" s="147">
        <f>IF(N550="sníž. přenesená",J550,0)</f>
        <v>0</v>
      </c>
      <c r="BI550" s="147">
        <f>IF(N550="nulová",J550,0)</f>
        <v>0</v>
      </c>
      <c r="BJ550" s="17" t="s">
        <v>87</v>
      </c>
      <c r="BK550" s="147">
        <f>ROUND(I550*H550,2)</f>
        <v>123390</v>
      </c>
      <c r="BL550" s="17" t="s">
        <v>125</v>
      </c>
      <c r="BM550" s="146" t="s">
        <v>724</v>
      </c>
    </row>
    <row r="551" spans="2:47" s="1" customFormat="1" ht="19.5">
      <c r="B551" s="32"/>
      <c r="D551" s="148" t="s">
        <v>127</v>
      </c>
      <c r="F551" s="149" t="s">
        <v>725</v>
      </c>
      <c r="I551" s="150"/>
      <c r="L551" s="32"/>
      <c r="M551" s="151"/>
      <c r="T551" s="56"/>
      <c r="AT551" s="17" t="s">
        <v>127</v>
      </c>
      <c r="AU551" s="17" t="s">
        <v>89</v>
      </c>
    </row>
    <row r="552" spans="2:65" s="1" customFormat="1" ht="24.2" customHeight="1">
      <c r="B552" s="133"/>
      <c r="C552" s="134" t="s">
        <v>726</v>
      </c>
      <c r="D552" s="134" t="s">
        <v>121</v>
      </c>
      <c r="E552" s="135" t="s">
        <v>727</v>
      </c>
      <c r="F552" s="136" t="s">
        <v>728</v>
      </c>
      <c r="G552" s="137" t="s">
        <v>135</v>
      </c>
      <c r="H552" s="138">
        <v>241</v>
      </c>
      <c r="I552" s="139"/>
      <c r="J552" s="140">
        <f>ROUND(I552*H552,2)</f>
        <v>0</v>
      </c>
      <c r="K552" s="141"/>
      <c r="L552" s="32"/>
      <c r="M552" s="142" t="s">
        <v>1</v>
      </c>
      <c r="N552" s="143" t="s">
        <v>44</v>
      </c>
      <c r="P552" s="144">
        <f>O552*H552</f>
        <v>0</v>
      </c>
      <c r="Q552" s="144">
        <v>0</v>
      </c>
      <c r="R552" s="144">
        <f>Q552*H552</f>
        <v>0</v>
      </c>
      <c r="S552" s="144">
        <v>0</v>
      </c>
      <c r="T552" s="145">
        <f>S552*H552</f>
        <v>0</v>
      </c>
      <c r="AR552" s="146" t="s">
        <v>125</v>
      </c>
      <c r="AT552" s="146" t="s">
        <v>121</v>
      </c>
      <c r="AU552" s="146" t="s">
        <v>89</v>
      </c>
      <c r="AY552" s="17" t="s">
        <v>118</v>
      </c>
      <c r="BE552" s="147">
        <f>IF(N552="základní",J552,0)</f>
        <v>0</v>
      </c>
      <c r="BF552" s="147">
        <f>IF(N552="snížená",J552,0)</f>
        <v>0</v>
      </c>
      <c r="BG552" s="147">
        <f>IF(N552="zákl. přenesená",J552,0)</f>
        <v>0</v>
      </c>
      <c r="BH552" s="147">
        <f>IF(N552="sníž. přenesená",J552,0)</f>
        <v>0</v>
      </c>
      <c r="BI552" s="147">
        <f>IF(N552="nulová",J552,0)</f>
        <v>0</v>
      </c>
      <c r="BJ552" s="17" t="s">
        <v>87</v>
      </c>
      <c r="BK552" s="147">
        <f>ROUND(I552*H552,2)</f>
        <v>0</v>
      </c>
      <c r="BL552" s="17" t="s">
        <v>125</v>
      </c>
      <c r="BM552" s="146" t="s">
        <v>729</v>
      </c>
    </row>
    <row r="553" spans="2:47" s="1" customFormat="1" ht="39">
      <c r="B553" s="32"/>
      <c r="D553" s="148" t="s">
        <v>127</v>
      </c>
      <c r="F553" s="149" t="s">
        <v>730</v>
      </c>
      <c r="I553" s="150"/>
      <c r="L553" s="32"/>
      <c r="M553" s="151"/>
      <c r="T553" s="56"/>
      <c r="AT553" s="17" t="s">
        <v>127</v>
      </c>
      <c r="AU553" s="17" t="s">
        <v>89</v>
      </c>
    </row>
    <row r="554" spans="2:51" s="12" customFormat="1" ht="12">
      <c r="B554" s="152"/>
      <c r="D554" s="148" t="s">
        <v>129</v>
      </c>
      <c r="E554" s="153" t="s">
        <v>1</v>
      </c>
      <c r="F554" s="154" t="s">
        <v>731</v>
      </c>
      <c r="H554" s="155">
        <v>241</v>
      </c>
      <c r="I554" s="156"/>
      <c r="L554" s="152"/>
      <c r="M554" s="157"/>
      <c r="T554" s="158"/>
      <c r="AT554" s="153" t="s">
        <v>129</v>
      </c>
      <c r="AU554" s="153" t="s">
        <v>89</v>
      </c>
      <c r="AV554" s="12" t="s">
        <v>89</v>
      </c>
      <c r="AW554" s="12" t="s">
        <v>36</v>
      </c>
      <c r="AX554" s="12" t="s">
        <v>87</v>
      </c>
      <c r="AY554" s="153" t="s">
        <v>118</v>
      </c>
    </row>
    <row r="555" spans="2:65" s="1" customFormat="1" ht="24.2" customHeight="1">
      <c r="B555" s="133"/>
      <c r="C555" s="134" t="s">
        <v>732</v>
      </c>
      <c r="D555" s="134" t="s">
        <v>121</v>
      </c>
      <c r="E555" s="135" t="s">
        <v>733</v>
      </c>
      <c r="F555" s="136" t="s">
        <v>734</v>
      </c>
      <c r="G555" s="137" t="s">
        <v>135</v>
      </c>
      <c r="H555" s="138">
        <v>97.4</v>
      </c>
      <c r="I555" s="139"/>
      <c r="J555" s="140">
        <f>ROUND(I555*H555,2)</f>
        <v>0</v>
      </c>
      <c r="K555" s="141"/>
      <c r="L555" s="32"/>
      <c r="M555" s="142" t="s">
        <v>1</v>
      </c>
      <c r="N555" s="143" t="s">
        <v>44</v>
      </c>
      <c r="P555" s="144">
        <f>O555*H555</f>
        <v>0</v>
      </c>
      <c r="Q555" s="144">
        <v>0</v>
      </c>
      <c r="R555" s="144">
        <f>Q555*H555</f>
        <v>0</v>
      </c>
      <c r="S555" s="144">
        <v>0</v>
      </c>
      <c r="T555" s="145">
        <f>S555*H555</f>
        <v>0</v>
      </c>
      <c r="AR555" s="146" t="s">
        <v>125</v>
      </c>
      <c r="AT555" s="146" t="s">
        <v>121</v>
      </c>
      <c r="AU555" s="146" t="s">
        <v>89</v>
      </c>
      <c r="AY555" s="17" t="s">
        <v>118</v>
      </c>
      <c r="BE555" s="147">
        <f>IF(N555="základní",J555,0)</f>
        <v>0</v>
      </c>
      <c r="BF555" s="147">
        <f>IF(N555="snížená",J555,0)</f>
        <v>0</v>
      </c>
      <c r="BG555" s="147">
        <f>IF(N555="zákl. přenesená",J555,0)</f>
        <v>0</v>
      </c>
      <c r="BH555" s="147">
        <f>IF(N555="sníž. přenesená",J555,0)</f>
        <v>0</v>
      </c>
      <c r="BI555" s="147">
        <f>IF(N555="nulová",J555,0)</f>
        <v>0</v>
      </c>
      <c r="BJ555" s="17" t="s">
        <v>87</v>
      </c>
      <c r="BK555" s="147">
        <f>ROUND(I555*H555,2)</f>
        <v>0</v>
      </c>
      <c r="BL555" s="17" t="s">
        <v>125</v>
      </c>
      <c r="BM555" s="146" t="s">
        <v>735</v>
      </c>
    </row>
    <row r="556" spans="2:47" s="1" customFormat="1" ht="39">
      <c r="B556" s="32"/>
      <c r="D556" s="148" t="s">
        <v>127</v>
      </c>
      <c r="F556" s="149" t="s">
        <v>736</v>
      </c>
      <c r="I556" s="150"/>
      <c r="L556" s="32"/>
      <c r="M556" s="151"/>
      <c r="T556" s="56"/>
      <c r="AT556" s="17" t="s">
        <v>127</v>
      </c>
      <c r="AU556" s="17" t="s">
        <v>89</v>
      </c>
    </row>
    <row r="557" spans="2:51" s="12" customFormat="1" ht="12">
      <c r="B557" s="152"/>
      <c r="D557" s="148" t="s">
        <v>129</v>
      </c>
      <c r="E557" s="153" t="s">
        <v>1</v>
      </c>
      <c r="F557" s="154" t="s">
        <v>737</v>
      </c>
      <c r="H557" s="155">
        <v>97.4</v>
      </c>
      <c r="I557" s="156"/>
      <c r="L557" s="152"/>
      <c r="M557" s="157"/>
      <c r="T557" s="158"/>
      <c r="AT557" s="153" t="s">
        <v>129</v>
      </c>
      <c r="AU557" s="153" t="s">
        <v>89</v>
      </c>
      <c r="AV557" s="12" t="s">
        <v>89</v>
      </c>
      <c r="AW557" s="12" t="s">
        <v>36</v>
      </c>
      <c r="AX557" s="12" t="s">
        <v>87</v>
      </c>
      <c r="AY557" s="153" t="s">
        <v>118</v>
      </c>
    </row>
    <row r="558" spans="2:65" s="1" customFormat="1" ht="24.2" customHeight="1">
      <c r="B558" s="133"/>
      <c r="C558" s="134" t="s">
        <v>738</v>
      </c>
      <c r="D558" s="134" t="s">
        <v>121</v>
      </c>
      <c r="E558" s="135" t="s">
        <v>739</v>
      </c>
      <c r="F558" s="136" t="s">
        <v>740</v>
      </c>
      <c r="G558" s="137" t="s">
        <v>135</v>
      </c>
      <c r="H558" s="138">
        <v>48.7</v>
      </c>
      <c r="I558" s="139"/>
      <c r="J558" s="140">
        <f>ROUND(I558*H558,2)</f>
        <v>0</v>
      </c>
      <c r="K558" s="141"/>
      <c r="L558" s="32"/>
      <c r="M558" s="142" t="s">
        <v>1</v>
      </c>
      <c r="N558" s="143" t="s">
        <v>44</v>
      </c>
      <c r="P558" s="144">
        <f>O558*H558</f>
        <v>0</v>
      </c>
      <c r="Q558" s="144">
        <v>0</v>
      </c>
      <c r="R558" s="144">
        <f>Q558*H558</f>
        <v>0</v>
      </c>
      <c r="S558" s="144">
        <v>0</v>
      </c>
      <c r="T558" s="145">
        <f>S558*H558</f>
        <v>0</v>
      </c>
      <c r="AR558" s="146" t="s">
        <v>125</v>
      </c>
      <c r="AT558" s="146" t="s">
        <v>121</v>
      </c>
      <c r="AU558" s="146" t="s">
        <v>89</v>
      </c>
      <c r="AY558" s="17" t="s">
        <v>118</v>
      </c>
      <c r="BE558" s="147">
        <f>IF(N558="základní",J558,0)</f>
        <v>0</v>
      </c>
      <c r="BF558" s="147">
        <f>IF(N558="snížená",J558,0)</f>
        <v>0</v>
      </c>
      <c r="BG558" s="147">
        <f>IF(N558="zákl. přenesená",J558,0)</f>
        <v>0</v>
      </c>
      <c r="BH558" s="147">
        <f>IF(N558="sníž. přenesená",J558,0)</f>
        <v>0</v>
      </c>
      <c r="BI558" s="147">
        <f>IF(N558="nulová",J558,0)</f>
        <v>0</v>
      </c>
      <c r="BJ558" s="17" t="s">
        <v>87</v>
      </c>
      <c r="BK558" s="147">
        <f>ROUND(I558*H558,2)</f>
        <v>0</v>
      </c>
      <c r="BL558" s="17" t="s">
        <v>125</v>
      </c>
      <c r="BM558" s="146" t="s">
        <v>741</v>
      </c>
    </row>
    <row r="559" spans="2:47" s="1" customFormat="1" ht="39">
      <c r="B559" s="32"/>
      <c r="D559" s="148" t="s">
        <v>127</v>
      </c>
      <c r="F559" s="149" t="s">
        <v>742</v>
      </c>
      <c r="I559" s="150"/>
      <c r="L559" s="32"/>
      <c r="M559" s="151"/>
      <c r="T559" s="56"/>
      <c r="AT559" s="17" t="s">
        <v>127</v>
      </c>
      <c r="AU559" s="17" t="s">
        <v>89</v>
      </c>
    </row>
    <row r="560" spans="2:51" s="12" customFormat="1" ht="12">
      <c r="B560" s="152"/>
      <c r="D560" s="148" t="s">
        <v>129</v>
      </c>
      <c r="E560" s="153" t="s">
        <v>1</v>
      </c>
      <c r="F560" s="154" t="s">
        <v>743</v>
      </c>
      <c r="H560" s="155">
        <v>48.7</v>
      </c>
      <c r="I560" s="156"/>
      <c r="L560" s="152"/>
      <c r="M560" s="157"/>
      <c r="T560" s="158"/>
      <c r="AT560" s="153" t="s">
        <v>129</v>
      </c>
      <c r="AU560" s="153" t="s">
        <v>89</v>
      </c>
      <c r="AV560" s="12" t="s">
        <v>89</v>
      </c>
      <c r="AW560" s="12" t="s">
        <v>36</v>
      </c>
      <c r="AX560" s="12" t="s">
        <v>87</v>
      </c>
      <c r="AY560" s="153" t="s">
        <v>118</v>
      </c>
    </row>
    <row r="561" spans="2:65" s="1" customFormat="1" ht="21.75" customHeight="1">
      <c r="B561" s="133"/>
      <c r="C561" s="134" t="s">
        <v>744</v>
      </c>
      <c r="D561" s="134" t="s">
        <v>121</v>
      </c>
      <c r="E561" s="135" t="s">
        <v>745</v>
      </c>
      <c r="F561" s="136" t="s">
        <v>746</v>
      </c>
      <c r="G561" s="137" t="s">
        <v>241</v>
      </c>
      <c r="H561" s="138">
        <v>13</v>
      </c>
      <c r="I561" s="139"/>
      <c r="J561" s="140">
        <f>ROUND(I561*H561,2)</f>
        <v>0</v>
      </c>
      <c r="K561" s="141"/>
      <c r="L561" s="32"/>
      <c r="M561" s="142" t="s">
        <v>1</v>
      </c>
      <c r="N561" s="143" t="s">
        <v>44</v>
      </c>
      <c r="P561" s="144">
        <f>O561*H561</f>
        <v>0</v>
      </c>
      <c r="Q561" s="144">
        <v>0</v>
      </c>
      <c r="R561" s="144">
        <f>Q561*H561</f>
        <v>0</v>
      </c>
      <c r="S561" s="144">
        <v>0</v>
      </c>
      <c r="T561" s="145">
        <f>S561*H561</f>
        <v>0</v>
      </c>
      <c r="AR561" s="146" t="s">
        <v>125</v>
      </c>
      <c r="AT561" s="146" t="s">
        <v>121</v>
      </c>
      <c r="AU561" s="146" t="s">
        <v>89</v>
      </c>
      <c r="AY561" s="17" t="s">
        <v>118</v>
      </c>
      <c r="BE561" s="147">
        <f>IF(N561="základní",J561,0)</f>
        <v>0</v>
      </c>
      <c r="BF561" s="147">
        <f>IF(N561="snížená",J561,0)</f>
        <v>0</v>
      </c>
      <c r="BG561" s="147">
        <f>IF(N561="zákl. přenesená",J561,0)</f>
        <v>0</v>
      </c>
      <c r="BH561" s="147">
        <f>IF(N561="sníž. přenesená",J561,0)</f>
        <v>0</v>
      </c>
      <c r="BI561" s="147">
        <f>IF(N561="nulová",J561,0)</f>
        <v>0</v>
      </c>
      <c r="BJ561" s="17" t="s">
        <v>87</v>
      </c>
      <c r="BK561" s="147">
        <f>ROUND(I561*H561,2)</f>
        <v>0</v>
      </c>
      <c r="BL561" s="17" t="s">
        <v>125</v>
      </c>
      <c r="BM561" s="146" t="s">
        <v>747</v>
      </c>
    </row>
    <row r="562" spans="2:47" s="1" customFormat="1" ht="29.25">
      <c r="B562" s="32"/>
      <c r="D562" s="148" t="s">
        <v>127</v>
      </c>
      <c r="F562" s="149" t="s">
        <v>748</v>
      </c>
      <c r="I562" s="150"/>
      <c r="L562" s="32"/>
      <c r="M562" s="151"/>
      <c r="T562" s="56"/>
      <c r="AT562" s="17" t="s">
        <v>127</v>
      </c>
      <c r="AU562" s="17" t="s">
        <v>89</v>
      </c>
    </row>
    <row r="563" spans="2:51" s="12" customFormat="1" ht="12">
      <c r="B563" s="152"/>
      <c r="D563" s="148" t="s">
        <v>129</v>
      </c>
      <c r="E563" s="153" t="s">
        <v>1</v>
      </c>
      <c r="F563" s="154" t="s">
        <v>749</v>
      </c>
      <c r="H563" s="155">
        <v>11</v>
      </c>
      <c r="I563" s="156"/>
      <c r="L563" s="152"/>
      <c r="M563" s="157"/>
      <c r="T563" s="158"/>
      <c r="AT563" s="153" t="s">
        <v>129</v>
      </c>
      <c r="AU563" s="153" t="s">
        <v>89</v>
      </c>
      <c r="AV563" s="12" t="s">
        <v>89</v>
      </c>
      <c r="AW563" s="12" t="s">
        <v>36</v>
      </c>
      <c r="AX563" s="12" t="s">
        <v>79</v>
      </c>
      <c r="AY563" s="153" t="s">
        <v>118</v>
      </c>
    </row>
    <row r="564" spans="2:51" s="12" customFormat="1" ht="12">
      <c r="B564" s="152"/>
      <c r="D564" s="148" t="s">
        <v>129</v>
      </c>
      <c r="E564" s="153" t="s">
        <v>1</v>
      </c>
      <c r="F564" s="154" t="s">
        <v>750</v>
      </c>
      <c r="H564" s="155">
        <v>2</v>
      </c>
      <c r="I564" s="156"/>
      <c r="L564" s="152"/>
      <c r="M564" s="157"/>
      <c r="T564" s="158"/>
      <c r="AT564" s="153" t="s">
        <v>129</v>
      </c>
      <c r="AU564" s="153" t="s">
        <v>89</v>
      </c>
      <c r="AV564" s="12" t="s">
        <v>89</v>
      </c>
      <c r="AW564" s="12" t="s">
        <v>36</v>
      </c>
      <c r="AX564" s="12" t="s">
        <v>79</v>
      </c>
      <c r="AY564" s="153" t="s">
        <v>118</v>
      </c>
    </row>
    <row r="565" spans="2:51" s="13" customFormat="1" ht="12">
      <c r="B565" s="159"/>
      <c r="D565" s="148" t="s">
        <v>129</v>
      </c>
      <c r="E565" s="160" t="s">
        <v>1</v>
      </c>
      <c r="F565" s="161" t="s">
        <v>132</v>
      </c>
      <c r="H565" s="162">
        <v>13</v>
      </c>
      <c r="I565" s="163"/>
      <c r="L565" s="159"/>
      <c r="M565" s="164"/>
      <c r="T565" s="165"/>
      <c r="AT565" s="160" t="s">
        <v>129</v>
      </c>
      <c r="AU565" s="160" t="s">
        <v>89</v>
      </c>
      <c r="AV565" s="13" t="s">
        <v>125</v>
      </c>
      <c r="AW565" s="13" t="s">
        <v>36</v>
      </c>
      <c r="AX565" s="13" t="s">
        <v>87</v>
      </c>
      <c r="AY565" s="160" t="s">
        <v>118</v>
      </c>
    </row>
    <row r="566" spans="2:65" s="1" customFormat="1" ht="21.75" customHeight="1">
      <c r="B566" s="133"/>
      <c r="C566" s="134" t="s">
        <v>751</v>
      </c>
      <c r="D566" s="134" t="s">
        <v>121</v>
      </c>
      <c r="E566" s="135" t="s">
        <v>752</v>
      </c>
      <c r="F566" s="136" t="s">
        <v>753</v>
      </c>
      <c r="G566" s="137" t="s">
        <v>241</v>
      </c>
      <c r="H566" s="138">
        <v>13</v>
      </c>
      <c r="I566" s="139"/>
      <c r="J566" s="140">
        <f>ROUND(I566*H566,2)</f>
        <v>0</v>
      </c>
      <c r="K566" s="141"/>
      <c r="L566" s="32"/>
      <c r="M566" s="142" t="s">
        <v>1</v>
      </c>
      <c r="N566" s="143" t="s">
        <v>44</v>
      </c>
      <c r="P566" s="144">
        <f>O566*H566</f>
        <v>0</v>
      </c>
      <c r="Q566" s="144">
        <v>0</v>
      </c>
      <c r="R566" s="144">
        <f>Q566*H566</f>
        <v>0</v>
      </c>
      <c r="S566" s="144">
        <v>0</v>
      </c>
      <c r="T566" s="145">
        <f>S566*H566</f>
        <v>0</v>
      </c>
      <c r="AR566" s="146" t="s">
        <v>125</v>
      </c>
      <c r="AT566" s="146" t="s">
        <v>121</v>
      </c>
      <c r="AU566" s="146" t="s">
        <v>89</v>
      </c>
      <c r="AY566" s="17" t="s">
        <v>118</v>
      </c>
      <c r="BE566" s="147">
        <f>IF(N566="základní",J566,0)</f>
        <v>0</v>
      </c>
      <c r="BF566" s="147">
        <f>IF(N566="snížená",J566,0)</f>
        <v>0</v>
      </c>
      <c r="BG566" s="147">
        <f>IF(N566="zákl. přenesená",J566,0)</f>
        <v>0</v>
      </c>
      <c r="BH566" s="147">
        <f>IF(N566="sníž. přenesená",J566,0)</f>
        <v>0</v>
      </c>
      <c r="BI566" s="147">
        <f>IF(N566="nulová",J566,0)</f>
        <v>0</v>
      </c>
      <c r="BJ566" s="17" t="s">
        <v>87</v>
      </c>
      <c r="BK566" s="147">
        <f>ROUND(I566*H566,2)</f>
        <v>0</v>
      </c>
      <c r="BL566" s="17" t="s">
        <v>125</v>
      </c>
      <c r="BM566" s="146" t="s">
        <v>754</v>
      </c>
    </row>
    <row r="567" spans="2:47" s="1" customFormat="1" ht="39">
      <c r="B567" s="32"/>
      <c r="D567" s="148" t="s">
        <v>127</v>
      </c>
      <c r="F567" s="149" t="s">
        <v>755</v>
      </c>
      <c r="I567" s="150"/>
      <c r="L567" s="32"/>
      <c r="M567" s="151"/>
      <c r="T567" s="56"/>
      <c r="AT567" s="17" t="s">
        <v>127</v>
      </c>
      <c r="AU567" s="17" t="s">
        <v>89</v>
      </c>
    </row>
    <row r="568" spans="2:65" s="1" customFormat="1" ht="16.5" customHeight="1">
      <c r="B568" s="133"/>
      <c r="C568" s="166" t="s">
        <v>756</v>
      </c>
      <c r="D568" s="166" t="s">
        <v>148</v>
      </c>
      <c r="E568" s="167" t="s">
        <v>757</v>
      </c>
      <c r="F568" s="168" t="s">
        <v>758</v>
      </c>
      <c r="G568" s="169" t="s">
        <v>241</v>
      </c>
      <c r="H568" s="170">
        <v>11</v>
      </c>
      <c r="I568" s="171"/>
      <c r="J568" s="172">
        <f>ROUND(I568*H568,2)</f>
        <v>0</v>
      </c>
      <c r="K568" s="173"/>
      <c r="L568" s="174"/>
      <c r="M568" s="175" t="s">
        <v>1</v>
      </c>
      <c r="N568" s="176" t="s">
        <v>44</v>
      </c>
      <c r="P568" s="144">
        <f>O568*H568</f>
        <v>0</v>
      </c>
      <c r="Q568" s="144">
        <v>0.06</v>
      </c>
      <c r="R568" s="144">
        <f>Q568*H568</f>
        <v>0.6599999999999999</v>
      </c>
      <c r="S568" s="144">
        <v>0</v>
      </c>
      <c r="T568" s="145">
        <f>S568*H568</f>
        <v>0</v>
      </c>
      <c r="AR568" s="146" t="s">
        <v>152</v>
      </c>
      <c r="AT568" s="146" t="s">
        <v>148</v>
      </c>
      <c r="AU568" s="146" t="s">
        <v>89</v>
      </c>
      <c r="AY568" s="17" t="s">
        <v>118</v>
      </c>
      <c r="BE568" s="147">
        <f>IF(N568="základní",J568,0)</f>
        <v>0</v>
      </c>
      <c r="BF568" s="147">
        <f>IF(N568="snížená",J568,0)</f>
        <v>0</v>
      </c>
      <c r="BG568" s="147">
        <f>IF(N568="zákl. přenesená",J568,0)</f>
        <v>0</v>
      </c>
      <c r="BH568" s="147">
        <f>IF(N568="sníž. přenesená",J568,0)</f>
        <v>0</v>
      </c>
      <c r="BI568" s="147">
        <f>IF(N568="nulová",J568,0)</f>
        <v>0</v>
      </c>
      <c r="BJ568" s="17" t="s">
        <v>87</v>
      </c>
      <c r="BK568" s="147">
        <f>ROUND(I568*H568,2)</f>
        <v>0</v>
      </c>
      <c r="BL568" s="17" t="s">
        <v>125</v>
      </c>
      <c r="BM568" s="146" t="s">
        <v>759</v>
      </c>
    </row>
    <row r="569" spans="2:47" s="1" customFormat="1" ht="12">
      <c r="B569" s="32"/>
      <c r="D569" s="148" t="s">
        <v>127</v>
      </c>
      <c r="F569" s="149" t="s">
        <v>758</v>
      </c>
      <c r="I569" s="150"/>
      <c r="L569" s="32"/>
      <c r="M569" s="151"/>
      <c r="T569" s="56"/>
      <c r="AT569" s="17" t="s">
        <v>127</v>
      </c>
      <c r="AU569" s="17" t="s">
        <v>89</v>
      </c>
    </row>
    <row r="570" spans="2:65" s="1" customFormat="1" ht="24.2" customHeight="1">
      <c r="B570" s="133"/>
      <c r="C570" s="134" t="s">
        <v>760</v>
      </c>
      <c r="D570" s="134" t="s">
        <v>121</v>
      </c>
      <c r="E570" s="135" t="s">
        <v>761</v>
      </c>
      <c r="F570" s="136" t="s">
        <v>762</v>
      </c>
      <c r="G570" s="137" t="s">
        <v>241</v>
      </c>
      <c r="H570" s="138">
        <v>10</v>
      </c>
      <c r="I570" s="139"/>
      <c r="J570" s="140">
        <f>ROUND(I570*H570,2)</f>
        <v>0</v>
      </c>
      <c r="K570" s="141"/>
      <c r="L570" s="32"/>
      <c r="M570" s="142" t="s">
        <v>1</v>
      </c>
      <c r="N570" s="143" t="s">
        <v>44</v>
      </c>
      <c r="P570" s="144">
        <f>O570*H570</f>
        <v>0</v>
      </c>
      <c r="Q570" s="144">
        <v>0</v>
      </c>
      <c r="R570" s="144">
        <f>Q570*H570</f>
        <v>0</v>
      </c>
      <c r="S570" s="144">
        <v>0</v>
      </c>
      <c r="T570" s="145">
        <f>S570*H570</f>
        <v>0</v>
      </c>
      <c r="AR570" s="146" t="s">
        <v>125</v>
      </c>
      <c r="AT570" s="146" t="s">
        <v>121</v>
      </c>
      <c r="AU570" s="146" t="s">
        <v>89</v>
      </c>
      <c r="AY570" s="17" t="s">
        <v>118</v>
      </c>
      <c r="BE570" s="147">
        <f>IF(N570="základní",J570,0)</f>
        <v>0</v>
      </c>
      <c r="BF570" s="147">
        <f>IF(N570="snížená",J570,0)</f>
        <v>0</v>
      </c>
      <c r="BG570" s="147">
        <f>IF(N570="zákl. přenesená",J570,0)</f>
        <v>0</v>
      </c>
      <c r="BH570" s="147">
        <f>IF(N570="sníž. přenesená",J570,0)</f>
        <v>0</v>
      </c>
      <c r="BI570" s="147">
        <f>IF(N570="nulová",J570,0)</f>
        <v>0</v>
      </c>
      <c r="BJ570" s="17" t="s">
        <v>87</v>
      </c>
      <c r="BK570" s="147">
        <f>ROUND(I570*H570,2)</f>
        <v>0</v>
      </c>
      <c r="BL570" s="17" t="s">
        <v>125</v>
      </c>
      <c r="BM570" s="146" t="s">
        <v>763</v>
      </c>
    </row>
    <row r="571" spans="2:47" s="1" customFormat="1" ht="39">
      <c r="B571" s="32"/>
      <c r="D571" s="148" t="s">
        <v>127</v>
      </c>
      <c r="F571" s="149" t="s">
        <v>764</v>
      </c>
      <c r="I571" s="150"/>
      <c r="L571" s="32"/>
      <c r="M571" s="151"/>
      <c r="T571" s="56"/>
      <c r="AT571" s="17" t="s">
        <v>127</v>
      </c>
      <c r="AU571" s="17" t="s">
        <v>89</v>
      </c>
    </row>
    <row r="572" spans="2:65" s="1" customFormat="1" ht="24.2" customHeight="1">
      <c r="B572" s="133"/>
      <c r="C572" s="166" t="s">
        <v>765</v>
      </c>
      <c r="D572" s="166" t="s">
        <v>148</v>
      </c>
      <c r="E572" s="167" t="s">
        <v>766</v>
      </c>
      <c r="F572" s="168" t="s">
        <v>767</v>
      </c>
      <c r="G572" s="169" t="s">
        <v>241</v>
      </c>
      <c r="H572" s="170">
        <v>10</v>
      </c>
      <c r="I572" s="171"/>
      <c r="J572" s="172">
        <f>ROUND(I572*H572,2)</f>
        <v>0</v>
      </c>
      <c r="K572" s="173"/>
      <c r="L572" s="174"/>
      <c r="M572" s="175" t="s">
        <v>1</v>
      </c>
      <c r="N572" s="176" t="s">
        <v>44</v>
      </c>
      <c r="P572" s="144">
        <f>O572*H572</f>
        <v>0</v>
      </c>
      <c r="Q572" s="144">
        <v>0</v>
      </c>
      <c r="R572" s="144">
        <f>Q572*H572</f>
        <v>0</v>
      </c>
      <c r="S572" s="144">
        <v>0</v>
      </c>
      <c r="T572" s="145">
        <f>S572*H572</f>
        <v>0</v>
      </c>
      <c r="AR572" s="146" t="s">
        <v>152</v>
      </c>
      <c r="AT572" s="146" t="s">
        <v>148</v>
      </c>
      <c r="AU572" s="146" t="s">
        <v>89</v>
      </c>
      <c r="AY572" s="17" t="s">
        <v>118</v>
      </c>
      <c r="BE572" s="147">
        <f>IF(N572="základní",J572,0)</f>
        <v>0</v>
      </c>
      <c r="BF572" s="147">
        <f>IF(N572="snížená",J572,0)</f>
        <v>0</v>
      </c>
      <c r="BG572" s="147">
        <f>IF(N572="zákl. přenesená",J572,0)</f>
        <v>0</v>
      </c>
      <c r="BH572" s="147">
        <f>IF(N572="sníž. přenesená",J572,0)</f>
        <v>0</v>
      </c>
      <c r="BI572" s="147">
        <f>IF(N572="nulová",J572,0)</f>
        <v>0</v>
      </c>
      <c r="BJ572" s="17" t="s">
        <v>87</v>
      </c>
      <c r="BK572" s="147">
        <f>ROUND(I572*H572,2)</f>
        <v>0</v>
      </c>
      <c r="BL572" s="17" t="s">
        <v>125</v>
      </c>
      <c r="BM572" s="146" t="s">
        <v>768</v>
      </c>
    </row>
    <row r="573" spans="2:47" s="1" customFormat="1" ht="19.5">
      <c r="B573" s="32"/>
      <c r="D573" s="148" t="s">
        <v>127</v>
      </c>
      <c r="F573" s="149" t="s">
        <v>767</v>
      </c>
      <c r="I573" s="150"/>
      <c r="L573" s="32"/>
      <c r="M573" s="151"/>
      <c r="T573" s="56"/>
      <c r="AT573" s="17" t="s">
        <v>127</v>
      </c>
      <c r="AU573" s="17" t="s">
        <v>89</v>
      </c>
    </row>
    <row r="574" spans="2:65" s="1" customFormat="1" ht="21.75" customHeight="1">
      <c r="B574" s="133"/>
      <c r="C574" s="166" t="s">
        <v>769</v>
      </c>
      <c r="D574" s="166" t="s">
        <v>148</v>
      </c>
      <c r="E574" s="167" t="s">
        <v>770</v>
      </c>
      <c r="F574" s="168" t="s">
        <v>771</v>
      </c>
      <c r="G574" s="169" t="s">
        <v>241</v>
      </c>
      <c r="H574" s="170">
        <v>10</v>
      </c>
      <c r="I574" s="171"/>
      <c r="J574" s="172">
        <f>ROUND(I574*H574,2)</f>
        <v>0</v>
      </c>
      <c r="K574" s="173"/>
      <c r="L574" s="174"/>
      <c r="M574" s="175" t="s">
        <v>1</v>
      </c>
      <c r="N574" s="176" t="s">
        <v>44</v>
      </c>
      <c r="P574" s="144">
        <f>O574*H574</f>
        <v>0</v>
      </c>
      <c r="Q574" s="144">
        <v>0</v>
      </c>
      <c r="R574" s="144">
        <f>Q574*H574</f>
        <v>0</v>
      </c>
      <c r="S574" s="144">
        <v>0</v>
      </c>
      <c r="T574" s="145">
        <f>S574*H574</f>
        <v>0</v>
      </c>
      <c r="AR574" s="146" t="s">
        <v>152</v>
      </c>
      <c r="AT574" s="146" t="s">
        <v>148</v>
      </c>
      <c r="AU574" s="146" t="s">
        <v>89</v>
      </c>
      <c r="AY574" s="17" t="s">
        <v>118</v>
      </c>
      <c r="BE574" s="147">
        <f>IF(N574="základní",J574,0)</f>
        <v>0</v>
      </c>
      <c r="BF574" s="147">
        <f>IF(N574="snížená",J574,0)</f>
        <v>0</v>
      </c>
      <c r="BG574" s="147">
        <f>IF(N574="zákl. přenesená",J574,0)</f>
        <v>0</v>
      </c>
      <c r="BH574" s="147">
        <f>IF(N574="sníž. přenesená",J574,0)</f>
        <v>0</v>
      </c>
      <c r="BI574" s="147">
        <f>IF(N574="nulová",J574,0)</f>
        <v>0</v>
      </c>
      <c r="BJ574" s="17" t="s">
        <v>87</v>
      </c>
      <c r="BK574" s="147">
        <f>ROUND(I574*H574,2)</f>
        <v>0</v>
      </c>
      <c r="BL574" s="17" t="s">
        <v>125</v>
      </c>
      <c r="BM574" s="146" t="s">
        <v>772</v>
      </c>
    </row>
    <row r="575" spans="2:47" s="1" customFormat="1" ht="12">
      <c r="B575" s="32"/>
      <c r="D575" s="148" t="s">
        <v>127</v>
      </c>
      <c r="F575" s="149" t="s">
        <v>771</v>
      </c>
      <c r="I575" s="150"/>
      <c r="L575" s="32"/>
      <c r="M575" s="151"/>
      <c r="T575" s="56"/>
      <c r="AT575" s="17" t="s">
        <v>127</v>
      </c>
      <c r="AU575" s="17" t="s">
        <v>89</v>
      </c>
    </row>
    <row r="576" spans="2:65" s="1" customFormat="1" ht="24.2" customHeight="1">
      <c r="B576" s="133"/>
      <c r="C576" s="134" t="s">
        <v>773</v>
      </c>
      <c r="D576" s="134" t="s">
        <v>121</v>
      </c>
      <c r="E576" s="135" t="s">
        <v>774</v>
      </c>
      <c r="F576" s="136" t="s">
        <v>775</v>
      </c>
      <c r="G576" s="137" t="s">
        <v>241</v>
      </c>
      <c r="H576" s="138">
        <v>6</v>
      </c>
      <c r="I576" s="139"/>
      <c r="J576" s="140">
        <f>ROUND(I576*H576,2)</f>
        <v>0</v>
      </c>
      <c r="K576" s="141"/>
      <c r="L576" s="32"/>
      <c r="M576" s="142" t="s">
        <v>1</v>
      </c>
      <c r="N576" s="143" t="s">
        <v>44</v>
      </c>
      <c r="P576" s="144">
        <f>O576*H576</f>
        <v>0</v>
      </c>
      <c r="Q576" s="144">
        <v>0</v>
      </c>
      <c r="R576" s="144">
        <f>Q576*H576</f>
        <v>0</v>
      </c>
      <c r="S576" s="144">
        <v>0</v>
      </c>
      <c r="T576" s="145">
        <f>S576*H576</f>
        <v>0</v>
      </c>
      <c r="AR576" s="146" t="s">
        <v>125</v>
      </c>
      <c r="AT576" s="146" t="s">
        <v>121</v>
      </c>
      <c r="AU576" s="146" t="s">
        <v>89</v>
      </c>
      <c r="AY576" s="17" t="s">
        <v>118</v>
      </c>
      <c r="BE576" s="147">
        <f>IF(N576="základní",J576,0)</f>
        <v>0</v>
      </c>
      <c r="BF576" s="147">
        <f>IF(N576="snížená",J576,0)</f>
        <v>0</v>
      </c>
      <c r="BG576" s="147">
        <f>IF(N576="zákl. přenesená",J576,0)</f>
        <v>0</v>
      </c>
      <c r="BH576" s="147">
        <f>IF(N576="sníž. přenesená",J576,0)</f>
        <v>0</v>
      </c>
      <c r="BI576" s="147">
        <f>IF(N576="nulová",J576,0)</f>
        <v>0</v>
      </c>
      <c r="BJ576" s="17" t="s">
        <v>87</v>
      </c>
      <c r="BK576" s="147">
        <f>ROUND(I576*H576,2)</f>
        <v>0</v>
      </c>
      <c r="BL576" s="17" t="s">
        <v>125</v>
      </c>
      <c r="BM576" s="146" t="s">
        <v>776</v>
      </c>
    </row>
    <row r="577" spans="2:47" s="1" customFormat="1" ht="29.25">
      <c r="B577" s="32"/>
      <c r="D577" s="148" t="s">
        <v>127</v>
      </c>
      <c r="F577" s="149" t="s">
        <v>777</v>
      </c>
      <c r="I577" s="150"/>
      <c r="L577" s="32"/>
      <c r="M577" s="151"/>
      <c r="T577" s="56"/>
      <c r="AT577" s="17" t="s">
        <v>127</v>
      </c>
      <c r="AU577" s="17" t="s">
        <v>89</v>
      </c>
    </row>
    <row r="578" spans="2:51" s="12" customFormat="1" ht="12">
      <c r="B578" s="152"/>
      <c r="D578" s="148" t="s">
        <v>129</v>
      </c>
      <c r="E578" s="153" t="s">
        <v>1</v>
      </c>
      <c r="F578" s="154" t="s">
        <v>778</v>
      </c>
      <c r="H578" s="155">
        <v>6</v>
      </c>
      <c r="I578" s="156"/>
      <c r="L578" s="152"/>
      <c r="M578" s="157"/>
      <c r="T578" s="158"/>
      <c r="AT578" s="153" t="s">
        <v>129</v>
      </c>
      <c r="AU578" s="153" t="s">
        <v>89</v>
      </c>
      <c r="AV578" s="12" t="s">
        <v>89</v>
      </c>
      <c r="AW578" s="12" t="s">
        <v>36</v>
      </c>
      <c r="AX578" s="12" t="s">
        <v>87</v>
      </c>
      <c r="AY578" s="153" t="s">
        <v>118</v>
      </c>
    </row>
    <row r="579" spans="2:65" s="1" customFormat="1" ht="24.2" customHeight="1">
      <c r="B579" s="133"/>
      <c r="C579" s="134" t="s">
        <v>779</v>
      </c>
      <c r="D579" s="134" t="s">
        <v>121</v>
      </c>
      <c r="E579" s="135" t="s">
        <v>780</v>
      </c>
      <c r="F579" s="136" t="s">
        <v>781</v>
      </c>
      <c r="G579" s="137" t="s">
        <v>241</v>
      </c>
      <c r="H579" s="138">
        <v>6</v>
      </c>
      <c r="I579" s="139"/>
      <c r="J579" s="140">
        <f>ROUND(I579*H579,2)</f>
        <v>0</v>
      </c>
      <c r="K579" s="141"/>
      <c r="L579" s="32"/>
      <c r="M579" s="142" t="s">
        <v>1</v>
      </c>
      <c r="N579" s="143" t="s">
        <v>44</v>
      </c>
      <c r="P579" s="144">
        <f>O579*H579</f>
        <v>0</v>
      </c>
      <c r="Q579" s="144">
        <v>0</v>
      </c>
      <c r="R579" s="144">
        <f>Q579*H579</f>
        <v>0</v>
      </c>
      <c r="S579" s="144">
        <v>0</v>
      </c>
      <c r="T579" s="145">
        <f>S579*H579</f>
        <v>0</v>
      </c>
      <c r="AR579" s="146" t="s">
        <v>125</v>
      </c>
      <c r="AT579" s="146" t="s">
        <v>121</v>
      </c>
      <c r="AU579" s="146" t="s">
        <v>89</v>
      </c>
      <c r="AY579" s="17" t="s">
        <v>118</v>
      </c>
      <c r="BE579" s="147">
        <f>IF(N579="základní",J579,0)</f>
        <v>0</v>
      </c>
      <c r="BF579" s="147">
        <f>IF(N579="snížená",J579,0)</f>
        <v>0</v>
      </c>
      <c r="BG579" s="147">
        <f>IF(N579="zákl. přenesená",J579,0)</f>
        <v>0</v>
      </c>
      <c r="BH579" s="147">
        <f>IF(N579="sníž. přenesená",J579,0)</f>
        <v>0</v>
      </c>
      <c r="BI579" s="147">
        <f>IF(N579="nulová",J579,0)</f>
        <v>0</v>
      </c>
      <c r="BJ579" s="17" t="s">
        <v>87</v>
      </c>
      <c r="BK579" s="147">
        <f>ROUND(I579*H579,2)</f>
        <v>0</v>
      </c>
      <c r="BL579" s="17" t="s">
        <v>125</v>
      </c>
      <c r="BM579" s="146" t="s">
        <v>782</v>
      </c>
    </row>
    <row r="580" spans="2:47" s="1" customFormat="1" ht="29.25">
      <c r="B580" s="32"/>
      <c r="D580" s="148" t="s">
        <v>127</v>
      </c>
      <c r="F580" s="149" t="s">
        <v>783</v>
      </c>
      <c r="I580" s="150"/>
      <c r="L580" s="32"/>
      <c r="M580" s="151"/>
      <c r="T580" s="56"/>
      <c r="AT580" s="17" t="s">
        <v>127</v>
      </c>
      <c r="AU580" s="17" t="s">
        <v>89</v>
      </c>
    </row>
    <row r="581" spans="2:65" s="1" customFormat="1" ht="24.2" customHeight="1">
      <c r="B581" s="133"/>
      <c r="C581" s="134" t="s">
        <v>784</v>
      </c>
      <c r="D581" s="134" t="s">
        <v>121</v>
      </c>
      <c r="E581" s="135" t="s">
        <v>785</v>
      </c>
      <c r="F581" s="136" t="s">
        <v>786</v>
      </c>
      <c r="G581" s="137" t="s">
        <v>135</v>
      </c>
      <c r="H581" s="138">
        <v>8</v>
      </c>
      <c r="I581" s="139"/>
      <c r="J581" s="140">
        <f>ROUND(I581*H581,2)</f>
        <v>0</v>
      </c>
      <c r="K581" s="141"/>
      <c r="L581" s="32"/>
      <c r="M581" s="142" t="s">
        <v>1</v>
      </c>
      <c r="N581" s="143" t="s">
        <v>44</v>
      </c>
      <c r="P581" s="144">
        <f>O581*H581</f>
        <v>0</v>
      </c>
      <c r="Q581" s="144">
        <v>0</v>
      </c>
      <c r="R581" s="144">
        <f>Q581*H581</f>
        <v>0</v>
      </c>
      <c r="S581" s="144">
        <v>0</v>
      </c>
      <c r="T581" s="145">
        <f>S581*H581</f>
        <v>0</v>
      </c>
      <c r="AR581" s="146" t="s">
        <v>125</v>
      </c>
      <c r="AT581" s="146" t="s">
        <v>121</v>
      </c>
      <c r="AU581" s="146" t="s">
        <v>89</v>
      </c>
      <c r="AY581" s="17" t="s">
        <v>118</v>
      </c>
      <c r="BE581" s="147">
        <f>IF(N581="základní",J581,0)</f>
        <v>0</v>
      </c>
      <c r="BF581" s="147">
        <f>IF(N581="snížená",J581,0)</f>
        <v>0</v>
      </c>
      <c r="BG581" s="147">
        <f>IF(N581="zákl. přenesená",J581,0)</f>
        <v>0</v>
      </c>
      <c r="BH581" s="147">
        <f>IF(N581="sníž. přenesená",J581,0)</f>
        <v>0</v>
      </c>
      <c r="BI581" s="147">
        <f>IF(N581="nulová",J581,0)</f>
        <v>0</v>
      </c>
      <c r="BJ581" s="17" t="s">
        <v>87</v>
      </c>
      <c r="BK581" s="147">
        <f>ROUND(I581*H581,2)</f>
        <v>0</v>
      </c>
      <c r="BL581" s="17" t="s">
        <v>125</v>
      </c>
      <c r="BM581" s="146" t="s">
        <v>787</v>
      </c>
    </row>
    <row r="582" spans="2:47" s="1" customFormat="1" ht="29.25">
      <c r="B582" s="32"/>
      <c r="D582" s="148" t="s">
        <v>127</v>
      </c>
      <c r="F582" s="149" t="s">
        <v>788</v>
      </c>
      <c r="I582" s="150"/>
      <c r="L582" s="32"/>
      <c r="M582" s="151"/>
      <c r="T582" s="56"/>
      <c r="AT582" s="17" t="s">
        <v>127</v>
      </c>
      <c r="AU582" s="17" t="s">
        <v>89</v>
      </c>
    </row>
    <row r="583" spans="2:51" s="12" customFormat="1" ht="12">
      <c r="B583" s="152"/>
      <c r="D583" s="148" t="s">
        <v>129</v>
      </c>
      <c r="E583" s="153" t="s">
        <v>1</v>
      </c>
      <c r="F583" s="154" t="s">
        <v>789</v>
      </c>
      <c r="H583" s="155">
        <v>4</v>
      </c>
      <c r="I583" s="156"/>
      <c r="L583" s="152"/>
      <c r="M583" s="157"/>
      <c r="T583" s="158"/>
      <c r="AT583" s="153" t="s">
        <v>129</v>
      </c>
      <c r="AU583" s="153" t="s">
        <v>89</v>
      </c>
      <c r="AV583" s="12" t="s">
        <v>89</v>
      </c>
      <c r="AW583" s="12" t="s">
        <v>36</v>
      </c>
      <c r="AX583" s="12" t="s">
        <v>79</v>
      </c>
      <c r="AY583" s="153" t="s">
        <v>118</v>
      </c>
    </row>
    <row r="584" spans="2:51" s="12" customFormat="1" ht="12">
      <c r="B584" s="152"/>
      <c r="D584" s="148" t="s">
        <v>129</v>
      </c>
      <c r="E584" s="153" t="s">
        <v>1</v>
      </c>
      <c r="F584" s="154" t="s">
        <v>790</v>
      </c>
      <c r="H584" s="155">
        <v>2</v>
      </c>
      <c r="I584" s="156"/>
      <c r="L584" s="152"/>
      <c r="M584" s="157"/>
      <c r="T584" s="158"/>
      <c r="AT584" s="153" t="s">
        <v>129</v>
      </c>
      <c r="AU584" s="153" t="s">
        <v>89</v>
      </c>
      <c r="AV584" s="12" t="s">
        <v>89</v>
      </c>
      <c r="AW584" s="12" t="s">
        <v>36</v>
      </c>
      <c r="AX584" s="12" t="s">
        <v>79</v>
      </c>
      <c r="AY584" s="153" t="s">
        <v>118</v>
      </c>
    </row>
    <row r="585" spans="2:51" s="12" customFormat="1" ht="12">
      <c r="B585" s="152"/>
      <c r="D585" s="148" t="s">
        <v>129</v>
      </c>
      <c r="E585" s="153" t="s">
        <v>1</v>
      </c>
      <c r="F585" s="154" t="s">
        <v>791</v>
      </c>
      <c r="H585" s="155">
        <v>2</v>
      </c>
      <c r="I585" s="156"/>
      <c r="L585" s="152"/>
      <c r="M585" s="157"/>
      <c r="T585" s="158"/>
      <c r="AT585" s="153" t="s">
        <v>129</v>
      </c>
      <c r="AU585" s="153" t="s">
        <v>89</v>
      </c>
      <c r="AV585" s="12" t="s">
        <v>89</v>
      </c>
      <c r="AW585" s="12" t="s">
        <v>36</v>
      </c>
      <c r="AX585" s="12" t="s">
        <v>79</v>
      </c>
      <c r="AY585" s="153" t="s">
        <v>118</v>
      </c>
    </row>
    <row r="586" spans="2:51" s="13" customFormat="1" ht="12">
      <c r="B586" s="159"/>
      <c r="D586" s="148" t="s">
        <v>129</v>
      </c>
      <c r="E586" s="160" t="s">
        <v>1</v>
      </c>
      <c r="F586" s="161" t="s">
        <v>132</v>
      </c>
      <c r="H586" s="162">
        <v>8</v>
      </c>
      <c r="I586" s="163"/>
      <c r="L586" s="159"/>
      <c r="M586" s="164"/>
      <c r="T586" s="165"/>
      <c r="AT586" s="160" t="s">
        <v>129</v>
      </c>
      <c r="AU586" s="160" t="s">
        <v>89</v>
      </c>
      <c r="AV586" s="13" t="s">
        <v>125</v>
      </c>
      <c r="AW586" s="13" t="s">
        <v>36</v>
      </c>
      <c r="AX586" s="13" t="s">
        <v>87</v>
      </c>
      <c r="AY586" s="160" t="s">
        <v>118</v>
      </c>
    </row>
    <row r="587" spans="2:65" s="1" customFormat="1" ht="24.2" customHeight="1">
      <c r="B587" s="133"/>
      <c r="C587" s="134" t="s">
        <v>792</v>
      </c>
      <c r="D587" s="134" t="s">
        <v>121</v>
      </c>
      <c r="E587" s="135" t="s">
        <v>793</v>
      </c>
      <c r="F587" s="136" t="s">
        <v>794</v>
      </c>
      <c r="G587" s="137" t="s">
        <v>135</v>
      </c>
      <c r="H587" s="138">
        <v>2</v>
      </c>
      <c r="I587" s="139"/>
      <c r="J587" s="140">
        <f>ROUND(I587*H587,2)</f>
        <v>0</v>
      </c>
      <c r="K587" s="141"/>
      <c r="L587" s="32"/>
      <c r="M587" s="142" t="s">
        <v>1</v>
      </c>
      <c r="N587" s="143" t="s">
        <v>44</v>
      </c>
      <c r="P587" s="144">
        <f>O587*H587</f>
        <v>0</v>
      </c>
      <c r="Q587" s="144">
        <v>0</v>
      </c>
      <c r="R587" s="144">
        <f>Q587*H587</f>
        <v>0</v>
      </c>
      <c r="S587" s="144">
        <v>0</v>
      </c>
      <c r="T587" s="145">
        <f>S587*H587</f>
        <v>0</v>
      </c>
      <c r="AR587" s="146" t="s">
        <v>125</v>
      </c>
      <c r="AT587" s="146" t="s">
        <v>121</v>
      </c>
      <c r="AU587" s="146" t="s">
        <v>89</v>
      </c>
      <c r="AY587" s="17" t="s">
        <v>118</v>
      </c>
      <c r="BE587" s="147">
        <f>IF(N587="základní",J587,0)</f>
        <v>0</v>
      </c>
      <c r="BF587" s="147">
        <f>IF(N587="snížená",J587,0)</f>
        <v>0</v>
      </c>
      <c r="BG587" s="147">
        <f>IF(N587="zákl. přenesená",J587,0)</f>
        <v>0</v>
      </c>
      <c r="BH587" s="147">
        <f>IF(N587="sníž. přenesená",J587,0)</f>
        <v>0</v>
      </c>
      <c r="BI587" s="147">
        <f>IF(N587="nulová",J587,0)</f>
        <v>0</v>
      </c>
      <c r="BJ587" s="17" t="s">
        <v>87</v>
      </c>
      <c r="BK587" s="147">
        <f>ROUND(I587*H587,2)</f>
        <v>0</v>
      </c>
      <c r="BL587" s="17" t="s">
        <v>125</v>
      </c>
      <c r="BM587" s="146" t="s">
        <v>795</v>
      </c>
    </row>
    <row r="588" spans="2:47" s="1" customFormat="1" ht="29.25">
      <c r="B588" s="32"/>
      <c r="D588" s="148" t="s">
        <v>127</v>
      </c>
      <c r="F588" s="149" t="s">
        <v>796</v>
      </c>
      <c r="I588" s="150"/>
      <c r="L588" s="32"/>
      <c r="M588" s="151"/>
      <c r="T588" s="56"/>
      <c r="AT588" s="17" t="s">
        <v>127</v>
      </c>
      <c r="AU588" s="17" t="s">
        <v>89</v>
      </c>
    </row>
    <row r="589" spans="2:51" s="12" customFormat="1" ht="12">
      <c r="B589" s="152"/>
      <c r="D589" s="148" t="s">
        <v>129</v>
      </c>
      <c r="E589" s="153" t="s">
        <v>1</v>
      </c>
      <c r="F589" s="154" t="s">
        <v>797</v>
      </c>
      <c r="H589" s="155">
        <v>2</v>
      </c>
      <c r="I589" s="156"/>
      <c r="L589" s="152"/>
      <c r="M589" s="157"/>
      <c r="T589" s="158"/>
      <c r="AT589" s="153" t="s">
        <v>129</v>
      </c>
      <c r="AU589" s="153" t="s">
        <v>89</v>
      </c>
      <c r="AV589" s="12" t="s">
        <v>89</v>
      </c>
      <c r="AW589" s="12" t="s">
        <v>36</v>
      </c>
      <c r="AX589" s="12" t="s">
        <v>87</v>
      </c>
      <c r="AY589" s="153" t="s">
        <v>118</v>
      </c>
    </row>
    <row r="590" spans="2:65" s="1" customFormat="1" ht="24.2" customHeight="1">
      <c r="B590" s="133"/>
      <c r="C590" s="134" t="s">
        <v>798</v>
      </c>
      <c r="D590" s="134" t="s">
        <v>121</v>
      </c>
      <c r="E590" s="135" t="s">
        <v>799</v>
      </c>
      <c r="F590" s="136" t="s">
        <v>800</v>
      </c>
      <c r="G590" s="137" t="s">
        <v>135</v>
      </c>
      <c r="H590" s="138">
        <v>8</v>
      </c>
      <c r="I590" s="139"/>
      <c r="J590" s="140">
        <f>ROUND(I590*H590,2)</f>
        <v>0</v>
      </c>
      <c r="K590" s="141"/>
      <c r="L590" s="32"/>
      <c r="M590" s="142" t="s">
        <v>1</v>
      </c>
      <c r="N590" s="143" t="s">
        <v>44</v>
      </c>
      <c r="P590" s="144">
        <f>O590*H590</f>
        <v>0</v>
      </c>
      <c r="Q590" s="144">
        <v>0</v>
      </c>
      <c r="R590" s="144">
        <f>Q590*H590</f>
        <v>0</v>
      </c>
      <c r="S590" s="144">
        <v>0</v>
      </c>
      <c r="T590" s="145">
        <f>S590*H590</f>
        <v>0</v>
      </c>
      <c r="AR590" s="146" t="s">
        <v>125</v>
      </c>
      <c r="AT590" s="146" t="s">
        <v>121</v>
      </c>
      <c r="AU590" s="146" t="s">
        <v>89</v>
      </c>
      <c r="AY590" s="17" t="s">
        <v>118</v>
      </c>
      <c r="BE590" s="147">
        <f>IF(N590="základní",J590,0)</f>
        <v>0</v>
      </c>
      <c r="BF590" s="147">
        <f>IF(N590="snížená",J590,0)</f>
        <v>0</v>
      </c>
      <c r="BG590" s="147">
        <f>IF(N590="zákl. přenesená",J590,0)</f>
        <v>0</v>
      </c>
      <c r="BH590" s="147">
        <f>IF(N590="sníž. přenesená",J590,0)</f>
        <v>0</v>
      </c>
      <c r="BI590" s="147">
        <f>IF(N590="nulová",J590,0)</f>
        <v>0</v>
      </c>
      <c r="BJ590" s="17" t="s">
        <v>87</v>
      </c>
      <c r="BK590" s="147">
        <f>ROUND(I590*H590,2)</f>
        <v>0</v>
      </c>
      <c r="BL590" s="17" t="s">
        <v>125</v>
      </c>
      <c r="BM590" s="146" t="s">
        <v>801</v>
      </c>
    </row>
    <row r="591" spans="2:47" s="1" customFormat="1" ht="39">
      <c r="B591" s="32"/>
      <c r="D591" s="148" t="s">
        <v>127</v>
      </c>
      <c r="F591" s="149" t="s">
        <v>802</v>
      </c>
      <c r="I591" s="150"/>
      <c r="L591" s="32"/>
      <c r="M591" s="151"/>
      <c r="T591" s="56"/>
      <c r="AT591" s="17" t="s">
        <v>127</v>
      </c>
      <c r="AU591" s="17" t="s">
        <v>89</v>
      </c>
    </row>
    <row r="592" spans="2:65" s="1" customFormat="1" ht="21.75" customHeight="1">
      <c r="B592" s="133"/>
      <c r="C592" s="134" t="s">
        <v>803</v>
      </c>
      <c r="D592" s="134" t="s">
        <v>121</v>
      </c>
      <c r="E592" s="135" t="s">
        <v>804</v>
      </c>
      <c r="F592" s="136" t="s">
        <v>805</v>
      </c>
      <c r="G592" s="137" t="s">
        <v>1</v>
      </c>
      <c r="H592" s="138">
        <v>2</v>
      </c>
      <c r="I592" s="139"/>
      <c r="J592" s="140">
        <f>ROUND(I592*H592,2)</f>
        <v>0</v>
      </c>
      <c r="K592" s="141"/>
      <c r="L592" s="32"/>
      <c r="M592" s="142" t="s">
        <v>1</v>
      </c>
      <c r="N592" s="143" t="s">
        <v>44</v>
      </c>
      <c r="P592" s="144">
        <f>O592*H592</f>
        <v>0</v>
      </c>
      <c r="Q592" s="144">
        <v>0</v>
      </c>
      <c r="R592" s="144">
        <f>Q592*H592</f>
        <v>0</v>
      </c>
      <c r="S592" s="144">
        <v>0</v>
      </c>
      <c r="T592" s="145">
        <f>S592*H592</f>
        <v>0</v>
      </c>
      <c r="AR592" s="146" t="s">
        <v>125</v>
      </c>
      <c r="AT592" s="146" t="s">
        <v>121</v>
      </c>
      <c r="AU592" s="146" t="s">
        <v>89</v>
      </c>
      <c r="AY592" s="17" t="s">
        <v>118</v>
      </c>
      <c r="BE592" s="147">
        <f>IF(N592="základní",J592,0)</f>
        <v>0</v>
      </c>
      <c r="BF592" s="147">
        <f>IF(N592="snížená",J592,0)</f>
        <v>0</v>
      </c>
      <c r="BG592" s="147">
        <f>IF(N592="zákl. přenesená",J592,0)</f>
        <v>0</v>
      </c>
      <c r="BH592" s="147">
        <f>IF(N592="sníž. přenesená",J592,0)</f>
        <v>0</v>
      </c>
      <c r="BI592" s="147">
        <f>IF(N592="nulová",J592,0)</f>
        <v>0</v>
      </c>
      <c r="BJ592" s="17" t="s">
        <v>87</v>
      </c>
      <c r="BK592" s="147">
        <f>ROUND(I592*H592,2)</f>
        <v>0</v>
      </c>
      <c r="BL592" s="17" t="s">
        <v>125</v>
      </c>
      <c r="BM592" s="146" t="s">
        <v>806</v>
      </c>
    </row>
    <row r="593" spans="2:47" s="1" customFormat="1" ht="29.25">
      <c r="B593" s="32"/>
      <c r="D593" s="148" t="s">
        <v>127</v>
      </c>
      <c r="F593" s="149" t="s">
        <v>807</v>
      </c>
      <c r="I593" s="150"/>
      <c r="L593" s="32"/>
      <c r="M593" s="151"/>
      <c r="T593" s="56"/>
      <c r="AT593" s="17" t="s">
        <v>127</v>
      </c>
      <c r="AU593" s="17" t="s">
        <v>89</v>
      </c>
    </row>
    <row r="594" spans="2:65" s="1" customFormat="1" ht="24.2" customHeight="1">
      <c r="B594" s="133"/>
      <c r="C594" s="134" t="s">
        <v>808</v>
      </c>
      <c r="D594" s="134" t="s">
        <v>121</v>
      </c>
      <c r="E594" s="135" t="s">
        <v>809</v>
      </c>
      <c r="F594" s="136" t="s">
        <v>810</v>
      </c>
      <c r="G594" s="137" t="s">
        <v>135</v>
      </c>
      <c r="H594" s="138">
        <v>2</v>
      </c>
      <c r="I594" s="139"/>
      <c r="J594" s="140">
        <f>ROUND(I594*H594,2)</f>
        <v>0</v>
      </c>
      <c r="K594" s="141"/>
      <c r="L594" s="32"/>
      <c r="M594" s="142" t="s">
        <v>1</v>
      </c>
      <c r="N594" s="143" t="s">
        <v>44</v>
      </c>
      <c r="P594" s="144">
        <f>O594*H594</f>
        <v>0</v>
      </c>
      <c r="Q594" s="144">
        <v>0</v>
      </c>
      <c r="R594" s="144">
        <f>Q594*H594</f>
        <v>0</v>
      </c>
      <c r="S594" s="144">
        <v>0</v>
      </c>
      <c r="T594" s="145">
        <f>S594*H594</f>
        <v>0</v>
      </c>
      <c r="AR594" s="146" t="s">
        <v>125</v>
      </c>
      <c r="AT594" s="146" t="s">
        <v>121</v>
      </c>
      <c r="AU594" s="146" t="s">
        <v>89</v>
      </c>
      <c r="AY594" s="17" t="s">
        <v>118</v>
      </c>
      <c r="BE594" s="147">
        <f>IF(N594="základní",J594,0)</f>
        <v>0</v>
      </c>
      <c r="BF594" s="147">
        <f>IF(N594="snížená",J594,0)</f>
        <v>0</v>
      </c>
      <c r="BG594" s="147">
        <f>IF(N594="zákl. přenesená",J594,0)</f>
        <v>0</v>
      </c>
      <c r="BH594" s="147">
        <f>IF(N594="sníž. přenesená",J594,0)</f>
        <v>0</v>
      </c>
      <c r="BI594" s="147">
        <f>IF(N594="nulová",J594,0)</f>
        <v>0</v>
      </c>
      <c r="BJ594" s="17" t="s">
        <v>87</v>
      </c>
      <c r="BK594" s="147">
        <f>ROUND(I594*H594,2)</f>
        <v>0</v>
      </c>
      <c r="BL594" s="17" t="s">
        <v>125</v>
      </c>
      <c r="BM594" s="146" t="s">
        <v>811</v>
      </c>
    </row>
    <row r="595" spans="2:47" s="1" customFormat="1" ht="58.5">
      <c r="B595" s="32"/>
      <c r="D595" s="148" t="s">
        <v>127</v>
      </c>
      <c r="F595" s="149" t="s">
        <v>812</v>
      </c>
      <c r="I595" s="150"/>
      <c r="L595" s="32"/>
      <c r="M595" s="151"/>
      <c r="T595" s="56"/>
      <c r="AT595" s="17" t="s">
        <v>127</v>
      </c>
      <c r="AU595" s="17" t="s">
        <v>89</v>
      </c>
    </row>
    <row r="596" spans="2:65" s="1" customFormat="1" ht="21.75" customHeight="1">
      <c r="B596" s="133"/>
      <c r="C596" s="166" t="s">
        <v>813</v>
      </c>
      <c r="D596" s="166" t="s">
        <v>148</v>
      </c>
      <c r="E596" s="167" t="s">
        <v>814</v>
      </c>
      <c r="F596" s="168" t="s">
        <v>815</v>
      </c>
      <c r="G596" s="169" t="s">
        <v>161</v>
      </c>
      <c r="H596" s="170">
        <v>0.5</v>
      </c>
      <c r="I596" s="171"/>
      <c r="J596" s="172">
        <f>ROUND(I596*H596,2)</f>
        <v>0</v>
      </c>
      <c r="K596" s="173"/>
      <c r="L596" s="174"/>
      <c r="M596" s="175" t="s">
        <v>1</v>
      </c>
      <c r="N596" s="176" t="s">
        <v>44</v>
      </c>
      <c r="P596" s="144">
        <f>O596*H596</f>
        <v>0</v>
      </c>
      <c r="Q596" s="144">
        <v>2.234</v>
      </c>
      <c r="R596" s="144">
        <f>Q596*H596</f>
        <v>1.117</v>
      </c>
      <c r="S596" s="144">
        <v>0</v>
      </c>
      <c r="T596" s="145">
        <f>S596*H596</f>
        <v>0</v>
      </c>
      <c r="AR596" s="146" t="s">
        <v>152</v>
      </c>
      <c r="AT596" s="146" t="s">
        <v>148</v>
      </c>
      <c r="AU596" s="146" t="s">
        <v>89</v>
      </c>
      <c r="AY596" s="17" t="s">
        <v>118</v>
      </c>
      <c r="BE596" s="147">
        <f>IF(N596="základní",J596,0)</f>
        <v>0</v>
      </c>
      <c r="BF596" s="147">
        <f>IF(N596="snížená",J596,0)</f>
        <v>0</v>
      </c>
      <c r="BG596" s="147">
        <f>IF(N596="zákl. přenesená",J596,0)</f>
        <v>0</v>
      </c>
      <c r="BH596" s="147">
        <f>IF(N596="sníž. přenesená",J596,0)</f>
        <v>0</v>
      </c>
      <c r="BI596" s="147">
        <f>IF(N596="nulová",J596,0)</f>
        <v>0</v>
      </c>
      <c r="BJ596" s="17" t="s">
        <v>87</v>
      </c>
      <c r="BK596" s="147">
        <f>ROUND(I596*H596,2)</f>
        <v>0</v>
      </c>
      <c r="BL596" s="17" t="s">
        <v>125</v>
      </c>
      <c r="BM596" s="146" t="s">
        <v>816</v>
      </c>
    </row>
    <row r="597" spans="2:47" s="1" customFormat="1" ht="12">
      <c r="B597" s="32"/>
      <c r="D597" s="148" t="s">
        <v>127</v>
      </c>
      <c r="F597" s="149" t="s">
        <v>815</v>
      </c>
      <c r="I597" s="150"/>
      <c r="L597" s="32"/>
      <c r="M597" s="151"/>
      <c r="T597" s="56"/>
      <c r="AT597" s="17" t="s">
        <v>127</v>
      </c>
      <c r="AU597" s="17" t="s">
        <v>89</v>
      </c>
    </row>
    <row r="598" spans="2:51" s="12" customFormat="1" ht="12">
      <c r="B598" s="152"/>
      <c r="D598" s="148" t="s">
        <v>129</v>
      </c>
      <c r="E598" s="153" t="s">
        <v>1</v>
      </c>
      <c r="F598" s="154" t="s">
        <v>817</v>
      </c>
      <c r="H598" s="155">
        <v>0.5</v>
      </c>
      <c r="I598" s="156"/>
      <c r="L598" s="152"/>
      <c r="M598" s="157"/>
      <c r="T598" s="158"/>
      <c r="AT598" s="153" t="s">
        <v>129</v>
      </c>
      <c r="AU598" s="153" t="s">
        <v>89</v>
      </c>
      <c r="AV598" s="12" t="s">
        <v>89</v>
      </c>
      <c r="AW598" s="12" t="s">
        <v>36</v>
      </c>
      <c r="AX598" s="12" t="s">
        <v>87</v>
      </c>
      <c r="AY598" s="153" t="s">
        <v>118</v>
      </c>
    </row>
    <row r="599" spans="2:65" s="1" customFormat="1" ht="16.5" customHeight="1">
      <c r="B599" s="133"/>
      <c r="C599" s="166" t="s">
        <v>818</v>
      </c>
      <c r="D599" s="166" t="s">
        <v>148</v>
      </c>
      <c r="E599" s="167" t="s">
        <v>819</v>
      </c>
      <c r="F599" s="168" t="s">
        <v>820</v>
      </c>
      <c r="G599" s="169" t="s">
        <v>151</v>
      </c>
      <c r="H599" s="170">
        <v>1.11</v>
      </c>
      <c r="I599" s="171"/>
      <c r="J599" s="172">
        <f>ROUND(I599*H599,2)</f>
        <v>0</v>
      </c>
      <c r="K599" s="173"/>
      <c r="L599" s="174"/>
      <c r="M599" s="175" t="s">
        <v>1</v>
      </c>
      <c r="N599" s="176" t="s">
        <v>44</v>
      </c>
      <c r="P599" s="144">
        <f>O599*H599</f>
        <v>0</v>
      </c>
      <c r="Q599" s="144">
        <v>1</v>
      </c>
      <c r="R599" s="144">
        <f>Q599*H599</f>
        <v>1.11</v>
      </c>
      <c r="S599" s="144">
        <v>0</v>
      </c>
      <c r="T599" s="145">
        <f>S599*H599</f>
        <v>0</v>
      </c>
      <c r="AR599" s="146" t="s">
        <v>152</v>
      </c>
      <c r="AT599" s="146" t="s">
        <v>148</v>
      </c>
      <c r="AU599" s="146" t="s">
        <v>89</v>
      </c>
      <c r="AY599" s="17" t="s">
        <v>118</v>
      </c>
      <c r="BE599" s="147">
        <f>IF(N599="základní",J599,0)</f>
        <v>0</v>
      </c>
      <c r="BF599" s="147">
        <f>IF(N599="snížená",J599,0)</f>
        <v>0</v>
      </c>
      <c r="BG599" s="147">
        <f>IF(N599="zákl. přenesená",J599,0)</f>
        <v>0</v>
      </c>
      <c r="BH599" s="147">
        <f>IF(N599="sníž. přenesená",J599,0)</f>
        <v>0</v>
      </c>
      <c r="BI599" s="147">
        <f>IF(N599="nulová",J599,0)</f>
        <v>0</v>
      </c>
      <c r="BJ599" s="17" t="s">
        <v>87</v>
      </c>
      <c r="BK599" s="147">
        <f>ROUND(I599*H599,2)</f>
        <v>0</v>
      </c>
      <c r="BL599" s="17" t="s">
        <v>125</v>
      </c>
      <c r="BM599" s="146" t="s">
        <v>821</v>
      </c>
    </row>
    <row r="600" spans="2:47" s="1" customFormat="1" ht="12">
      <c r="B600" s="32"/>
      <c r="D600" s="148" t="s">
        <v>127</v>
      </c>
      <c r="F600" s="149" t="s">
        <v>820</v>
      </c>
      <c r="I600" s="150"/>
      <c r="L600" s="32"/>
      <c r="M600" s="151"/>
      <c r="T600" s="56"/>
      <c r="AT600" s="17" t="s">
        <v>127</v>
      </c>
      <c r="AU600" s="17" t="s">
        <v>89</v>
      </c>
    </row>
    <row r="601" spans="2:51" s="12" customFormat="1" ht="12">
      <c r="B601" s="152"/>
      <c r="D601" s="148" t="s">
        <v>129</v>
      </c>
      <c r="E601" s="153" t="s">
        <v>1</v>
      </c>
      <c r="F601" s="154" t="s">
        <v>822</v>
      </c>
      <c r="H601" s="155">
        <v>1.11</v>
      </c>
      <c r="I601" s="156"/>
      <c r="L601" s="152"/>
      <c r="M601" s="157"/>
      <c r="T601" s="158"/>
      <c r="AT601" s="153" t="s">
        <v>129</v>
      </c>
      <c r="AU601" s="153" t="s">
        <v>89</v>
      </c>
      <c r="AV601" s="12" t="s">
        <v>89</v>
      </c>
      <c r="AW601" s="12" t="s">
        <v>36</v>
      </c>
      <c r="AX601" s="12" t="s">
        <v>87</v>
      </c>
      <c r="AY601" s="153" t="s">
        <v>118</v>
      </c>
    </row>
    <row r="602" spans="2:65" s="1" customFormat="1" ht="21.75" customHeight="1">
      <c r="B602" s="133"/>
      <c r="C602" s="134" t="s">
        <v>823</v>
      </c>
      <c r="D602" s="134" t="s">
        <v>121</v>
      </c>
      <c r="E602" s="135" t="s">
        <v>824</v>
      </c>
      <c r="F602" s="136" t="s">
        <v>825</v>
      </c>
      <c r="G602" s="137" t="s">
        <v>135</v>
      </c>
      <c r="H602" s="138">
        <v>488</v>
      </c>
      <c r="I602" s="139"/>
      <c r="J602" s="140">
        <f>ROUND(I602*H602,2)</f>
        <v>0</v>
      </c>
      <c r="K602" s="141"/>
      <c r="L602" s="32"/>
      <c r="M602" s="142" t="s">
        <v>1</v>
      </c>
      <c r="N602" s="143" t="s">
        <v>44</v>
      </c>
      <c r="P602" s="144">
        <f>O602*H602</f>
        <v>0</v>
      </c>
      <c r="Q602" s="144">
        <v>0</v>
      </c>
      <c r="R602" s="144">
        <f>Q602*H602</f>
        <v>0</v>
      </c>
      <c r="S602" s="144">
        <v>0</v>
      </c>
      <c r="T602" s="145">
        <f>S602*H602</f>
        <v>0</v>
      </c>
      <c r="AR602" s="146" t="s">
        <v>125</v>
      </c>
      <c r="AT602" s="146" t="s">
        <v>121</v>
      </c>
      <c r="AU602" s="146" t="s">
        <v>89</v>
      </c>
      <c r="AY602" s="17" t="s">
        <v>118</v>
      </c>
      <c r="BE602" s="147">
        <f>IF(N602="základní",J602,0)</f>
        <v>0</v>
      </c>
      <c r="BF602" s="147">
        <f>IF(N602="snížená",J602,0)</f>
        <v>0</v>
      </c>
      <c r="BG602" s="147">
        <f>IF(N602="zákl. přenesená",J602,0)</f>
        <v>0</v>
      </c>
      <c r="BH602" s="147">
        <f>IF(N602="sníž. přenesená",J602,0)</f>
        <v>0</v>
      </c>
      <c r="BI602" s="147">
        <f>IF(N602="nulová",J602,0)</f>
        <v>0</v>
      </c>
      <c r="BJ602" s="17" t="s">
        <v>87</v>
      </c>
      <c r="BK602" s="147">
        <f>ROUND(I602*H602,2)</f>
        <v>0</v>
      </c>
      <c r="BL602" s="17" t="s">
        <v>125</v>
      </c>
      <c r="BM602" s="146" t="s">
        <v>826</v>
      </c>
    </row>
    <row r="603" spans="2:47" s="1" customFormat="1" ht="58.5">
      <c r="B603" s="32"/>
      <c r="D603" s="148" t="s">
        <v>127</v>
      </c>
      <c r="F603" s="149" t="s">
        <v>827</v>
      </c>
      <c r="I603" s="150"/>
      <c r="L603" s="32"/>
      <c r="M603" s="151"/>
      <c r="T603" s="56"/>
      <c r="AT603" s="17" t="s">
        <v>127</v>
      </c>
      <c r="AU603" s="17" t="s">
        <v>89</v>
      </c>
    </row>
    <row r="604" spans="2:51" s="15" customFormat="1" ht="12">
      <c r="B604" s="184"/>
      <c r="D604" s="148" t="s">
        <v>129</v>
      </c>
      <c r="E604" s="185" t="s">
        <v>1</v>
      </c>
      <c r="F604" s="186" t="s">
        <v>828</v>
      </c>
      <c r="H604" s="185" t="s">
        <v>1</v>
      </c>
      <c r="I604" s="187"/>
      <c r="L604" s="184"/>
      <c r="M604" s="188"/>
      <c r="T604" s="189"/>
      <c r="AT604" s="185" t="s">
        <v>129</v>
      </c>
      <c r="AU604" s="185" t="s">
        <v>89</v>
      </c>
      <c r="AV604" s="15" t="s">
        <v>87</v>
      </c>
      <c r="AW604" s="15" t="s">
        <v>36</v>
      </c>
      <c r="AX604" s="15" t="s">
        <v>79</v>
      </c>
      <c r="AY604" s="185" t="s">
        <v>118</v>
      </c>
    </row>
    <row r="605" spans="2:51" s="12" customFormat="1" ht="12">
      <c r="B605" s="152"/>
      <c r="D605" s="148" t="s">
        <v>129</v>
      </c>
      <c r="E605" s="153" t="s">
        <v>1</v>
      </c>
      <c r="F605" s="154" t="s">
        <v>829</v>
      </c>
      <c r="H605" s="155">
        <v>211.7</v>
      </c>
      <c r="I605" s="156"/>
      <c r="L605" s="152"/>
      <c r="M605" s="157"/>
      <c r="T605" s="158"/>
      <c r="AT605" s="153" t="s">
        <v>129</v>
      </c>
      <c r="AU605" s="153" t="s">
        <v>89</v>
      </c>
      <c r="AV605" s="12" t="s">
        <v>89</v>
      </c>
      <c r="AW605" s="12" t="s">
        <v>36</v>
      </c>
      <c r="AX605" s="12" t="s">
        <v>79</v>
      </c>
      <c r="AY605" s="153" t="s">
        <v>118</v>
      </c>
    </row>
    <row r="606" spans="2:51" s="12" customFormat="1" ht="12">
      <c r="B606" s="152"/>
      <c r="D606" s="148" t="s">
        <v>129</v>
      </c>
      <c r="E606" s="153" t="s">
        <v>1</v>
      </c>
      <c r="F606" s="154" t="s">
        <v>830</v>
      </c>
      <c r="H606" s="155">
        <v>95.3</v>
      </c>
      <c r="I606" s="156"/>
      <c r="L606" s="152"/>
      <c r="M606" s="157"/>
      <c r="T606" s="158"/>
      <c r="AT606" s="153" t="s">
        <v>129</v>
      </c>
      <c r="AU606" s="153" t="s">
        <v>89</v>
      </c>
      <c r="AV606" s="12" t="s">
        <v>89</v>
      </c>
      <c r="AW606" s="12" t="s">
        <v>36</v>
      </c>
      <c r="AX606" s="12" t="s">
        <v>79</v>
      </c>
      <c r="AY606" s="153" t="s">
        <v>118</v>
      </c>
    </row>
    <row r="607" spans="2:51" s="12" customFormat="1" ht="12">
      <c r="B607" s="152"/>
      <c r="D607" s="148" t="s">
        <v>129</v>
      </c>
      <c r="E607" s="153" t="s">
        <v>1</v>
      </c>
      <c r="F607" s="154" t="s">
        <v>831</v>
      </c>
      <c r="H607" s="155">
        <v>82.3</v>
      </c>
      <c r="I607" s="156"/>
      <c r="L607" s="152"/>
      <c r="M607" s="157"/>
      <c r="T607" s="158"/>
      <c r="AT607" s="153" t="s">
        <v>129</v>
      </c>
      <c r="AU607" s="153" t="s">
        <v>89</v>
      </c>
      <c r="AV607" s="12" t="s">
        <v>89</v>
      </c>
      <c r="AW607" s="12" t="s">
        <v>36</v>
      </c>
      <c r="AX607" s="12" t="s">
        <v>79</v>
      </c>
      <c r="AY607" s="153" t="s">
        <v>118</v>
      </c>
    </row>
    <row r="608" spans="2:51" s="14" customFormat="1" ht="12">
      <c r="B608" s="177"/>
      <c r="D608" s="148" t="s">
        <v>129</v>
      </c>
      <c r="E608" s="178" t="s">
        <v>1</v>
      </c>
      <c r="F608" s="179" t="s">
        <v>218</v>
      </c>
      <c r="H608" s="180">
        <v>389.3</v>
      </c>
      <c r="I608" s="181"/>
      <c r="L608" s="177"/>
      <c r="M608" s="182"/>
      <c r="T608" s="183"/>
      <c r="AT608" s="178" t="s">
        <v>129</v>
      </c>
      <c r="AU608" s="178" t="s">
        <v>89</v>
      </c>
      <c r="AV608" s="14" t="s">
        <v>140</v>
      </c>
      <c r="AW608" s="14" t="s">
        <v>36</v>
      </c>
      <c r="AX608" s="14" t="s">
        <v>79</v>
      </c>
      <c r="AY608" s="178" t="s">
        <v>118</v>
      </c>
    </row>
    <row r="609" spans="2:51" s="15" customFormat="1" ht="12">
      <c r="B609" s="184"/>
      <c r="D609" s="148" t="s">
        <v>129</v>
      </c>
      <c r="E609" s="185" t="s">
        <v>1</v>
      </c>
      <c r="F609" s="186" t="s">
        <v>832</v>
      </c>
      <c r="H609" s="185" t="s">
        <v>1</v>
      </c>
      <c r="I609" s="187"/>
      <c r="L609" s="184"/>
      <c r="M609" s="188"/>
      <c r="T609" s="189"/>
      <c r="AT609" s="185" t="s">
        <v>129</v>
      </c>
      <c r="AU609" s="185" t="s">
        <v>89</v>
      </c>
      <c r="AV609" s="15" t="s">
        <v>87</v>
      </c>
      <c r="AW609" s="15" t="s">
        <v>36</v>
      </c>
      <c r="AX609" s="15" t="s">
        <v>79</v>
      </c>
      <c r="AY609" s="185" t="s">
        <v>118</v>
      </c>
    </row>
    <row r="610" spans="2:51" s="12" customFormat="1" ht="12">
      <c r="B610" s="152"/>
      <c r="D610" s="148" t="s">
        <v>129</v>
      </c>
      <c r="E610" s="153" t="s">
        <v>1</v>
      </c>
      <c r="F610" s="154" t="s">
        <v>833</v>
      </c>
      <c r="H610" s="155">
        <v>8</v>
      </c>
      <c r="I610" s="156"/>
      <c r="L610" s="152"/>
      <c r="M610" s="157"/>
      <c r="T610" s="158"/>
      <c r="AT610" s="153" t="s">
        <v>129</v>
      </c>
      <c r="AU610" s="153" t="s">
        <v>89</v>
      </c>
      <c r="AV610" s="12" t="s">
        <v>89</v>
      </c>
      <c r="AW610" s="12" t="s">
        <v>36</v>
      </c>
      <c r="AX610" s="12" t="s">
        <v>79</v>
      </c>
      <c r="AY610" s="153" t="s">
        <v>118</v>
      </c>
    </row>
    <row r="611" spans="2:51" s="12" customFormat="1" ht="12">
      <c r="B611" s="152"/>
      <c r="D611" s="148" t="s">
        <v>129</v>
      </c>
      <c r="E611" s="153" t="s">
        <v>1</v>
      </c>
      <c r="F611" s="154" t="s">
        <v>834</v>
      </c>
      <c r="H611" s="155">
        <v>25</v>
      </c>
      <c r="I611" s="156"/>
      <c r="L611" s="152"/>
      <c r="M611" s="157"/>
      <c r="T611" s="158"/>
      <c r="AT611" s="153" t="s">
        <v>129</v>
      </c>
      <c r="AU611" s="153" t="s">
        <v>89</v>
      </c>
      <c r="AV611" s="12" t="s">
        <v>89</v>
      </c>
      <c r="AW611" s="12" t="s">
        <v>36</v>
      </c>
      <c r="AX611" s="12" t="s">
        <v>79</v>
      </c>
      <c r="AY611" s="153" t="s">
        <v>118</v>
      </c>
    </row>
    <row r="612" spans="2:51" s="12" customFormat="1" ht="12">
      <c r="B612" s="152"/>
      <c r="D612" s="148" t="s">
        <v>129</v>
      </c>
      <c r="E612" s="153" t="s">
        <v>1</v>
      </c>
      <c r="F612" s="154" t="s">
        <v>835</v>
      </c>
      <c r="H612" s="155">
        <v>60.9</v>
      </c>
      <c r="I612" s="156"/>
      <c r="L612" s="152"/>
      <c r="M612" s="157"/>
      <c r="T612" s="158"/>
      <c r="AT612" s="153" t="s">
        <v>129</v>
      </c>
      <c r="AU612" s="153" t="s">
        <v>89</v>
      </c>
      <c r="AV612" s="12" t="s">
        <v>89</v>
      </c>
      <c r="AW612" s="12" t="s">
        <v>36</v>
      </c>
      <c r="AX612" s="12" t="s">
        <v>79</v>
      </c>
      <c r="AY612" s="153" t="s">
        <v>118</v>
      </c>
    </row>
    <row r="613" spans="2:51" s="12" customFormat="1" ht="12">
      <c r="B613" s="152"/>
      <c r="D613" s="148" t="s">
        <v>129</v>
      </c>
      <c r="E613" s="153" t="s">
        <v>1</v>
      </c>
      <c r="F613" s="154" t="s">
        <v>836</v>
      </c>
      <c r="H613" s="155">
        <v>4.8</v>
      </c>
      <c r="I613" s="156"/>
      <c r="L613" s="152"/>
      <c r="M613" s="157"/>
      <c r="T613" s="158"/>
      <c r="AT613" s="153" t="s">
        <v>129</v>
      </c>
      <c r="AU613" s="153" t="s">
        <v>89</v>
      </c>
      <c r="AV613" s="12" t="s">
        <v>89</v>
      </c>
      <c r="AW613" s="12" t="s">
        <v>36</v>
      </c>
      <c r="AX613" s="12" t="s">
        <v>79</v>
      </c>
      <c r="AY613" s="153" t="s">
        <v>118</v>
      </c>
    </row>
    <row r="614" spans="2:51" s="14" customFormat="1" ht="12">
      <c r="B614" s="177"/>
      <c r="D614" s="148" t="s">
        <v>129</v>
      </c>
      <c r="E614" s="178" t="s">
        <v>1</v>
      </c>
      <c r="F614" s="179" t="s">
        <v>218</v>
      </c>
      <c r="H614" s="180">
        <v>98.7</v>
      </c>
      <c r="I614" s="181"/>
      <c r="L614" s="177"/>
      <c r="M614" s="182"/>
      <c r="T614" s="183"/>
      <c r="AT614" s="178" t="s">
        <v>129</v>
      </c>
      <c r="AU614" s="178" t="s">
        <v>89</v>
      </c>
      <c r="AV614" s="14" t="s">
        <v>140</v>
      </c>
      <c r="AW614" s="14" t="s">
        <v>36</v>
      </c>
      <c r="AX614" s="14" t="s">
        <v>79</v>
      </c>
      <c r="AY614" s="178" t="s">
        <v>118</v>
      </c>
    </row>
    <row r="615" spans="2:51" s="13" customFormat="1" ht="12">
      <c r="B615" s="159"/>
      <c r="D615" s="148" t="s">
        <v>129</v>
      </c>
      <c r="E615" s="160" t="s">
        <v>1</v>
      </c>
      <c r="F615" s="161" t="s">
        <v>132</v>
      </c>
      <c r="H615" s="162">
        <v>488</v>
      </c>
      <c r="I615" s="163"/>
      <c r="L615" s="159"/>
      <c r="M615" s="164"/>
      <c r="T615" s="165"/>
      <c r="AT615" s="160" t="s">
        <v>129</v>
      </c>
      <c r="AU615" s="160" t="s">
        <v>89</v>
      </c>
      <c r="AV615" s="13" t="s">
        <v>125</v>
      </c>
      <c r="AW615" s="13" t="s">
        <v>36</v>
      </c>
      <c r="AX615" s="13" t="s">
        <v>87</v>
      </c>
      <c r="AY615" s="160" t="s">
        <v>118</v>
      </c>
    </row>
    <row r="616" spans="2:65" s="1" customFormat="1" ht="24.2" customHeight="1">
      <c r="B616" s="133"/>
      <c r="C616" s="166" t="s">
        <v>837</v>
      </c>
      <c r="D616" s="166" t="s">
        <v>148</v>
      </c>
      <c r="E616" s="167" t="s">
        <v>838</v>
      </c>
      <c r="F616" s="168" t="s">
        <v>839</v>
      </c>
      <c r="G616" s="169" t="s">
        <v>135</v>
      </c>
      <c r="H616" s="170">
        <v>389.3</v>
      </c>
      <c r="I616" s="171"/>
      <c r="J616" s="172">
        <f>ROUND(I616*H616,2)</f>
        <v>0</v>
      </c>
      <c r="K616" s="173"/>
      <c r="L616" s="174"/>
      <c r="M616" s="175" t="s">
        <v>1</v>
      </c>
      <c r="N616" s="176" t="s">
        <v>44</v>
      </c>
      <c r="P616" s="144">
        <f>O616*H616</f>
        <v>0</v>
      </c>
      <c r="Q616" s="144">
        <v>0</v>
      </c>
      <c r="R616" s="144">
        <f>Q616*H616</f>
        <v>0</v>
      </c>
      <c r="S616" s="144">
        <v>0</v>
      </c>
      <c r="T616" s="145">
        <f>S616*H616</f>
        <v>0</v>
      </c>
      <c r="AR616" s="146" t="s">
        <v>152</v>
      </c>
      <c r="AT616" s="146" t="s">
        <v>148</v>
      </c>
      <c r="AU616" s="146" t="s">
        <v>89</v>
      </c>
      <c r="AY616" s="17" t="s">
        <v>118</v>
      </c>
      <c r="BE616" s="147">
        <f>IF(N616="základní",J616,0)</f>
        <v>0</v>
      </c>
      <c r="BF616" s="147">
        <f>IF(N616="snížená",J616,0)</f>
        <v>0</v>
      </c>
      <c r="BG616" s="147">
        <f>IF(N616="zákl. přenesená",J616,0)</f>
        <v>0</v>
      </c>
      <c r="BH616" s="147">
        <f>IF(N616="sníž. přenesená",J616,0)</f>
        <v>0</v>
      </c>
      <c r="BI616" s="147">
        <f>IF(N616="nulová",J616,0)</f>
        <v>0</v>
      </c>
      <c r="BJ616" s="17" t="s">
        <v>87</v>
      </c>
      <c r="BK616" s="147">
        <f>ROUND(I616*H616,2)</f>
        <v>0</v>
      </c>
      <c r="BL616" s="17" t="s">
        <v>125</v>
      </c>
      <c r="BM616" s="146" t="s">
        <v>840</v>
      </c>
    </row>
    <row r="617" spans="2:47" s="1" customFormat="1" ht="12">
      <c r="B617" s="32"/>
      <c r="D617" s="148" t="s">
        <v>127</v>
      </c>
      <c r="F617" s="149" t="s">
        <v>839</v>
      </c>
      <c r="I617" s="150"/>
      <c r="L617" s="32"/>
      <c r="M617" s="151"/>
      <c r="T617" s="56"/>
      <c r="AT617" s="17" t="s">
        <v>127</v>
      </c>
      <c r="AU617" s="17" t="s">
        <v>89</v>
      </c>
    </row>
    <row r="618" spans="2:65" s="1" customFormat="1" ht="16.5" customHeight="1">
      <c r="B618" s="133"/>
      <c r="C618" s="166" t="s">
        <v>841</v>
      </c>
      <c r="D618" s="166" t="s">
        <v>148</v>
      </c>
      <c r="E618" s="167" t="s">
        <v>842</v>
      </c>
      <c r="F618" s="168" t="s">
        <v>843</v>
      </c>
      <c r="G618" s="169" t="s">
        <v>143</v>
      </c>
      <c r="H618" s="170">
        <v>2214.3</v>
      </c>
      <c r="I618" s="171"/>
      <c r="J618" s="172">
        <f>ROUND(I618*H618,2)</f>
        <v>0</v>
      </c>
      <c r="K618" s="173"/>
      <c r="L618" s="174"/>
      <c r="M618" s="175" t="s">
        <v>1</v>
      </c>
      <c r="N618" s="176" t="s">
        <v>44</v>
      </c>
      <c r="P618" s="144">
        <f>O618*H618</f>
        <v>0</v>
      </c>
      <c r="Q618" s="144">
        <v>0</v>
      </c>
      <c r="R618" s="144">
        <f>Q618*H618</f>
        <v>0</v>
      </c>
      <c r="S618" s="144">
        <v>0</v>
      </c>
      <c r="T618" s="145">
        <f>S618*H618</f>
        <v>0</v>
      </c>
      <c r="AR618" s="146" t="s">
        <v>152</v>
      </c>
      <c r="AT618" s="146" t="s">
        <v>148</v>
      </c>
      <c r="AU618" s="146" t="s">
        <v>89</v>
      </c>
      <c r="AY618" s="17" t="s">
        <v>118</v>
      </c>
      <c r="BE618" s="147">
        <f>IF(N618="základní",J618,0)</f>
        <v>0</v>
      </c>
      <c r="BF618" s="147">
        <f>IF(N618="snížená",J618,0)</f>
        <v>0</v>
      </c>
      <c r="BG618" s="147">
        <f>IF(N618="zákl. přenesená",J618,0)</f>
        <v>0</v>
      </c>
      <c r="BH618" s="147">
        <f>IF(N618="sníž. přenesená",J618,0)</f>
        <v>0</v>
      </c>
      <c r="BI618" s="147">
        <f>IF(N618="nulová",J618,0)</f>
        <v>0</v>
      </c>
      <c r="BJ618" s="17" t="s">
        <v>87</v>
      </c>
      <c r="BK618" s="147">
        <f>ROUND(I618*H618,2)</f>
        <v>0</v>
      </c>
      <c r="BL618" s="17" t="s">
        <v>125</v>
      </c>
      <c r="BM618" s="146" t="s">
        <v>844</v>
      </c>
    </row>
    <row r="619" spans="2:47" s="1" customFormat="1" ht="12">
      <c r="B619" s="32"/>
      <c r="D619" s="148" t="s">
        <v>127</v>
      </c>
      <c r="F619" s="149" t="s">
        <v>843</v>
      </c>
      <c r="I619" s="150"/>
      <c r="L619" s="32"/>
      <c r="M619" s="151"/>
      <c r="T619" s="56"/>
      <c r="AT619" s="17" t="s">
        <v>127</v>
      </c>
      <c r="AU619" s="17" t="s">
        <v>89</v>
      </c>
    </row>
    <row r="620" spans="2:51" s="12" customFormat="1" ht="12">
      <c r="B620" s="152"/>
      <c r="D620" s="148" t="s">
        <v>129</v>
      </c>
      <c r="E620" s="153" t="s">
        <v>1</v>
      </c>
      <c r="F620" s="154" t="s">
        <v>845</v>
      </c>
      <c r="H620" s="155">
        <v>1878.8</v>
      </c>
      <c r="I620" s="156"/>
      <c r="L620" s="152"/>
      <c r="M620" s="157"/>
      <c r="T620" s="158"/>
      <c r="AT620" s="153" t="s">
        <v>129</v>
      </c>
      <c r="AU620" s="153" t="s">
        <v>89</v>
      </c>
      <c r="AV620" s="12" t="s">
        <v>89</v>
      </c>
      <c r="AW620" s="12" t="s">
        <v>36</v>
      </c>
      <c r="AX620" s="12" t="s">
        <v>79</v>
      </c>
      <c r="AY620" s="153" t="s">
        <v>118</v>
      </c>
    </row>
    <row r="621" spans="2:51" s="12" customFormat="1" ht="12">
      <c r="B621" s="152"/>
      <c r="D621" s="148" t="s">
        <v>129</v>
      </c>
      <c r="E621" s="153" t="s">
        <v>1</v>
      </c>
      <c r="F621" s="154" t="s">
        <v>846</v>
      </c>
      <c r="H621" s="155">
        <v>335.5</v>
      </c>
      <c r="I621" s="156"/>
      <c r="L621" s="152"/>
      <c r="M621" s="157"/>
      <c r="T621" s="158"/>
      <c r="AT621" s="153" t="s">
        <v>129</v>
      </c>
      <c r="AU621" s="153" t="s">
        <v>89</v>
      </c>
      <c r="AV621" s="12" t="s">
        <v>89</v>
      </c>
      <c r="AW621" s="12" t="s">
        <v>36</v>
      </c>
      <c r="AX621" s="12" t="s">
        <v>79</v>
      </c>
      <c r="AY621" s="153" t="s">
        <v>118</v>
      </c>
    </row>
    <row r="622" spans="2:51" s="13" customFormat="1" ht="12">
      <c r="B622" s="159"/>
      <c r="D622" s="148" t="s">
        <v>129</v>
      </c>
      <c r="E622" s="160" t="s">
        <v>1</v>
      </c>
      <c r="F622" s="161" t="s">
        <v>132</v>
      </c>
      <c r="H622" s="162">
        <v>2214.3</v>
      </c>
      <c r="I622" s="163"/>
      <c r="L622" s="159"/>
      <c r="M622" s="164"/>
      <c r="T622" s="165"/>
      <c r="AT622" s="160" t="s">
        <v>129</v>
      </c>
      <c r="AU622" s="160" t="s">
        <v>89</v>
      </c>
      <c r="AV622" s="13" t="s">
        <v>125</v>
      </c>
      <c r="AW622" s="13" t="s">
        <v>36</v>
      </c>
      <c r="AX622" s="13" t="s">
        <v>87</v>
      </c>
      <c r="AY622" s="160" t="s">
        <v>118</v>
      </c>
    </row>
    <row r="623" spans="2:65" s="1" customFormat="1" ht="16.5" customHeight="1">
      <c r="B623" s="133"/>
      <c r="C623" s="166" t="s">
        <v>847</v>
      </c>
      <c r="D623" s="166" t="s">
        <v>148</v>
      </c>
      <c r="E623" s="167" t="s">
        <v>848</v>
      </c>
      <c r="F623" s="168" t="s">
        <v>849</v>
      </c>
      <c r="G623" s="169" t="s">
        <v>151</v>
      </c>
      <c r="H623" s="170">
        <v>559.736</v>
      </c>
      <c r="I623" s="171"/>
      <c r="J623" s="172">
        <f>ROUND(I623*H623,2)</f>
        <v>0</v>
      </c>
      <c r="K623" s="173"/>
      <c r="L623" s="174"/>
      <c r="M623" s="175" t="s">
        <v>1</v>
      </c>
      <c r="N623" s="176" t="s">
        <v>44</v>
      </c>
      <c r="P623" s="144">
        <f>O623*H623</f>
        <v>0</v>
      </c>
      <c r="Q623" s="144">
        <v>1</v>
      </c>
      <c r="R623" s="144">
        <f>Q623*H623</f>
        <v>559.736</v>
      </c>
      <c r="S623" s="144">
        <v>0</v>
      </c>
      <c r="T623" s="145">
        <f>S623*H623</f>
        <v>0</v>
      </c>
      <c r="AR623" s="146" t="s">
        <v>152</v>
      </c>
      <c r="AT623" s="146" t="s">
        <v>148</v>
      </c>
      <c r="AU623" s="146" t="s">
        <v>89</v>
      </c>
      <c r="AY623" s="17" t="s">
        <v>118</v>
      </c>
      <c r="BE623" s="147">
        <f>IF(N623="základní",J623,0)</f>
        <v>0</v>
      </c>
      <c r="BF623" s="147">
        <f>IF(N623="snížená",J623,0)</f>
        <v>0</v>
      </c>
      <c r="BG623" s="147">
        <f>IF(N623="zákl. přenesená",J623,0)</f>
        <v>0</v>
      </c>
      <c r="BH623" s="147">
        <f>IF(N623="sníž. přenesená",J623,0)</f>
        <v>0</v>
      </c>
      <c r="BI623" s="147">
        <f>IF(N623="nulová",J623,0)</f>
        <v>0</v>
      </c>
      <c r="BJ623" s="17" t="s">
        <v>87</v>
      </c>
      <c r="BK623" s="147">
        <f>ROUND(I623*H623,2)</f>
        <v>0</v>
      </c>
      <c r="BL623" s="17" t="s">
        <v>125</v>
      </c>
      <c r="BM623" s="146" t="s">
        <v>850</v>
      </c>
    </row>
    <row r="624" spans="2:47" s="1" customFormat="1" ht="12">
      <c r="B624" s="32"/>
      <c r="D624" s="148" t="s">
        <v>127</v>
      </c>
      <c r="F624" s="149" t="s">
        <v>849</v>
      </c>
      <c r="I624" s="150"/>
      <c r="L624" s="32"/>
      <c r="M624" s="151"/>
      <c r="T624" s="56"/>
      <c r="AT624" s="17" t="s">
        <v>127</v>
      </c>
      <c r="AU624" s="17" t="s">
        <v>89</v>
      </c>
    </row>
    <row r="625" spans="2:51" s="12" customFormat="1" ht="12">
      <c r="B625" s="152"/>
      <c r="D625" s="148" t="s">
        <v>129</v>
      </c>
      <c r="E625" s="153" t="s">
        <v>1</v>
      </c>
      <c r="F625" s="154" t="s">
        <v>851</v>
      </c>
      <c r="H625" s="155">
        <v>559.736</v>
      </c>
      <c r="I625" s="156"/>
      <c r="L625" s="152"/>
      <c r="M625" s="157"/>
      <c r="T625" s="158"/>
      <c r="AT625" s="153" t="s">
        <v>129</v>
      </c>
      <c r="AU625" s="153" t="s">
        <v>89</v>
      </c>
      <c r="AV625" s="12" t="s">
        <v>89</v>
      </c>
      <c r="AW625" s="12" t="s">
        <v>36</v>
      </c>
      <c r="AX625" s="12" t="s">
        <v>87</v>
      </c>
      <c r="AY625" s="153" t="s">
        <v>118</v>
      </c>
    </row>
    <row r="626" spans="2:65" s="1" customFormat="1" ht="16.5" customHeight="1">
      <c r="B626" s="133"/>
      <c r="C626" s="166" t="s">
        <v>852</v>
      </c>
      <c r="D626" s="166" t="s">
        <v>148</v>
      </c>
      <c r="E626" s="167" t="s">
        <v>853</v>
      </c>
      <c r="F626" s="168" t="s">
        <v>854</v>
      </c>
      <c r="G626" s="169" t="s">
        <v>151</v>
      </c>
      <c r="H626" s="170">
        <v>68.515</v>
      </c>
      <c r="I626" s="171"/>
      <c r="J626" s="172">
        <f>ROUND(I626*H626,2)</f>
        <v>0</v>
      </c>
      <c r="K626" s="173"/>
      <c r="L626" s="174"/>
      <c r="M626" s="175" t="s">
        <v>1</v>
      </c>
      <c r="N626" s="176" t="s">
        <v>44</v>
      </c>
      <c r="P626" s="144">
        <f>O626*H626</f>
        <v>0</v>
      </c>
      <c r="Q626" s="144">
        <v>1</v>
      </c>
      <c r="R626" s="144">
        <f>Q626*H626</f>
        <v>68.515</v>
      </c>
      <c r="S626" s="144">
        <v>0</v>
      </c>
      <c r="T626" s="145">
        <f>S626*H626</f>
        <v>0</v>
      </c>
      <c r="AR626" s="146" t="s">
        <v>152</v>
      </c>
      <c r="AT626" s="146" t="s">
        <v>148</v>
      </c>
      <c r="AU626" s="146" t="s">
        <v>89</v>
      </c>
      <c r="AY626" s="17" t="s">
        <v>118</v>
      </c>
      <c r="BE626" s="147">
        <f>IF(N626="základní",J626,0)</f>
        <v>0</v>
      </c>
      <c r="BF626" s="147">
        <f>IF(N626="snížená",J626,0)</f>
        <v>0</v>
      </c>
      <c r="BG626" s="147">
        <f>IF(N626="zákl. přenesená",J626,0)</f>
        <v>0</v>
      </c>
      <c r="BH626" s="147">
        <f>IF(N626="sníž. přenesená",J626,0)</f>
        <v>0</v>
      </c>
      <c r="BI626" s="147">
        <f>IF(N626="nulová",J626,0)</f>
        <v>0</v>
      </c>
      <c r="BJ626" s="17" t="s">
        <v>87</v>
      </c>
      <c r="BK626" s="147">
        <f>ROUND(I626*H626,2)</f>
        <v>0</v>
      </c>
      <c r="BL626" s="17" t="s">
        <v>125</v>
      </c>
      <c r="BM626" s="146" t="s">
        <v>855</v>
      </c>
    </row>
    <row r="627" spans="2:47" s="1" customFormat="1" ht="12">
      <c r="B627" s="32"/>
      <c r="D627" s="148" t="s">
        <v>127</v>
      </c>
      <c r="F627" s="149" t="s">
        <v>854</v>
      </c>
      <c r="I627" s="150"/>
      <c r="L627" s="32"/>
      <c r="M627" s="151"/>
      <c r="T627" s="56"/>
      <c r="AT627" s="17" t="s">
        <v>127</v>
      </c>
      <c r="AU627" s="17" t="s">
        <v>89</v>
      </c>
    </row>
    <row r="628" spans="2:51" s="12" customFormat="1" ht="12">
      <c r="B628" s="152"/>
      <c r="D628" s="148" t="s">
        <v>129</v>
      </c>
      <c r="E628" s="153" t="s">
        <v>1</v>
      </c>
      <c r="F628" s="154" t="s">
        <v>856</v>
      </c>
      <c r="H628" s="155">
        <v>25.032</v>
      </c>
      <c r="I628" s="156"/>
      <c r="L628" s="152"/>
      <c r="M628" s="157"/>
      <c r="T628" s="158"/>
      <c r="AT628" s="153" t="s">
        <v>129</v>
      </c>
      <c r="AU628" s="153" t="s">
        <v>89</v>
      </c>
      <c r="AV628" s="12" t="s">
        <v>89</v>
      </c>
      <c r="AW628" s="12" t="s">
        <v>36</v>
      </c>
      <c r="AX628" s="12" t="s">
        <v>79</v>
      </c>
      <c r="AY628" s="153" t="s">
        <v>118</v>
      </c>
    </row>
    <row r="629" spans="2:51" s="12" customFormat="1" ht="12">
      <c r="B629" s="152"/>
      <c r="D629" s="148" t="s">
        <v>129</v>
      </c>
      <c r="E629" s="153" t="s">
        <v>1</v>
      </c>
      <c r="F629" s="154" t="s">
        <v>857</v>
      </c>
      <c r="H629" s="155">
        <v>8.812</v>
      </c>
      <c r="I629" s="156"/>
      <c r="L629" s="152"/>
      <c r="M629" s="157"/>
      <c r="T629" s="158"/>
      <c r="AT629" s="153" t="s">
        <v>129</v>
      </c>
      <c r="AU629" s="153" t="s">
        <v>89</v>
      </c>
      <c r="AV629" s="12" t="s">
        <v>89</v>
      </c>
      <c r="AW629" s="12" t="s">
        <v>36</v>
      </c>
      <c r="AX629" s="12" t="s">
        <v>79</v>
      </c>
      <c r="AY629" s="153" t="s">
        <v>118</v>
      </c>
    </row>
    <row r="630" spans="2:51" s="12" customFormat="1" ht="12">
      <c r="B630" s="152"/>
      <c r="D630" s="148" t="s">
        <v>129</v>
      </c>
      <c r="E630" s="153" t="s">
        <v>1</v>
      </c>
      <c r="F630" s="154" t="s">
        <v>858</v>
      </c>
      <c r="H630" s="155">
        <v>34.671</v>
      </c>
      <c r="I630" s="156"/>
      <c r="L630" s="152"/>
      <c r="M630" s="157"/>
      <c r="T630" s="158"/>
      <c r="AT630" s="153" t="s">
        <v>129</v>
      </c>
      <c r="AU630" s="153" t="s">
        <v>89</v>
      </c>
      <c r="AV630" s="12" t="s">
        <v>89</v>
      </c>
      <c r="AW630" s="12" t="s">
        <v>36</v>
      </c>
      <c r="AX630" s="12" t="s">
        <v>79</v>
      </c>
      <c r="AY630" s="153" t="s">
        <v>118</v>
      </c>
    </row>
    <row r="631" spans="2:51" s="13" customFormat="1" ht="12">
      <c r="B631" s="159"/>
      <c r="D631" s="148" t="s">
        <v>129</v>
      </c>
      <c r="E631" s="160" t="s">
        <v>1</v>
      </c>
      <c r="F631" s="161" t="s">
        <v>132</v>
      </c>
      <c r="H631" s="162">
        <v>68.515</v>
      </c>
      <c r="I631" s="163"/>
      <c r="L631" s="159"/>
      <c r="M631" s="164"/>
      <c r="T631" s="165"/>
      <c r="AT631" s="160" t="s">
        <v>129</v>
      </c>
      <c r="AU631" s="160" t="s">
        <v>89</v>
      </c>
      <c r="AV631" s="13" t="s">
        <v>125</v>
      </c>
      <c r="AW631" s="13" t="s">
        <v>36</v>
      </c>
      <c r="AX631" s="13" t="s">
        <v>87</v>
      </c>
      <c r="AY631" s="160" t="s">
        <v>118</v>
      </c>
    </row>
    <row r="632" spans="2:65" s="1" customFormat="1" ht="24.2" customHeight="1">
      <c r="B632" s="133"/>
      <c r="C632" s="166" t="s">
        <v>859</v>
      </c>
      <c r="D632" s="166" t="s">
        <v>148</v>
      </c>
      <c r="E632" s="167" t="s">
        <v>860</v>
      </c>
      <c r="F632" s="168" t="s">
        <v>861</v>
      </c>
      <c r="G632" s="169" t="s">
        <v>135</v>
      </c>
      <c r="H632" s="170">
        <v>98.7</v>
      </c>
      <c r="I632" s="171"/>
      <c r="J632" s="172">
        <f>ROUND(I632*H632,2)</f>
        <v>0</v>
      </c>
      <c r="K632" s="173"/>
      <c r="L632" s="174"/>
      <c r="M632" s="175" t="s">
        <v>1</v>
      </c>
      <c r="N632" s="176" t="s">
        <v>44</v>
      </c>
      <c r="P632" s="144">
        <f>O632*H632</f>
        <v>0</v>
      </c>
      <c r="Q632" s="144">
        <v>0</v>
      </c>
      <c r="R632" s="144">
        <f>Q632*H632</f>
        <v>0</v>
      </c>
      <c r="S632" s="144">
        <v>0</v>
      </c>
      <c r="T632" s="145">
        <f>S632*H632</f>
        <v>0</v>
      </c>
      <c r="AR632" s="146" t="s">
        <v>152</v>
      </c>
      <c r="AT632" s="146" t="s">
        <v>148</v>
      </c>
      <c r="AU632" s="146" t="s">
        <v>89</v>
      </c>
      <c r="AY632" s="17" t="s">
        <v>118</v>
      </c>
      <c r="BE632" s="147">
        <f>IF(N632="základní",J632,0)</f>
        <v>0</v>
      </c>
      <c r="BF632" s="147">
        <f>IF(N632="snížená",J632,0)</f>
        <v>0</v>
      </c>
      <c r="BG632" s="147">
        <f>IF(N632="zákl. přenesená",J632,0)</f>
        <v>0</v>
      </c>
      <c r="BH632" s="147">
        <f>IF(N632="sníž. přenesená",J632,0)</f>
        <v>0</v>
      </c>
      <c r="BI632" s="147">
        <f>IF(N632="nulová",J632,0)</f>
        <v>0</v>
      </c>
      <c r="BJ632" s="17" t="s">
        <v>87</v>
      </c>
      <c r="BK632" s="147">
        <f>ROUND(I632*H632,2)</f>
        <v>0</v>
      </c>
      <c r="BL632" s="17" t="s">
        <v>125</v>
      </c>
      <c r="BM632" s="146" t="s">
        <v>862</v>
      </c>
    </row>
    <row r="633" spans="2:47" s="1" customFormat="1" ht="12">
      <c r="B633" s="32"/>
      <c r="D633" s="148" t="s">
        <v>127</v>
      </c>
      <c r="F633" s="149" t="s">
        <v>861</v>
      </c>
      <c r="I633" s="150"/>
      <c r="L633" s="32"/>
      <c r="M633" s="151"/>
      <c r="T633" s="56"/>
      <c r="AT633" s="17" t="s">
        <v>127</v>
      </c>
      <c r="AU633" s="17" t="s">
        <v>89</v>
      </c>
    </row>
    <row r="634" spans="2:65" s="1" customFormat="1" ht="21.75" customHeight="1">
      <c r="B634" s="133"/>
      <c r="C634" s="134" t="s">
        <v>863</v>
      </c>
      <c r="D634" s="134" t="s">
        <v>121</v>
      </c>
      <c r="E634" s="135" t="s">
        <v>864</v>
      </c>
      <c r="F634" s="136" t="s">
        <v>865</v>
      </c>
      <c r="G634" s="137" t="s">
        <v>135</v>
      </c>
      <c r="H634" s="138">
        <v>42.2</v>
      </c>
      <c r="I634" s="139"/>
      <c r="J634" s="140">
        <f>ROUND(I634*H634,2)</f>
        <v>0</v>
      </c>
      <c r="K634" s="141"/>
      <c r="L634" s="32"/>
      <c r="M634" s="142" t="s">
        <v>1</v>
      </c>
      <c r="N634" s="143" t="s">
        <v>44</v>
      </c>
      <c r="P634" s="144">
        <f>O634*H634</f>
        <v>0</v>
      </c>
      <c r="Q634" s="144">
        <v>0</v>
      </c>
      <c r="R634" s="144">
        <f>Q634*H634</f>
        <v>0</v>
      </c>
      <c r="S634" s="144">
        <v>0</v>
      </c>
      <c r="T634" s="145">
        <f>S634*H634</f>
        <v>0</v>
      </c>
      <c r="AR634" s="146" t="s">
        <v>125</v>
      </c>
      <c r="AT634" s="146" t="s">
        <v>121</v>
      </c>
      <c r="AU634" s="146" t="s">
        <v>89</v>
      </c>
      <c r="AY634" s="17" t="s">
        <v>118</v>
      </c>
      <c r="BE634" s="147">
        <f>IF(N634="základní",J634,0)</f>
        <v>0</v>
      </c>
      <c r="BF634" s="147">
        <f>IF(N634="snížená",J634,0)</f>
        <v>0</v>
      </c>
      <c r="BG634" s="147">
        <f>IF(N634="zákl. přenesená",J634,0)</f>
        <v>0</v>
      </c>
      <c r="BH634" s="147">
        <f>IF(N634="sníž. přenesená",J634,0)</f>
        <v>0</v>
      </c>
      <c r="BI634" s="147">
        <f>IF(N634="nulová",J634,0)</f>
        <v>0</v>
      </c>
      <c r="BJ634" s="17" t="s">
        <v>87</v>
      </c>
      <c r="BK634" s="147">
        <f>ROUND(I634*H634,2)</f>
        <v>0</v>
      </c>
      <c r="BL634" s="17" t="s">
        <v>125</v>
      </c>
      <c r="BM634" s="146" t="s">
        <v>866</v>
      </c>
    </row>
    <row r="635" spans="2:47" s="1" customFormat="1" ht="39">
      <c r="B635" s="32"/>
      <c r="D635" s="148" t="s">
        <v>127</v>
      </c>
      <c r="F635" s="149" t="s">
        <v>867</v>
      </c>
      <c r="I635" s="150"/>
      <c r="L635" s="32"/>
      <c r="M635" s="151"/>
      <c r="T635" s="56"/>
      <c r="AT635" s="17" t="s">
        <v>127</v>
      </c>
      <c r="AU635" s="17" t="s">
        <v>89</v>
      </c>
    </row>
    <row r="636" spans="2:51" s="12" customFormat="1" ht="12">
      <c r="B636" s="152"/>
      <c r="D636" s="148" t="s">
        <v>129</v>
      </c>
      <c r="E636" s="153" t="s">
        <v>1</v>
      </c>
      <c r="F636" s="154" t="s">
        <v>868</v>
      </c>
      <c r="H636" s="155">
        <v>28</v>
      </c>
      <c r="I636" s="156"/>
      <c r="L636" s="152"/>
      <c r="M636" s="157"/>
      <c r="T636" s="158"/>
      <c r="AT636" s="153" t="s">
        <v>129</v>
      </c>
      <c r="AU636" s="153" t="s">
        <v>89</v>
      </c>
      <c r="AV636" s="12" t="s">
        <v>89</v>
      </c>
      <c r="AW636" s="12" t="s">
        <v>36</v>
      </c>
      <c r="AX636" s="12" t="s">
        <v>79</v>
      </c>
      <c r="AY636" s="153" t="s">
        <v>118</v>
      </c>
    </row>
    <row r="637" spans="2:51" s="12" customFormat="1" ht="12">
      <c r="B637" s="152"/>
      <c r="D637" s="148" t="s">
        <v>129</v>
      </c>
      <c r="E637" s="153" t="s">
        <v>1</v>
      </c>
      <c r="F637" s="154" t="s">
        <v>869</v>
      </c>
      <c r="H637" s="155">
        <v>8</v>
      </c>
      <c r="I637" s="156"/>
      <c r="L637" s="152"/>
      <c r="M637" s="157"/>
      <c r="T637" s="158"/>
      <c r="AT637" s="153" t="s">
        <v>129</v>
      </c>
      <c r="AU637" s="153" t="s">
        <v>89</v>
      </c>
      <c r="AV637" s="12" t="s">
        <v>89</v>
      </c>
      <c r="AW637" s="12" t="s">
        <v>36</v>
      </c>
      <c r="AX637" s="12" t="s">
        <v>79</v>
      </c>
      <c r="AY637" s="153" t="s">
        <v>118</v>
      </c>
    </row>
    <row r="638" spans="2:51" s="12" customFormat="1" ht="12">
      <c r="B638" s="152"/>
      <c r="D638" s="148" t="s">
        <v>129</v>
      </c>
      <c r="E638" s="153" t="s">
        <v>1</v>
      </c>
      <c r="F638" s="154" t="s">
        <v>870</v>
      </c>
      <c r="H638" s="155">
        <v>6.2</v>
      </c>
      <c r="I638" s="156"/>
      <c r="L638" s="152"/>
      <c r="M638" s="157"/>
      <c r="T638" s="158"/>
      <c r="AT638" s="153" t="s">
        <v>129</v>
      </c>
      <c r="AU638" s="153" t="s">
        <v>89</v>
      </c>
      <c r="AV638" s="12" t="s">
        <v>89</v>
      </c>
      <c r="AW638" s="12" t="s">
        <v>36</v>
      </c>
      <c r="AX638" s="12" t="s">
        <v>79</v>
      </c>
      <c r="AY638" s="153" t="s">
        <v>118</v>
      </c>
    </row>
    <row r="639" spans="2:51" s="13" customFormat="1" ht="12">
      <c r="B639" s="159"/>
      <c r="D639" s="148" t="s">
        <v>129</v>
      </c>
      <c r="E639" s="160" t="s">
        <v>1</v>
      </c>
      <c r="F639" s="161" t="s">
        <v>132</v>
      </c>
      <c r="H639" s="162">
        <v>42.2</v>
      </c>
      <c r="I639" s="163"/>
      <c r="L639" s="159"/>
      <c r="M639" s="164"/>
      <c r="T639" s="165"/>
      <c r="AT639" s="160" t="s">
        <v>129</v>
      </c>
      <c r="AU639" s="160" t="s">
        <v>89</v>
      </c>
      <c r="AV639" s="13" t="s">
        <v>125</v>
      </c>
      <c r="AW639" s="13" t="s">
        <v>36</v>
      </c>
      <c r="AX639" s="13" t="s">
        <v>87</v>
      </c>
      <c r="AY639" s="160" t="s">
        <v>118</v>
      </c>
    </row>
    <row r="640" spans="2:65" s="1" customFormat="1" ht="24.2" customHeight="1">
      <c r="B640" s="133"/>
      <c r="C640" s="166" t="s">
        <v>871</v>
      </c>
      <c r="D640" s="166" t="s">
        <v>148</v>
      </c>
      <c r="E640" s="167" t="s">
        <v>872</v>
      </c>
      <c r="F640" s="168" t="s">
        <v>873</v>
      </c>
      <c r="G640" s="169" t="s">
        <v>241</v>
      </c>
      <c r="H640" s="170">
        <v>4</v>
      </c>
      <c r="I640" s="171"/>
      <c r="J640" s="172">
        <f>ROUND(I640*H640,2)</f>
        <v>0</v>
      </c>
      <c r="K640" s="173"/>
      <c r="L640" s="174"/>
      <c r="M640" s="175" t="s">
        <v>1</v>
      </c>
      <c r="N640" s="176" t="s">
        <v>44</v>
      </c>
      <c r="P640" s="144">
        <f>O640*H640</f>
        <v>0</v>
      </c>
      <c r="Q640" s="144">
        <v>0</v>
      </c>
      <c r="R640" s="144">
        <f>Q640*H640</f>
        <v>0</v>
      </c>
      <c r="S640" s="144">
        <v>0</v>
      </c>
      <c r="T640" s="145">
        <f>S640*H640</f>
        <v>0</v>
      </c>
      <c r="AR640" s="146" t="s">
        <v>152</v>
      </c>
      <c r="AT640" s="146" t="s">
        <v>148</v>
      </c>
      <c r="AU640" s="146" t="s">
        <v>89</v>
      </c>
      <c r="AY640" s="17" t="s">
        <v>118</v>
      </c>
      <c r="BE640" s="147">
        <f>IF(N640="základní",J640,0)</f>
        <v>0</v>
      </c>
      <c r="BF640" s="147">
        <f>IF(N640="snížená",J640,0)</f>
        <v>0</v>
      </c>
      <c r="BG640" s="147">
        <f>IF(N640="zákl. přenesená",J640,0)</f>
        <v>0</v>
      </c>
      <c r="BH640" s="147">
        <f>IF(N640="sníž. přenesená",J640,0)</f>
        <v>0</v>
      </c>
      <c r="BI640" s="147">
        <f>IF(N640="nulová",J640,0)</f>
        <v>0</v>
      </c>
      <c r="BJ640" s="17" t="s">
        <v>87</v>
      </c>
      <c r="BK640" s="147">
        <f>ROUND(I640*H640,2)</f>
        <v>0</v>
      </c>
      <c r="BL640" s="17" t="s">
        <v>125</v>
      </c>
      <c r="BM640" s="146" t="s">
        <v>874</v>
      </c>
    </row>
    <row r="641" spans="2:47" s="1" customFormat="1" ht="12">
      <c r="B641" s="32"/>
      <c r="D641" s="148" t="s">
        <v>127</v>
      </c>
      <c r="F641" s="149" t="s">
        <v>873</v>
      </c>
      <c r="I641" s="150"/>
      <c r="L641" s="32"/>
      <c r="M641" s="151"/>
      <c r="T641" s="56"/>
      <c r="AT641" s="17" t="s">
        <v>127</v>
      </c>
      <c r="AU641" s="17" t="s">
        <v>89</v>
      </c>
    </row>
    <row r="642" spans="2:65" s="1" customFormat="1" ht="24.2" customHeight="1">
      <c r="B642" s="133"/>
      <c r="C642" s="166" t="s">
        <v>875</v>
      </c>
      <c r="D642" s="166" t="s">
        <v>148</v>
      </c>
      <c r="E642" s="167" t="s">
        <v>876</v>
      </c>
      <c r="F642" s="168" t="s">
        <v>877</v>
      </c>
      <c r="G642" s="169" t="s">
        <v>241</v>
      </c>
      <c r="H642" s="170">
        <v>2</v>
      </c>
      <c r="I642" s="171"/>
      <c r="J642" s="172">
        <f>ROUND(I642*H642,2)</f>
        <v>0</v>
      </c>
      <c r="K642" s="173"/>
      <c r="L642" s="174"/>
      <c r="M642" s="175" t="s">
        <v>1</v>
      </c>
      <c r="N642" s="176" t="s">
        <v>44</v>
      </c>
      <c r="P642" s="144">
        <f>O642*H642</f>
        <v>0</v>
      </c>
      <c r="Q642" s="144">
        <v>0</v>
      </c>
      <c r="R642" s="144">
        <f>Q642*H642</f>
        <v>0</v>
      </c>
      <c r="S642" s="144">
        <v>0</v>
      </c>
      <c r="T642" s="145">
        <f>S642*H642</f>
        <v>0</v>
      </c>
      <c r="AR642" s="146" t="s">
        <v>152</v>
      </c>
      <c r="AT642" s="146" t="s">
        <v>148</v>
      </c>
      <c r="AU642" s="146" t="s">
        <v>89</v>
      </c>
      <c r="AY642" s="17" t="s">
        <v>118</v>
      </c>
      <c r="BE642" s="147">
        <f>IF(N642="základní",J642,0)</f>
        <v>0</v>
      </c>
      <c r="BF642" s="147">
        <f>IF(N642="snížená",J642,0)</f>
        <v>0</v>
      </c>
      <c r="BG642" s="147">
        <f>IF(N642="zákl. přenesená",J642,0)</f>
        <v>0</v>
      </c>
      <c r="BH642" s="147">
        <f>IF(N642="sníž. přenesená",J642,0)</f>
        <v>0</v>
      </c>
      <c r="BI642" s="147">
        <f>IF(N642="nulová",J642,0)</f>
        <v>0</v>
      </c>
      <c r="BJ642" s="17" t="s">
        <v>87</v>
      </c>
      <c r="BK642" s="147">
        <f>ROUND(I642*H642,2)</f>
        <v>0</v>
      </c>
      <c r="BL642" s="17" t="s">
        <v>125</v>
      </c>
      <c r="BM642" s="146" t="s">
        <v>878</v>
      </c>
    </row>
    <row r="643" spans="2:47" s="1" customFormat="1" ht="19.5">
      <c r="B643" s="32"/>
      <c r="D643" s="148" t="s">
        <v>127</v>
      </c>
      <c r="F643" s="149" t="s">
        <v>877</v>
      </c>
      <c r="I643" s="150"/>
      <c r="L643" s="32"/>
      <c r="M643" s="151"/>
      <c r="T643" s="56"/>
      <c r="AT643" s="17" t="s">
        <v>127</v>
      </c>
      <c r="AU643" s="17" t="s">
        <v>89</v>
      </c>
    </row>
    <row r="644" spans="2:65" s="1" customFormat="1" ht="24.2" customHeight="1">
      <c r="B644" s="133"/>
      <c r="C644" s="166" t="s">
        <v>879</v>
      </c>
      <c r="D644" s="166" t="s">
        <v>148</v>
      </c>
      <c r="E644" s="167" t="s">
        <v>880</v>
      </c>
      <c r="F644" s="168" t="s">
        <v>881</v>
      </c>
      <c r="G644" s="169" t="s">
        <v>241</v>
      </c>
      <c r="H644" s="170">
        <v>12</v>
      </c>
      <c r="I644" s="171"/>
      <c r="J644" s="172">
        <f>ROUND(I644*H644,2)</f>
        <v>0</v>
      </c>
      <c r="K644" s="173"/>
      <c r="L644" s="174"/>
      <c r="M644" s="175" t="s">
        <v>1</v>
      </c>
      <c r="N644" s="176" t="s">
        <v>44</v>
      </c>
      <c r="P644" s="144">
        <f>O644*H644</f>
        <v>0</v>
      </c>
      <c r="Q644" s="144">
        <v>0</v>
      </c>
      <c r="R644" s="144">
        <f>Q644*H644</f>
        <v>0</v>
      </c>
      <c r="S644" s="144">
        <v>0</v>
      </c>
      <c r="T644" s="145">
        <f>S644*H644</f>
        <v>0</v>
      </c>
      <c r="AR644" s="146" t="s">
        <v>152</v>
      </c>
      <c r="AT644" s="146" t="s">
        <v>148</v>
      </c>
      <c r="AU644" s="146" t="s">
        <v>89</v>
      </c>
      <c r="AY644" s="17" t="s">
        <v>118</v>
      </c>
      <c r="BE644" s="147">
        <f>IF(N644="základní",J644,0)</f>
        <v>0</v>
      </c>
      <c r="BF644" s="147">
        <f>IF(N644="snížená",J644,0)</f>
        <v>0</v>
      </c>
      <c r="BG644" s="147">
        <f>IF(N644="zákl. přenesená",J644,0)</f>
        <v>0</v>
      </c>
      <c r="BH644" s="147">
        <f>IF(N644="sníž. přenesená",J644,0)</f>
        <v>0</v>
      </c>
      <c r="BI644" s="147">
        <f>IF(N644="nulová",J644,0)</f>
        <v>0</v>
      </c>
      <c r="BJ644" s="17" t="s">
        <v>87</v>
      </c>
      <c r="BK644" s="147">
        <f>ROUND(I644*H644,2)</f>
        <v>0</v>
      </c>
      <c r="BL644" s="17" t="s">
        <v>125</v>
      </c>
      <c r="BM644" s="146" t="s">
        <v>882</v>
      </c>
    </row>
    <row r="645" spans="2:47" s="1" customFormat="1" ht="19.5">
      <c r="B645" s="32"/>
      <c r="D645" s="148" t="s">
        <v>127</v>
      </c>
      <c r="F645" s="149" t="s">
        <v>881</v>
      </c>
      <c r="I645" s="150"/>
      <c r="L645" s="32"/>
      <c r="M645" s="151"/>
      <c r="T645" s="56"/>
      <c r="AT645" s="17" t="s">
        <v>127</v>
      </c>
      <c r="AU645" s="17" t="s">
        <v>89</v>
      </c>
    </row>
    <row r="646" spans="2:65" s="1" customFormat="1" ht="24.2" customHeight="1">
      <c r="B646" s="133"/>
      <c r="C646" s="166" t="s">
        <v>883</v>
      </c>
      <c r="D646" s="166" t="s">
        <v>148</v>
      </c>
      <c r="E646" s="167" t="s">
        <v>884</v>
      </c>
      <c r="F646" s="168" t="s">
        <v>885</v>
      </c>
      <c r="G646" s="169" t="s">
        <v>241</v>
      </c>
      <c r="H646" s="170">
        <v>2</v>
      </c>
      <c r="I646" s="171"/>
      <c r="J646" s="172">
        <f>ROUND(I646*H646,2)</f>
        <v>0</v>
      </c>
      <c r="K646" s="173"/>
      <c r="L646" s="174"/>
      <c r="M646" s="175" t="s">
        <v>1</v>
      </c>
      <c r="N646" s="176" t="s">
        <v>44</v>
      </c>
      <c r="P646" s="144">
        <f>O646*H646</f>
        <v>0</v>
      </c>
      <c r="Q646" s="144">
        <v>0</v>
      </c>
      <c r="R646" s="144">
        <f>Q646*H646</f>
        <v>0</v>
      </c>
      <c r="S646" s="144">
        <v>0</v>
      </c>
      <c r="T646" s="145">
        <f>S646*H646</f>
        <v>0</v>
      </c>
      <c r="AR646" s="146" t="s">
        <v>152</v>
      </c>
      <c r="AT646" s="146" t="s">
        <v>148</v>
      </c>
      <c r="AU646" s="146" t="s">
        <v>89</v>
      </c>
      <c r="AY646" s="17" t="s">
        <v>118</v>
      </c>
      <c r="BE646" s="147">
        <f>IF(N646="základní",J646,0)</f>
        <v>0</v>
      </c>
      <c r="BF646" s="147">
        <f>IF(N646="snížená",J646,0)</f>
        <v>0</v>
      </c>
      <c r="BG646" s="147">
        <f>IF(N646="zákl. přenesená",J646,0)</f>
        <v>0</v>
      </c>
      <c r="BH646" s="147">
        <f>IF(N646="sníž. přenesená",J646,0)</f>
        <v>0</v>
      </c>
      <c r="BI646" s="147">
        <f>IF(N646="nulová",J646,0)</f>
        <v>0</v>
      </c>
      <c r="BJ646" s="17" t="s">
        <v>87</v>
      </c>
      <c r="BK646" s="147">
        <f>ROUND(I646*H646,2)</f>
        <v>0</v>
      </c>
      <c r="BL646" s="17" t="s">
        <v>125</v>
      </c>
      <c r="BM646" s="146" t="s">
        <v>886</v>
      </c>
    </row>
    <row r="647" spans="2:47" s="1" customFormat="1" ht="19.5">
      <c r="B647" s="32"/>
      <c r="D647" s="148" t="s">
        <v>127</v>
      </c>
      <c r="F647" s="149" t="s">
        <v>885</v>
      </c>
      <c r="I647" s="150"/>
      <c r="L647" s="32"/>
      <c r="M647" s="151"/>
      <c r="T647" s="56"/>
      <c r="AT647" s="17" t="s">
        <v>127</v>
      </c>
      <c r="AU647" s="17" t="s">
        <v>89</v>
      </c>
    </row>
    <row r="648" spans="2:65" s="1" customFormat="1" ht="24.2" customHeight="1">
      <c r="B648" s="133"/>
      <c r="C648" s="166" t="s">
        <v>887</v>
      </c>
      <c r="D648" s="166" t="s">
        <v>148</v>
      </c>
      <c r="E648" s="167" t="s">
        <v>888</v>
      </c>
      <c r="F648" s="168" t="s">
        <v>889</v>
      </c>
      <c r="G648" s="169" t="s">
        <v>241</v>
      </c>
      <c r="H648" s="170">
        <v>14</v>
      </c>
      <c r="I648" s="171"/>
      <c r="J648" s="172">
        <f>ROUND(I648*H648,2)</f>
        <v>0</v>
      </c>
      <c r="K648" s="173"/>
      <c r="L648" s="174"/>
      <c r="M648" s="175" t="s">
        <v>1</v>
      </c>
      <c r="N648" s="176" t="s">
        <v>44</v>
      </c>
      <c r="P648" s="144">
        <f>O648*H648</f>
        <v>0</v>
      </c>
      <c r="Q648" s="144">
        <v>0</v>
      </c>
      <c r="R648" s="144">
        <f>Q648*H648</f>
        <v>0</v>
      </c>
      <c r="S648" s="144">
        <v>0</v>
      </c>
      <c r="T648" s="145">
        <f>S648*H648</f>
        <v>0</v>
      </c>
      <c r="AR648" s="146" t="s">
        <v>152</v>
      </c>
      <c r="AT648" s="146" t="s">
        <v>148</v>
      </c>
      <c r="AU648" s="146" t="s">
        <v>89</v>
      </c>
      <c r="AY648" s="17" t="s">
        <v>118</v>
      </c>
      <c r="BE648" s="147">
        <f>IF(N648="základní",J648,0)</f>
        <v>0</v>
      </c>
      <c r="BF648" s="147">
        <f>IF(N648="snížená",J648,0)</f>
        <v>0</v>
      </c>
      <c r="BG648" s="147">
        <f>IF(N648="zákl. přenesená",J648,0)</f>
        <v>0</v>
      </c>
      <c r="BH648" s="147">
        <f>IF(N648="sníž. přenesená",J648,0)</f>
        <v>0</v>
      </c>
      <c r="BI648" s="147">
        <f>IF(N648="nulová",J648,0)</f>
        <v>0</v>
      </c>
      <c r="BJ648" s="17" t="s">
        <v>87</v>
      </c>
      <c r="BK648" s="147">
        <f>ROUND(I648*H648,2)</f>
        <v>0</v>
      </c>
      <c r="BL648" s="17" t="s">
        <v>125</v>
      </c>
      <c r="BM648" s="146" t="s">
        <v>890</v>
      </c>
    </row>
    <row r="649" spans="2:47" s="1" customFormat="1" ht="19.5">
      <c r="B649" s="32"/>
      <c r="D649" s="148" t="s">
        <v>127</v>
      </c>
      <c r="F649" s="149" t="s">
        <v>889</v>
      </c>
      <c r="I649" s="150"/>
      <c r="L649" s="32"/>
      <c r="M649" s="151"/>
      <c r="T649" s="56"/>
      <c r="AT649" s="17" t="s">
        <v>127</v>
      </c>
      <c r="AU649" s="17" t="s">
        <v>89</v>
      </c>
    </row>
    <row r="650" spans="2:65" s="1" customFormat="1" ht="21.75" customHeight="1">
      <c r="B650" s="133"/>
      <c r="C650" s="166" t="s">
        <v>891</v>
      </c>
      <c r="D650" s="166" t="s">
        <v>148</v>
      </c>
      <c r="E650" s="167" t="s">
        <v>892</v>
      </c>
      <c r="F650" s="168" t="s">
        <v>893</v>
      </c>
      <c r="G650" s="169" t="s">
        <v>241</v>
      </c>
      <c r="H650" s="170">
        <v>12</v>
      </c>
      <c r="I650" s="171"/>
      <c r="J650" s="172">
        <f>ROUND(I650*H650,2)</f>
        <v>0</v>
      </c>
      <c r="K650" s="173"/>
      <c r="L650" s="174"/>
      <c r="M650" s="175" t="s">
        <v>1</v>
      </c>
      <c r="N650" s="176" t="s">
        <v>44</v>
      </c>
      <c r="P650" s="144">
        <f>O650*H650</f>
        <v>0</v>
      </c>
      <c r="Q650" s="144">
        <v>0</v>
      </c>
      <c r="R650" s="144">
        <f>Q650*H650</f>
        <v>0</v>
      </c>
      <c r="S650" s="144">
        <v>0</v>
      </c>
      <c r="T650" s="145">
        <f>S650*H650</f>
        <v>0</v>
      </c>
      <c r="AR650" s="146" t="s">
        <v>152</v>
      </c>
      <c r="AT650" s="146" t="s">
        <v>148</v>
      </c>
      <c r="AU650" s="146" t="s">
        <v>89</v>
      </c>
      <c r="AY650" s="17" t="s">
        <v>118</v>
      </c>
      <c r="BE650" s="147">
        <f>IF(N650="základní",J650,0)</f>
        <v>0</v>
      </c>
      <c r="BF650" s="147">
        <f>IF(N650="snížená",J650,0)</f>
        <v>0</v>
      </c>
      <c r="BG650" s="147">
        <f>IF(N650="zákl. přenesená",J650,0)</f>
        <v>0</v>
      </c>
      <c r="BH650" s="147">
        <f>IF(N650="sníž. přenesená",J650,0)</f>
        <v>0</v>
      </c>
      <c r="BI650" s="147">
        <f>IF(N650="nulová",J650,0)</f>
        <v>0</v>
      </c>
      <c r="BJ650" s="17" t="s">
        <v>87</v>
      </c>
      <c r="BK650" s="147">
        <f>ROUND(I650*H650,2)</f>
        <v>0</v>
      </c>
      <c r="BL650" s="17" t="s">
        <v>125</v>
      </c>
      <c r="BM650" s="146" t="s">
        <v>894</v>
      </c>
    </row>
    <row r="651" spans="2:47" s="1" customFormat="1" ht="12">
      <c r="B651" s="32"/>
      <c r="D651" s="148" t="s">
        <v>127</v>
      </c>
      <c r="F651" s="149" t="s">
        <v>893</v>
      </c>
      <c r="I651" s="150"/>
      <c r="L651" s="32"/>
      <c r="M651" s="151"/>
      <c r="T651" s="56"/>
      <c r="AT651" s="17" t="s">
        <v>127</v>
      </c>
      <c r="AU651" s="17" t="s">
        <v>89</v>
      </c>
    </row>
    <row r="652" spans="2:65" s="1" customFormat="1" ht="16.5" customHeight="1">
      <c r="B652" s="133"/>
      <c r="C652" s="166" t="s">
        <v>895</v>
      </c>
      <c r="D652" s="166" t="s">
        <v>148</v>
      </c>
      <c r="E652" s="167" t="s">
        <v>896</v>
      </c>
      <c r="F652" s="168" t="s">
        <v>897</v>
      </c>
      <c r="G652" s="169" t="s">
        <v>241</v>
      </c>
      <c r="H652" s="170">
        <v>2</v>
      </c>
      <c r="I652" s="171"/>
      <c r="J652" s="172">
        <f>ROUND(I652*H652,2)</f>
        <v>0</v>
      </c>
      <c r="K652" s="173"/>
      <c r="L652" s="174"/>
      <c r="M652" s="175" t="s">
        <v>1</v>
      </c>
      <c r="N652" s="176" t="s">
        <v>44</v>
      </c>
      <c r="P652" s="144">
        <f>O652*H652</f>
        <v>0</v>
      </c>
      <c r="Q652" s="144">
        <v>0.0032</v>
      </c>
      <c r="R652" s="144">
        <f>Q652*H652</f>
        <v>0.0064</v>
      </c>
      <c r="S652" s="144">
        <v>0</v>
      </c>
      <c r="T652" s="145">
        <f>S652*H652</f>
        <v>0</v>
      </c>
      <c r="AR652" s="146" t="s">
        <v>152</v>
      </c>
      <c r="AT652" s="146" t="s">
        <v>148</v>
      </c>
      <c r="AU652" s="146" t="s">
        <v>89</v>
      </c>
      <c r="AY652" s="17" t="s">
        <v>118</v>
      </c>
      <c r="BE652" s="147">
        <f>IF(N652="základní",J652,0)</f>
        <v>0</v>
      </c>
      <c r="BF652" s="147">
        <f>IF(N652="snížená",J652,0)</f>
        <v>0</v>
      </c>
      <c r="BG652" s="147">
        <f>IF(N652="zákl. přenesená",J652,0)</f>
        <v>0</v>
      </c>
      <c r="BH652" s="147">
        <f>IF(N652="sníž. přenesená",J652,0)</f>
        <v>0</v>
      </c>
      <c r="BI652" s="147">
        <f>IF(N652="nulová",J652,0)</f>
        <v>0</v>
      </c>
      <c r="BJ652" s="17" t="s">
        <v>87</v>
      </c>
      <c r="BK652" s="147">
        <f>ROUND(I652*H652,2)</f>
        <v>0</v>
      </c>
      <c r="BL652" s="17" t="s">
        <v>125</v>
      </c>
      <c r="BM652" s="146" t="s">
        <v>898</v>
      </c>
    </row>
    <row r="653" spans="2:47" s="1" customFormat="1" ht="12">
      <c r="B653" s="32"/>
      <c r="D653" s="148" t="s">
        <v>127</v>
      </c>
      <c r="F653" s="149" t="s">
        <v>897</v>
      </c>
      <c r="I653" s="150"/>
      <c r="L653" s="32"/>
      <c r="M653" s="151"/>
      <c r="T653" s="56"/>
      <c r="AT653" s="17" t="s">
        <v>127</v>
      </c>
      <c r="AU653" s="17" t="s">
        <v>89</v>
      </c>
    </row>
    <row r="654" spans="2:65" s="1" customFormat="1" ht="24.2" customHeight="1">
      <c r="B654" s="133"/>
      <c r="C654" s="134" t="s">
        <v>899</v>
      </c>
      <c r="D654" s="134" t="s">
        <v>121</v>
      </c>
      <c r="E654" s="135" t="s">
        <v>900</v>
      </c>
      <c r="F654" s="136" t="s">
        <v>901</v>
      </c>
      <c r="G654" s="137" t="s">
        <v>135</v>
      </c>
      <c r="H654" s="138">
        <v>6</v>
      </c>
      <c r="I654" s="139"/>
      <c r="J654" s="140">
        <f>ROUND(I654*H654,2)</f>
        <v>0</v>
      </c>
      <c r="K654" s="141"/>
      <c r="L654" s="32"/>
      <c r="M654" s="142" t="s">
        <v>1</v>
      </c>
      <c r="N654" s="143" t="s">
        <v>44</v>
      </c>
      <c r="P654" s="144">
        <f>O654*H654</f>
        <v>0</v>
      </c>
      <c r="Q654" s="144">
        <v>0</v>
      </c>
      <c r="R654" s="144">
        <f>Q654*H654</f>
        <v>0</v>
      </c>
      <c r="S654" s="144">
        <v>0</v>
      </c>
      <c r="T654" s="145">
        <f>S654*H654</f>
        <v>0</v>
      </c>
      <c r="AR654" s="146" t="s">
        <v>125</v>
      </c>
      <c r="AT654" s="146" t="s">
        <v>121</v>
      </c>
      <c r="AU654" s="146" t="s">
        <v>89</v>
      </c>
      <c r="AY654" s="17" t="s">
        <v>118</v>
      </c>
      <c r="BE654" s="147">
        <f>IF(N654="základní",J654,0)</f>
        <v>0</v>
      </c>
      <c r="BF654" s="147">
        <f>IF(N654="snížená",J654,0)</f>
        <v>0</v>
      </c>
      <c r="BG654" s="147">
        <f>IF(N654="zákl. přenesená",J654,0)</f>
        <v>0</v>
      </c>
      <c r="BH654" s="147">
        <f>IF(N654="sníž. přenesená",J654,0)</f>
        <v>0</v>
      </c>
      <c r="BI654" s="147">
        <f>IF(N654="nulová",J654,0)</f>
        <v>0</v>
      </c>
      <c r="BJ654" s="17" t="s">
        <v>87</v>
      </c>
      <c r="BK654" s="147">
        <f>ROUND(I654*H654,2)</f>
        <v>0</v>
      </c>
      <c r="BL654" s="17" t="s">
        <v>125</v>
      </c>
      <c r="BM654" s="146" t="s">
        <v>902</v>
      </c>
    </row>
    <row r="655" spans="2:47" s="1" customFormat="1" ht="58.5">
      <c r="B655" s="32"/>
      <c r="D655" s="148" t="s">
        <v>127</v>
      </c>
      <c r="F655" s="149" t="s">
        <v>903</v>
      </c>
      <c r="I655" s="150"/>
      <c r="L655" s="32"/>
      <c r="M655" s="151"/>
      <c r="T655" s="56"/>
      <c r="AT655" s="17" t="s">
        <v>127</v>
      </c>
      <c r="AU655" s="17" t="s">
        <v>89</v>
      </c>
    </row>
    <row r="656" spans="2:65" s="1" customFormat="1" ht="16.5" customHeight="1">
      <c r="B656" s="133"/>
      <c r="C656" s="166" t="s">
        <v>904</v>
      </c>
      <c r="D656" s="166" t="s">
        <v>148</v>
      </c>
      <c r="E656" s="167" t="s">
        <v>905</v>
      </c>
      <c r="F656" s="168" t="s">
        <v>906</v>
      </c>
      <c r="G656" s="169" t="s">
        <v>135</v>
      </c>
      <c r="H656" s="170">
        <v>6</v>
      </c>
      <c r="I656" s="171"/>
      <c r="J656" s="172">
        <f>ROUND(I656*H656,2)</f>
        <v>0</v>
      </c>
      <c r="K656" s="173"/>
      <c r="L656" s="174"/>
      <c r="M656" s="175" t="s">
        <v>1</v>
      </c>
      <c r="N656" s="176" t="s">
        <v>44</v>
      </c>
      <c r="P656" s="144">
        <f>O656*H656</f>
        <v>0</v>
      </c>
      <c r="Q656" s="144">
        <v>0.00418</v>
      </c>
      <c r="R656" s="144">
        <f>Q656*H656</f>
        <v>0.025079999999999998</v>
      </c>
      <c r="S656" s="144">
        <v>0</v>
      </c>
      <c r="T656" s="145">
        <f>S656*H656</f>
        <v>0</v>
      </c>
      <c r="AR656" s="146" t="s">
        <v>152</v>
      </c>
      <c r="AT656" s="146" t="s">
        <v>148</v>
      </c>
      <c r="AU656" s="146" t="s">
        <v>89</v>
      </c>
      <c r="AY656" s="17" t="s">
        <v>118</v>
      </c>
      <c r="BE656" s="147">
        <f>IF(N656="základní",J656,0)</f>
        <v>0</v>
      </c>
      <c r="BF656" s="147">
        <f>IF(N656="snížená",J656,0)</f>
        <v>0</v>
      </c>
      <c r="BG656" s="147">
        <f>IF(N656="zákl. přenesená",J656,0)</f>
        <v>0</v>
      </c>
      <c r="BH656" s="147">
        <f>IF(N656="sníž. přenesená",J656,0)</f>
        <v>0</v>
      </c>
      <c r="BI656" s="147">
        <f>IF(N656="nulová",J656,0)</f>
        <v>0</v>
      </c>
      <c r="BJ656" s="17" t="s">
        <v>87</v>
      </c>
      <c r="BK656" s="147">
        <f>ROUND(I656*H656,2)</f>
        <v>0</v>
      </c>
      <c r="BL656" s="17" t="s">
        <v>125</v>
      </c>
      <c r="BM656" s="146" t="s">
        <v>907</v>
      </c>
    </row>
    <row r="657" spans="2:47" s="1" customFormat="1" ht="12">
      <c r="B657" s="32"/>
      <c r="D657" s="148" t="s">
        <v>127</v>
      </c>
      <c r="F657" s="149" t="s">
        <v>906</v>
      </c>
      <c r="I657" s="150"/>
      <c r="L657" s="32"/>
      <c r="M657" s="151"/>
      <c r="T657" s="56"/>
      <c r="AT657" s="17" t="s">
        <v>127</v>
      </c>
      <c r="AU657" s="17" t="s">
        <v>89</v>
      </c>
    </row>
    <row r="658" spans="2:65" s="1" customFormat="1" ht="16.5" customHeight="1">
      <c r="B658" s="133"/>
      <c r="C658" s="134" t="s">
        <v>908</v>
      </c>
      <c r="D658" s="134" t="s">
        <v>121</v>
      </c>
      <c r="E658" s="135" t="s">
        <v>909</v>
      </c>
      <c r="F658" s="136" t="s">
        <v>910</v>
      </c>
      <c r="G658" s="137" t="s">
        <v>161</v>
      </c>
      <c r="H658" s="138">
        <v>5.244</v>
      </c>
      <c r="I658" s="139"/>
      <c r="J658" s="140">
        <f>ROUND(I658*H658,2)</f>
        <v>0</v>
      </c>
      <c r="K658" s="141"/>
      <c r="L658" s="32"/>
      <c r="M658" s="142" t="s">
        <v>1</v>
      </c>
      <c r="N658" s="143" t="s">
        <v>44</v>
      </c>
      <c r="P658" s="144">
        <f>O658*H658</f>
        <v>0</v>
      </c>
      <c r="Q658" s="144">
        <v>0</v>
      </c>
      <c r="R658" s="144">
        <f>Q658*H658</f>
        <v>0</v>
      </c>
      <c r="S658" s="144">
        <v>0</v>
      </c>
      <c r="T658" s="145">
        <f>S658*H658</f>
        <v>0</v>
      </c>
      <c r="AR658" s="146" t="s">
        <v>125</v>
      </c>
      <c r="AT658" s="146" t="s">
        <v>121</v>
      </c>
      <c r="AU658" s="146" t="s">
        <v>89</v>
      </c>
      <c r="AY658" s="17" t="s">
        <v>118</v>
      </c>
      <c r="BE658" s="147">
        <f>IF(N658="základní",J658,0)</f>
        <v>0</v>
      </c>
      <c r="BF658" s="147">
        <f>IF(N658="snížená",J658,0)</f>
        <v>0</v>
      </c>
      <c r="BG658" s="147">
        <f>IF(N658="zákl. přenesená",J658,0)</f>
        <v>0</v>
      </c>
      <c r="BH658" s="147">
        <f>IF(N658="sníž. přenesená",J658,0)</f>
        <v>0</v>
      </c>
      <c r="BI658" s="147">
        <f>IF(N658="nulová",J658,0)</f>
        <v>0</v>
      </c>
      <c r="BJ658" s="17" t="s">
        <v>87</v>
      </c>
      <c r="BK658" s="147">
        <f>ROUND(I658*H658,2)</f>
        <v>0</v>
      </c>
      <c r="BL658" s="17" t="s">
        <v>125</v>
      </c>
      <c r="BM658" s="146" t="s">
        <v>911</v>
      </c>
    </row>
    <row r="659" spans="2:47" s="1" customFormat="1" ht="12">
      <c r="B659" s="32"/>
      <c r="D659" s="148" t="s">
        <v>127</v>
      </c>
      <c r="F659" s="149" t="s">
        <v>910</v>
      </c>
      <c r="I659" s="150"/>
      <c r="L659" s="32"/>
      <c r="M659" s="151"/>
      <c r="T659" s="56"/>
      <c r="AT659" s="17" t="s">
        <v>127</v>
      </c>
      <c r="AU659" s="17" t="s">
        <v>89</v>
      </c>
    </row>
    <row r="660" spans="2:51" s="12" customFormat="1" ht="12">
      <c r="B660" s="152"/>
      <c r="D660" s="148" t="s">
        <v>129</v>
      </c>
      <c r="E660" s="153" t="s">
        <v>1</v>
      </c>
      <c r="F660" s="154" t="s">
        <v>912</v>
      </c>
      <c r="H660" s="155">
        <v>5.244</v>
      </c>
      <c r="I660" s="156"/>
      <c r="L660" s="152"/>
      <c r="M660" s="157"/>
      <c r="T660" s="158"/>
      <c r="AT660" s="153" t="s">
        <v>129</v>
      </c>
      <c r="AU660" s="153" t="s">
        <v>89</v>
      </c>
      <c r="AV660" s="12" t="s">
        <v>89</v>
      </c>
      <c r="AW660" s="12" t="s">
        <v>36</v>
      </c>
      <c r="AX660" s="12" t="s">
        <v>87</v>
      </c>
      <c r="AY660" s="153" t="s">
        <v>118</v>
      </c>
    </row>
    <row r="661" spans="2:65" s="1" customFormat="1" ht="21.75" customHeight="1">
      <c r="B661" s="133"/>
      <c r="C661" s="166" t="s">
        <v>913</v>
      </c>
      <c r="D661" s="166" t="s">
        <v>148</v>
      </c>
      <c r="E661" s="167" t="s">
        <v>914</v>
      </c>
      <c r="F661" s="168" t="s">
        <v>915</v>
      </c>
      <c r="G661" s="169" t="s">
        <v>161</v>
      </c>
      <c r="H661" s="170">
        <v>5.244</v>
      </c>
      <c r="I661" s="171"/>
      <c r="J661" s="172">
        <f>ROUND(I661*H661,2)</f>
        <v>0</v>
      </c>
      <c r="K661" s="173"/>
      <c r="L661" s="174"/>
      <c r="M661" s="175" t="s">
        <v>1</v>
      </c>
      <c r="N661" s="176" t="s">
        <v>44</v>
      </c>
      <c r="P661" s="144">
        <f>O661*H661</f>
        <v>0</v>
      </c>
      <c r="Q661" s="144">
        <v>2.234</v>
      </c>
      <c r="R661" s="144">
        <f>Q661*H661</f>
        <v>11.715095999999999</v>
      </c>
      <c r="S661" s="144">
        <v>0</v>
      </c>
      <c r="T661" s="145">
        <f>S661*H661</f>
        <v>0</v>
      </c>
      <c r="AR661" s="146" t="s">
        <v>152</v>
      </c>
      <c r="AT661" s="146" t="s">
        <v>148</v>
      </c>
      <c r="AU661" s="146" t="s">
        <v>89</v>
      </c>
      <c r="AY661" s="17" t="s">
        <v>118</v>
      </c>
      <c r="BE661" s="147">
        <f>IF(N661="základní",J661,0)</f>
        <v>0</v>
      </c>
      <c r="BF661" s="147">
        <f>IF(N661="snížená",J661,0)</f>
        <v>0</v>
      </c>
      <c r="BG661" s="147">
        <f>IF(N661="zákl. přenesená",J661,0)</f>
        <v>0</v>
      </c>
      <c r="BH661" s="147">
        <f>IF(N661="sníž. přenesená",J661,0)</f>
        <v>0</v>
      </c>
      <c r="BI661" s="147">
        <f>IF(N661="nulová",J661,0)</f>
        <v>0</v>
      </c>
      <c r="BJ661" s="17" t="s">
        <v>87</v>
      </c>
      <c r="BK661" s="147">
        <f>ROUND(I661*H661,2)</f>
        <v>0</v>
      </c>
      <c r="BL661" s="17" t="s">
        <v>125</v>
      </c>
      <c r="BM661" s="146" t="s">
        <v>916</v>
      </c>
    </row>
    <row r="662" spans="2:47" s="1" customFormat="1" ht="12">
      <c r="B662" s="32"/>
      <c r="D662" s="148" t="s">
        <v>127</v>
      </c>
      <c r="F662" s="149" t="s">
        <v>915</v>
      </c>
      <c r="I662" s="150"/>
      <c r="L662" s="32"/>
      <c r="M662" s="151"/>
      <c r="T662" s="56"/>
      <c r="AT662" s="17" t="s">
        <v>127</v>
      </c>
      <c r="AU662" s="17" t="s">
        <v>89</v>
      </c>
    </row>
    <row r="663" spans="2:65" s="1" customFormat="1" ht="24.2" customHeight="1">
      <c r="B663" s="133"/>
      <c r="C663" s="134" t="s">
        <v>917</v>
      </c>
      <c r="D663" s="134" t="s">
        <v>121</v>
      </c>
      <c r="E663" s="135" t="s">
        <v>918</v>
      </c>
      <c r="F663" s="136" t="s">
        <v>919</v>
      </c>
      <c r="G663" s="137" t="s">
        <v>143</v>
      </c>
      <c r="H663" s="138">
        <v>2319.49</v>
      </c>
      <c r="I663" s="139"/>
      <c r="J663" s="140">
        <f>ROUND(I663*H663,2)</f>
        <v>0</v>
      </c>
      <c r="K663" s="141"/>
      <c r="L663" s="32"/>
      <c r="M663" s="142" t="s">
        <v>1</v>
      </c>
      <c r="N663" s="143" t="s">
        <v>44</v>
      </c>
      <c r="P663" s="144">
        <f>O663*H663</f>
        <v>0</v>
      </c>
      <c r="Q663" s="144">
        <v>0</v>
      </c>
      <c r="R663" s="144">
        <f>Q663*H663</f>
        <v>0</v>
      </c>
      <c r="S663" s="144">
        <v>0</v>
      </c>
      <c r="T663" s="145">
        <f>S663*H663</f>
        <v>0</v>
      </c>
      <c r="AR663" s="146" t="s">
        <v>125</v>
      </c>
      <c r="AT663" s="146" t="s">
        <v>121</v>
      </c>
      <c r="AU663" s="146" t="s">
        <v>89</v>
      </c>
      <c r="AY663" s="17" t="s">
        <v>118</v>
      </c>
      <c r="BE663" s="147">
        <f>IF(N663="základní",J663,0)</f>
        <v>0</v>
      </c>
      <c r="BF663" s="147">
        <f>IF(N663="snížená",J663,0)</f>
        <v>0</v>
      </c>
      <c r="BG663" s="147">
        <f>IF(N663="zákl. přenesená",J663,0)</f>
        <v>0</v>
      </c>
      <c r="BH663" s="147">
        <f>IF(N663="sníž. přenesená",J663,0)</f>
        <v>0</v>
      </c>
      <c r="BI663" s="147">
        <f>IF(N663="nulová",J663,0)</f>
        <v>0</v>
      </c>
      <c r="BJ663" s="17" t="s">
        <v>87</v>
      </c>
      <c r="BK663" s="147">
        <f>ROUND(I663*H663,2)</f>
        <v>0</v>
      </c>
      <c r="BL663" s="17" t="s">
        <v>125</v>
      </c>
      <c r="BM663" s="146" t="s">
        <v>920</v>
      </c>
    </row>
    <row r="664" spans="2:47" s="1" customFormat="1" ht="29.25">
      <c r="B664" s="32"/>
      <c r="D664" s="148" t="s">
        <v>127</v>
      </c>
      <c r="F664" s="149" t="s">
        <v>921</v>
      </c>
      <c r="I664" s="150"/>
      <c r="L664" s="32"/>
      <c r="M664" s="151"/>
      <c r="T664" s="56"/>
      <c r="AT664" s="17" t="s">
        <v>127</v>
      </c>
      <c r="AU664" s="17" t="s">
        <v>89</v>
      </c>
    </row>
    <row r="665" spans="2:51" s="12" customFormat="1" ht="12">
      <c r="B665" s="152"/>
      <c r="D665" s="148" t="s">
        <v>129</v>
      </c>
      <c r="E665" s="153" t="s">
        <v>1</v>
      </c>
      <c r="F665" s="154" t="s">
        <v>922</v>
      </c>
      <c r="H665" s="155">
        <v>2596</v>
      </c>
      <c r="I665" s="156"/>
      <c r="L665" s="152"/>
      <c r="M665" s="157"/>
      <c r="T665" s="158"/>
      <c r="AT665" s="153" t="s">
        <v>129</v>
      </c>
      <c r="AU665" s="153" t="s">
        <v>89</v>
      </c>
      <c r="AV665" s="12" t="s">
        <v>89</v>
      </c>
      <c r="AW665" s="12" t="s">
        <v>36</v>
      </c>
      <c r="AX665" s="12" t="s">
        <v>79</v>
      </c>
      <c r="AY665" s="153" t="s">
        <v>118</v>
      </c>
    </row>
    <row r="666" spans="2:51" s="12" customFormat="1" ht="12">
      <c r="B666" s="152"/>
      <c r="D666" s="148" t="s">
        <v>129</v>
      </c>
      <c r="E666" s="153" t="s">
        <v>1</v>
      </c>
      <c r="F666" s="154" t="s">
        <v>923</v>
      </c>
      <c r="H666" s="155">
        <v>-276.51</v>
      </c>
      <c r="I666" s="156"/>
      <c r="L666" s="152"/>
      <c r="M666" s="157"/>
      <c r="T666" s="158"/>
      <c r="AT666" s="153" t="s">
        <v>129</v>
      </c>
      <c r="AU666" s="153" t="s">
        <v>89</v>
      </c>
      <c r="AV666" s="12" t="s">
        <v>89</v>
      </c>
      <c r="AW666" s="12" t="s">
        <v>36</v>
      </c>
      <c r="AX666" s="12" t="s">
        <v>79</v>
      </c>
      <c r="AY666" s="153" t="s">
        <v>118</v>
      </c>
    </row>
    <row r="667" spans="2:51" s="13" customFormat="1" ht="12">
      <c r="B667" s="159"/>
      <c r="D667" s="148" t="s">
        <v>129</v>
      </c>
      <c r="E667" s="160" t="s">
        <v>1</v>
      </c>
      <c r="F667" s="161" t="s">
        <v>132</v>
      </c>
      <c r="H667" s="162">
        <v>2319.49</v>
      </c>
      <c r="I667" s="163"/>
      <c r="L667" s="159"/>
      <c r="M667" s="164"/>
      <c r="T667" s="165"/>
      <c r="AT667" s="160" t="s">
        <v>129</v>
      </c>
      <c r="AU667" s="160" t="s">
        <v>89</v>
      </c>
      <c r="AV667" s="13" t="s">
        <v>125</v>
      </c>
      <c r="AW667" s="13" t="s">
        <v>36</v>
      </c>
      <c r="AX667" s="13" t="s">
        <v>87</v>
      </c>
      <c r="AY667" s="160" t="s">
        <v>118</v>
      </c>
    </row>
    <row r="668" spans="2:65" s="1" customFormat="1" ht="16.5" customHeight="1">
      <c r="B668" s="133"/>
      <c r="C668" s="166" t="s">
        <v>924</v>
      </c>
      <c r="D668" s="166" t="s">
        <v>148</v>
      </c>
      <c r="E668" s="167" t="s">
        <v>925</v>
      </c>
      <c r="F668" s="168" t="s">
        <v>926</v>
      </c>
      <c r="G668" s="169" t="s">
        <v>151</v>
      </c>
      <c r="H668" s="170">
        <v>471.702</v>
      </c>
      <c r="I668" s="171"/>
      <c r="J668" s="172">
        <f>ROUND(I668*H668,2)</f>
        <v>0</v>
      </c>
      <c r="K668" s="173"/>
      <c r="L668" s="174"/>
      <c r="M668" s="175" t="s">
        <v>1</v>
      </c>
      <c r="N668" s="176" t="s">
        <v>44</v>
      </c>
      <c r="P668" s="144">
        <f>O668*H668</f>
        <v>0</v>
      </c>
      <c r="Q668" s="144">
        <v>1</v>
      </c>
      <c r="R668" s="144">
        <f>Q668*H668</f>
        <v>471.702</v>
      </c>
      <c r="S668" s="144">
        <v>0</v>
      </c>
      <c r="T668" s="145">
        <f>S668*H668</f>
        <v>0</v>
      </c>
      <c r="AR668" s="146" t="s">
        <v>152</v>
      </c>
      <c r="AT668" s="146" t="s">
        <v>148</v>
      </c>
      <c r="AU668" s="146" t="s">
        <v>89</v>
      </c>
      <c r="AY668" s="17" t="s">
        <v>118</v>
      </c>
      <c r="BE668" s="147">
        <f>IF(N668="základní",J668,0)</f>
        <v>0</v>
      </c>
      <c r="BF668" s="147">
        <f>IF(N668="snížená",J668,0)</f>
        <v>0</v>
      </c>
      <c r="BG668" s="147">
        <f>IF(N668="zákl. přenesená",J668,0)</f>
        <v>0</v>
      </c>
      <c r="BH668" s="147">
        <f>IF(N668="sníž. přenesená",J668,0)</f>
        <v>0</v>
      </c>
      <c r="BI668" s="147">
        <f>IF(N668="nulová",J668,0)</f>
        <v>0</v>
      </c>
      <c r="BJ668" s="17" t="s">
        <v>87</v>
      </c>
      <c r="BK668" s="147">
        <f>ROUND(I668*H668,2)</f>
        <v>0</v>
      </c>
      <c r="BL668" s="17" t="s">
        <v>125</v>
      </c>
      <c r="BM668" s="146" t="s">
        <v>927</v>
      </c>
    </row>
    <row r="669" spans="2:47" s="1" customFormat="1" ht="12">
      <c r="B669" s="32"/>
      <c r="D669" s="148" t="s">
        <v>127</v>
      </c>
      <c r="F669" s="149" t="s">
        <v>926</v>
      </c>
      <c r="I669" s="150"/>
      <c r="L669" s="32"/>
      <c r="M669" s="151"/>
      <c r="T669" s="56"/>
      <c r="AT669" s="17" t="s">
        <v>127</v>
      </c>
      <c r="AU669" s="17" t="s">
        <v>89</v>
      </c>
    </row>
    <row r="670" spans="2:51" s="12" customFormat="1" ht="12">
      <c r="B670" s="152"/>
      <c r="D670" s="148" t="s">
        <v>129</v>
      </c>
      <c r="E670" s="153" t="s">
        <v>1</v>
      </c>
      <c r="F670" s="154" t="s">
        <v>928</v>
      </c>
      <c r="H670" s="155">
        <v>1356.902</v>
      </c>
      <c r="I670" s="156"/>
      <c r="L670" s="152"/>
      <c r="M670" s="157"/>
      <c r="T670" s="158"/>
      <c r="AT670" s="153" t="s">
        <v>129</v>
      </c>
      <c r="AU670" s="153" t="s">
        <v>89</v>
      </c>
      <c r="AV670" s="12" t="s">
        <v>89</v>
      </c>
      <c r="AW670" s="12" t="s">
        <v>36</v>
      </c>
      <c r="AX670" s="12" t="s">
        <v>79</v>
      </c>
      <c r="AY670" s="153" t="s">
        <v>118</v>
      </c>
    </row>
    <row r="671" spans="2:51" s="12" customFormat="1" ht="12">
      <c r="B671" s="152"/>
      <c r="D671" s="148" t="s">
        <v>129</v>
      </c>
      <c r="E671" s="153" t="s">
        <v>1</v>
      </c>
      <c r="F671" s="154" t="s">
        <v>929</v>
      </c>
      <c r="H671" s="155">
        <v>44.255</v>
      </c>
      <c r="I671" s="156"/>
      <c r="L671" s="152"/>
      <c r="M671" s="157"/>
      <c r="T671" s="158"/>
      <c r="AT671" s="153" t="s">
        <v>129</v>
      </c>
      <c r="AU671" s="153" t="s">
        <v>89</v>
      </c>
      <c r="AV671" s="12" t="s">
        <v>89</v>
      </c>
      <c r="AW671" s="12" t="s">
        <v>36</v>
      </c>
      <c r="AX671" s="12" t="s">
        <v>79</v>
      </c>
      <c r="AY671" s="153" t="s">
        <v>118</v>
      </c>
    </row>
    <row r="672" spans="2:51" s="12" customFormat="1" ht="22.5">
      <c r="B672" s="152"/>
      <c r="D672" s="148" t="s">
        <v>129</v>
      </c>
      <c r="E672" s="153" t="s">
        <v>1</v>
      </c>
      <c r="F672" s="154" t="s">
        <v>930</v>
      </c>
      <c r="H672" s="155">
        <v>344.258</v>
      </c>
      <c r="I672" s="156"/>
      <c r="L672" s="152"/>
      <c r="M672" s="157"/>
      <c r="T672" s="158"/>
      <c r="AT672" s="153" t="s">
        <v>129</v>
      </c>
      <c r="AU672" s="153" t="s">
        <v>89</v>
      </c>
      <c r="AV672" s="12" t="s">
        <v>89</v>
      </c>
      <c r="AW672" s="12" t="s">
        <v>36</v>
      </c>
      <c r="AX672" s="12" t="s">
        <v>79</v>
      </c>
      <c r="AY672" s="153" t="s">
        <v>118</v>
      </c>
    </row>
    <row r="673" spans="2:51" s="12" customFormat="1" ht="12">
      <c r="B673" s="152"/>
      <c r="D673" s="148" t="s">
        <v>129</v>
      </c>
      <c r="E673" s="153" t="s">
        <v>1</v>
      </c>
      <c r="F673" s="154" t="s">
        <v>931</v>
      </c>
      <c r="H673" s="155">
        <v>-1404.753</v>
      </c>
      <c r="I673" s="156"/>
      <c r="L673" s="152"/>
      <c r="M673" s="157"/>
      <c r="T673" s="158"/>
      <c r="AT673" s="153" t="s">
        <v>129</v>
      </c>
      <c r="AU673" s="153" t="s">
        <v>89</v>
      </c>
      <c r="AV673" s="12" t="s">
        <v>89</v>
      </c>
      <c r="AW673" s="12" t="s">
        <v>36</v>
      </c>
      <c r="AX673" s="12" t="s">
        <v>79</v>
      </c>
      <c r="AY673" s="153" t="s">
        <v>118</v>
      </c>
    </row>
    <row r="674" spans="2:51" s="12" customFormat="1" ht="12">
      <c r="B674" s="152"/>
      <c r="D674" s="148" t="s">
        <v>129</v>
      </c>
      <c r="E674" s="153" t="s">
        <v>1</v>
      </c>
      <c r="F674" s="154" t="s">
        <v>932</v>
      </c>
      <c r="H674" s="155">
        <v>131.04</v>
      </c>
      <c r="I674" s="156"/>
      <c r="L674" s="152"/>
      <c r="M674" s="157"/>
      <c r="T674" s="158"/>
      <c r="AT674" s="153" t="s">
        <v>129</v>
      </c>
      <c r="AU674" s="153" t="s">
        <v>89</v>
      </c>
      <c r="AV674" s="12" t="s">
        <v>89</v>
      </c>
      <c r="AW674" s="12" t="s">
        <v>36</v>
      </c>
      <c r="AX674" s="12" t="s">
        <v>79</v>
      </c>
      <c r="AY674" s="153" t="s">
        <v>118</v>
      </c>
    </row>
    <row r="675" spans="2:51" s="13" customFormat="1" ht="12">
      <c r="B675" s="159"/>
      <c r="D675" s="148" t="s">
        <v>129</v>
      </c>
      <c r="E675" s="160" t="s">
        <v>1</v>
      </c>
      <c r="F675" s="161" t="s">
        <v>132</v>
      </c>
      <c r="H675" s="162">
        <v>471.702</v>
      </c>
      <c r="I675" s="163"/>
      <c r="L675" s="159"/>
      <c r="M675" s="164"/>
      <c r="T675" s="165"/>
      <c r="AT675" s="160" t="s">
        <v>129</v>
      </c>
      <c r="AU675" s="160" t="s">
        <v>89</v>
      </c>
      <c r="AV675" s="13" t="s">
        <v>125</v>
      </c>
      <c r="AW675" s="13" t="s">
        <v>36</v>
      </c>
      <c r="AX675" s="13" t="s">
        <v>87</v>
      </c>
      <c r="AY675" s="160" t="s">
        <v>118</v>
      </c>
    </row>
    <row r="676" spans="2:65" s="1" customFormat="1" ht="16.5" customHeight="1">
      <c r="B676" s="133"/>
      <c r="C676" s="166" t="s">
        <v>933</v>
      </c>
      <c r="D676" s="166" t="s">
        <v>148</v>
      </c>
      <c r="E676" s="167" t="s">
        <v>934</v>
      </c>
      <c r="F676" s="168" t="s">
        <v>935</v>
      </c>
      <c r="G676" s="169" t="s">
        <v>143</v>
      </c>
      <c r="H676" s="170">
        <v>2551.439</v>
      </c>
      <c r="I676" s="171"/>
      <c r="J676" s="172">
        <f>ROUND(I676*H676,2)</f>
        <v>0</v>
      </c>
      <c r="K676" s="173"/>
      <c r="L676" s="174"/>
      <c r="M676" s="175" t="s">
        <v>1</v>
      </c>
      <c r="N676" s="176" t="s">
        <v>44</v>
      </c>
      <c r="P676" s="144">
        <f>O676*H676</f>
        <v>0</v>
      </c>
      <c r="Q676" s="144">
        <v>0</v>
      </c>
      <c r="R676" s="144">
        <f>Q676*H676</f>
        <v>0</v>
      </c>
      <c r="S676" s="144">
        <v>0</v>
      </c>
      <c r="T676" s="145">
        <f>S676*H676</f>
        <v>0</v>
      </c>
      <c r="AR676" s="146" t="s">
        <v>152</v>
      </c>
      <c r="AT676" s="146" t="s">
        <v>148</v>
      </c>
      <c r="AU676" s="146" t="s">
        <v>89</v>
      </c>
      <c r="AY676" s="17" t="s">
        <v>118</v>
      </c>
      <c r="BE676" s="147">
        <f>IF(N676="základní",J676,0)</f>
        <v>0</v>
      </c>
      <c r="BF676" s="147">
        <f>IF(N676="snížená",J676,0)</f>
        <v>0</v>
      </c>
      <c r="BG676" s="147">
        <f>IF(N676="zákl. přenesená",J676,0)</f>
        <v>0</v>
      </c>
      <c r="BH676" s="147">
        <f>IF(N676="sníž. přenesená",J676,0)</f>
        <v>0</v>
      </c>
      <c r="BI676" s="147">
        <f>IF(N676="nulová",J676,0)</f>
        <v>0</v>
      </c>
      <c r="BJ676" s="17" t="s">
        <v>87</v>
      </c>
      <c r="BK676" s="147">
        <f>ROUND(I676*H676,2)</f>
        <v>0</v>
      </c>
      <c r="BL676" s="17" t="s">
        <v>125</v>
      </c>
      <c r="BM676" s="146" t="s">
        <v>936</v>
      </c>
    </row>
    <row r="677" spans="2:47" s="1" customFormat="1" ht="12">
      <c r="B677" s="32"/>
      <c r="D677" s="148" t="s">
        <v>127</v>
      </c>
      <c r="F677" s="149" t="s">
        <v>935</v>
      </c>
      <c r="I677" s="150"/>
      <c r="L677" s="32"/>
      <c r="M677" s="151"/>
      <c r="T677" s="56"/>
      <c r="AT677" s="17" t="s">
        <v>127</v>
      </c>
      <c r="AU677" s="17" t="s">
        <v>89</v>
      </c>
    </row>
    <row r="678" spans="2:51" s="12" customFormat="1" ht="12">
      <c r="B678" s="152"/>
      <c r="D678" s="148" t="s">
        <v>129</v>
      </c>
      <c r="E678" s="153" t="s">
        <v>1</v>
      </c>
      <c r="F678" s="154" t="s">
        <v>937</v>
      </c>
      <c r="H678" s="155">
        <v>2551.439</v>
      </c>
      <c r="I678" s="156"/>
      <c r="L678" s="152"/>
      <c r="M678" s="157"/>
      <c r="T678" s="158"/>
      <c r="AT678" s="153" t="s">
        <v>129</v>
      </c>
      <c r="AU678" s="153" t="s">
        <v>89</v>
      </c>
      <c r="AV678" s="12" t="s">
        <v>89</v>
      </c>
      <c r="AW678" s="12" t="s">
        <v>36</v>
      </c>
      <c r="AX678" s="12" t="s">
        <v>87</v>
      </c>
      <c r="AY678" s="153" t="s">
        <v>118</v>
      </c>
    </row>
    <row r="679" spans="2:65" s="1" customFormat="1" ht="16.5" customHeight="1">
      <c r="B679" s="133"/>
      <c r="C679" s="166" t="s">
        <v>938</v>
      </c>
      <c r="D679" s="166" t="s">
        <v>148</v>
      </c>
      <c r="E679" s="167" t="s">
        <v>939</v>
      </c>
      <c r="F679" s="168" t="s">
        <v>940</v>
      </c>
      <c r="G679" s="169" t="s">
        <v>143</v>
      </c>
      <c r="H679" s="170">
        <v>2551.439</v>
      </c>
      <c r="I679" s="171"/>
      <c r="J679" s="172">
        <f>ROUND(I679*H679,2)</f>
        <v>0</v>
      </c>
      <c r="K679" s="173"/>
      <c r="L679" s="174"/>
      <c r="M679" s="175" t="s">
        <v>1</v>
      </c>
      <c r="N679" s="176" t="s">
        <v>44</v>
      </c>
      <c r="P679" s="144">
        <f>O679*H679</f>
        <v>0</v>
      </c>
      <c r="Q679" s="144">
        <v>0.00031</v>
      </c>
      <c r="R679" s="144">
        <f>Q679*H679</f>
        <v>0.7909460899999999</v>
      </c>
      <c r="S679" s="144">
        <v>0</v>
      </c>
      <c r="T679" s="145">
        <f>S679*H679</f>
        <v>0</v>
      </c>
      <c r="AR679" s="146" t="s">
        <v>152</v>
      </c>
      <c r="AT679" s="146" t="s">
        <v>148</v>
      </c>
      <c r="AU679" s="146" t="s">
        <v>89</v>
      </c>
      <c r="AY679" s="17" t="s">
        <v>118</v>
      </c>
      <c r="BE679" s="147">
        <f>IF(N679="základní",J679,0)</f>
        <v>0</v>
      </c>
      <c r="BF679" s="147">
        <f>IF(N679="snížená",J679,0)</f>
        <v>0</v>
      </c>
      <c r="BG679" s="147">
        <f>IF(N679="zákl. přenesená",J679,0)</f>
        <v>0</v>
      </c>
      <c r="BH679" s="147">
        <f>IF(N679="sníž. přenesená",J679,0)</f>
        <v>0</v>
      </c>
      <c r="BI679" s="147">
        <f>IF(N679="nulová",J679,0)</f>
        <v>0</v>
      </c>
      <c r="BJ679" s="17" t="s">
        <v>87</v>
      </c>
      <c r="BK679" s="147">
        <f>ROUND(I679*H679,2)</f>
        <v>0</v>
      </c>
      <c r="BL679" s="17" t="s">
        <v>125</v>
      </c>
      <c r="BM679" s="146" t="s">
        <v>941</v>
      </c>
    </row>
    <row r="680" spans="2:47" s="1" customFormat="1" ht="12">
      <c r="B680" s="32"/>
      <c r="D680" s="148" t="s">
        <v>127</v>
      </c>
      <c r="F680" s="149" t="s">
        <v>940</v>
      </c>
      <c r="I680" s="150"/>
      <c r="L680" s="32"/>
      <c r="M680" s="151"/>
      <c r="T680" s="56"/>
      <c r="AT680" s="17" t="s">
        <v>127</v>
      </c>
      <c r="AU680" s="17" t="s">
        <v>89</v>
      </c>
    </row>
    <row r="681" spans="2:65" s="1" customFormat="1" ht="24.2" customHeight="1">
      <c r="B681" s="133"/>
      <c r="C681" s="134" t="s">
        <v>942</v>
      </c>
      <c r="D681" s="134" t="s">
        <v>121</v>
      </c>
      <c r="E681" s="135" t="s">
        <v>943</v>
      </c>
      <c r="F681" s="136" t="s">
        <v>944</v>
      </c>
      <c r="G681" s="137" t="s">
        <v>135</v>
      </c>
      <c r="H681" s="138">
        <v>134</v>
      </c>
      <c r="I681" s="139"/>
      <c r="J681" s="140">
        <f>ROUND(I681*H681,2)</f>
        <v>0</v>
      </c>
      <c r="K681" s="141"/>
      <c r="L681" s="32"/>
      <c r="M681" s="142" t="s">
        <v>1</v>
      </c>
      <c r="N681" s="143" t="s">
        <v>44</v>
      </c>
      <c r="P681" s="144">
        <f>O681*H681</f>
        <v>0</v>
      </c>
      <c r="Q681" s="144">
        <v>0</v>
      </c>
      <c r="R681" s="144">
        <f>Q681*H681</f>
        <v>0</v>
      </c>
      <c r="S681" s="144">
        <v>0</v>
      </c>
      <c r="T681" s="145">
        <f>S681*H681</f>
        <v>0</v>
      </c>
      <c r="AR681" s="146" t="s">
        <v>125</v>
      </c>
      <c r="AT681" s="146" t="s">
        <v>121</v>
      </c>
      <c r="AU681" s="146" t="s">
        <v>89</v>
      </c>
      <c r="AY681" s="17" t="s">
        <v>118</v>
      </c>
      <c r="BE681" s="147">
        <f>IF(N681="základní",J681,0)</f>
        <v>0</v>
      </c>
      <c r="BF681" s="147">
        <f>IF(N681="snížená",J681,0)</f>
        <v>0</v>
      </c>
      <c r="BG681" s="147">
        <f>IF(N681="zákl. přenesená",J681,0)</f>
        <v>0</v>
      </c>
      <c r="BH681" s="147">
        <f>IF(N681="sníž. přenesená",J681,0)</f>
        <v>0</v>
      </c>
      <c r="BI681" s="147">
        <f>IF(N681="nulová",J681,0)</f>
        <v>0</v>
      </c>
      <c r="BJ681" s="17" t="s">
        <v>87</v>
      </c>
      <c r="BK681" s="147">
        <f>ROUND(I681*H681,2)</f>
        <v>0</v>
      </c>
      <c r="BL681" s="17" t="s">
        <v>125</v>
      </c>
      <c r="BM681" s="146" t="s">
        <v>945</v>
      </c>
    </row>
    <row r="682" spans="2:47" s="1" customFormat="1" ht="39">
      <c r="B682" s="32"/>
      <c r="D682" s="148" t="s">
        <v>127</v>
      </c>
      <c r="F682" s="149" t="s">
        <v>946</v>
      </c>
      <c r="I682" s="150"/>
      <c r="L682" s="32"/>
      <c r="M682" s="151"/>
      <c r="T682" s="56"/>
      <c r="AT682" s="17" t="s">
        <v>127</v>
      </c>
      <c r="AU682" s="17" t="s">
        <v>89</v>
      </c>
    </row>
    <row r="683" spans="2:51" s="12" customFormat="1" ht="12">
      <c r="B683" s="152"/>
      <c r="D683" s="148" t="s">
        <v>129</v>
      </c>
      <c r="E683" s="153" t="s">
        <v>1</v>
      </c>
      <c r="F683" s="154" t="s">
        <v>947</v>
      </c>
      <c r="H683" s="155">
        <v>63</v>
      </c>
      <c r="I683" s="156"/>
      <c r="L683" s="152"/>
      <c r="M683" s="157"/>
      <c r="T683" s="158"/>
      <c r="AT683" s="153" t="s">
        <v>129</v>
      </c>
      <c r="AU683" s="153" t="s">
        <v>89</v>
      </c>
      <c r="AV683" s="12" t="s">
        <v>89</v>
      </c>
      <c r="AW683" s="12" t="s">
        <v>36</v>
      </c>
      <c r="AX683" s="12" t="s">
        <v>79</v>
      </c>
      <c r="AY683" s="153" t="s">
        <v>118</v>
      </c>
    </row>
    <row r="684" spans="2:51" s="12" customFormat="1" ht="12">
      <c r="B684" s="152"/>
      <c r="D684" s="148" t="s">
        <v>129</v>
      </c>
      <c r="E684" s="153" t="s">
        <v>1</v>
      </c>
      <c r="F684" s="154" t="s">
        <v>948</v>
      </c>
      <c r="H684" s="155">
        <v>71</v>
      </c>
      <c r="I684" s="156"/>
      <c r="L684" s="152"/>
      <c r="M684" s="157"/>
      <c r="T684" s="158"/>
      <c r="AT684" s="153" t="s">
        <v>129</v>
      </c>
      <c r="AU684" s="153" t="s">
        <v>89</v>
      </c>
      <c r="AV684" s="12" t="s">
        <v>89</v>
      </c>
      <c r="AW684" s="12" t="s">
        <v>36</v>
      </c>
      <c r="AX684" s="12" t="s">
        <v>79</v>
      </c>
      <c r="AY684" s="153" t="s">
        <v>118</v>
      </c>
    </row>
    <row r="685" spans="2:51" s="13" customFormat="1" ht="12">
      <c r="B685" s="159"/>
      <c r="D685" s="148" t="s">
        <v>129</v>
      </c>
      <c r="E685" s="160" t="s">
        <v>1</v>
      </c>
      <c r="F685" s="161" t="s">
        <v>132</v>
      </c>
      <c r="H685" s="162">
        <v>134</v>
      </c>
      <c r="I685" s="163"/>
      <c r="L685" s="159"/>
      <c r="M685" s="164"/>
      <c r="T685" s="165"/>
      <c r="AT685" s="160" t="s">
        <v>129</v>
      </c>
      <c r="AU685" s="160" t="s">
        <v>89</v>
      </c>
      <c r="AV685" s="13" t="s">
        <v>125</v>
      </c>
      <c r="AW685" s="13" t="s">
        <v>36</v>
      </c>
      <c r="AX685" s="13" t="s">
        <v>87</v>
      </c>
      <c r="AY685" s="160" t="s">
        <v>118</v>
      </c>
    </row>
    <row r="686" spans="2:65" s="1" customFormat="1" ht="16.5" customHeight="1">
      <c r="B686" s="133"/>
      <c r="C686" s="134" t="s">
        <v>949</v>
      </c>
      <c r="D686" s="134" t="s">
        <v>121</v>
      </c>
      <c r="E686" s="135" t="s">
        <v>950</v>
      </c>
      <c r="F686" s="136" t="s">
        <v>951</v>
      </c>
      <c r="G686" s="137" t="s">
        <v>241</v>
      </c>
      <c r="H686" s="138">
        <v>134</v>
      </c>
      <c r="I686" s="139"/>
      <c r="J686" s="140">
        <f>ROUND(I686*H686,2)</f>
        <v>0</v>
      </c>
      <c r="K686" s="141"/>
      <c r="L686" s="32"/>
      <c r="M686" s="142" t="s">
        <v>1</v>
      </c>
      <c r="N686" s="143" t="s">
        <v>44</v>
      </c>
      <c r="P686" s="144">
        <f>O686*H686</f>
        <v>0</v>
      </c>
      <c r="Q686" s="144">
        <v>0</v>
      </c>
      <c r="R686" s="144">
        <f>Q686*H686</f>
        <v>0</v>
      </c>
      <c r="S686" s="144">
        <v>0</v>
      </c>
      <c r="T686" s="145">
        <f>S686*H686</f>
        <v>0</v>
      </c>
      <c r="AR686" s="146" t="s">
        <v>125</v>
      </c>
      <c r="AT686" s="146" t="s">
        <v>121</v>
      </c>
      <c r="AU686" s="146" t="s">
        <v>89</v>
      </c>
      <c r="AY686" s="17" t="s">
        <v>118</v>
      </c>
      <c r="BE686" s="147">
        <f>IF(N686="základní",J686,0)</f>
        <v>0</v>
      </c>
      <c r="BF686" s="147">
        <f>IF(N686="snížená",J686,0)</f>
        <v>0</v>
      </c>
      <c r="BG686" s="147">
        <f>IF(N686="zákl. přenesená",J686,0)</f>
        <v>0</v>
      </c>
      <c r="BH686" s="147">
        <f>IF(N686="sníž. přenesená",J686,0)</f>
        <v>0</v>
      </c>
      <c r="BI686" s="147">
        <f>IF(N686="nulová",J686,0)</f>
        <v>0</v>
      </c>
      <c r="BJ686" s="17" t="s">
        <v>87</v>
      </c>
      <c r="BK686" s="147">
        <f>ROUND(I686*H686,2)</f>
        <v>0</v>
      </c>
      <c r="BL686" s="17" t="s">
        <v>125</v>
      </c>
      <c r="BM686" s="146" t="s">
        <v>952</v>
      </c>
    </row>
    <row r="687" spans="2:47" s="1" customFormat="1" ht="39">
      <c r="B687" s="32"/>
      <c r="D687" s="148" t="s">
        <v>127</v>
      </c>
      <c r="F687" s="149" t="s">
        <v>953</v>
      </c>
      <c r="I687" s="150"/>
      <c r="L687" s="32"/>
      <c r="M687" s="151"/>
      <c r="T687" s="56"/>
      <c r="AT687" s="17" t="s">
        <v>127</v>
      </c>
      <c r="AU687" s="17" t="s">
        <v>89</v>
      </c>
    </row>
    <row r="688" spans="2:51" s="12" customFormat="1" ht="12">
      <c r="B688" s="152"/>
      <c r="D688" s="148" t="s">
        <v>129</v>
      </c>
      <c r="E688" s="153" t="s">
        <v>1</v>
      </c>
      <c r="F688" s="154" t="s">
        <v>947</v>
      </c>
      <c r="H688" s="155">
        <v>63</v>
      </c>
      <c r="I688" s="156"/>
      <c r="L688" s="152"/>
      <c r="M688" s="157"/>
      <c r="T688" s="158"/>
      <c r="AT688" s="153" t="s">
        <v>129</v>
      </c>
      <c r="AU688" s="153" t="s">
        <v>89</v>
      </c>
      <c r="AV688" s="12" t="s">
        <v>89</v>
      </c>
      <c r="AW688" s="12" t="s">
        <v>36</v>
      </c>
      <c r="AX688" s="12" t="s">
        <v>79</v>
      </c>
      <c r="AY688" s="153" t="s">
        <v>118</v>
      </c>
    </row>
    <row r="689" spans="2:51" s="12" customFormat="1" ht="12">
      <c r="B689" s="152"/>
      <c r="D689" s="148" t="s">
        <v>129</v>
      </c>
      <c r="E689" s="153" t="s">
        <v>1</v>
      </c>
      <c r="F689" s="154" t="s">
        <v>948</v>
      </c>
      <c r="H689" s="155">
        <v>71</v>
      </c>
      <c r="I689" s="156"/>
      <c r="L689" s="152"/>
      <c r="M689" s="157"/>
      <c r="T689" s="158"/>
      <c r="AT689" s="153" t="s">
        <v>129</v>
      </c>
      <c r="AU689" s="153" t="s">
        <v>89</v>
      </c>
      <c r="AV689" s="12" t="s">
        <v>89</v>
      </c>
      <c r="AW689" s="12" t="s">
        <v>36</v>
      </c>
      <c r="AX689" s="12" t="s">
        <v>79</v>
      </c>
      <c r="AY689" s="153" t="s">
        <v>118</v>
      </c>
    </row>
    <row r="690" spans="2:51" s="13" customFormat="1" ht="12">
      <c r="B690" s="159"/>
      <c r="D690" s="148" t="s">
        <v>129</v>
      </c>
      <c r="E690" s="160" t="s">
        <v>1</v>
      </c>
      <c r="F690" s="161" t="s">
        <v>132</v>
      </c>
      <c r="H690" s="162">
        <v>134</v>
      </c>
      <c r="I690" s="163"/>
      <c r="L690" s="159"/>
      <c r="M690" s="164"/>
      <c r="T690" s="165"/>
      <c r="AT690" s="160" t="s">
        <v>129</v>
      </c>
      <c r="AU690" s="160" t="s">
        <v>89</v>
      </c>
      <c r="AV690" s="13" t="s">
        <v>125</v>
      </c>
      <c r="AW690" s="13" t="s">
        <v>36</v>
      </c>
      <c r="AX690" s="13" t="s">
        <v>87</v>
      </c>
      <c r="AY690" s="160" t="s">
        <v>118</v>
      </c>
    </row>
    <row r="691" spans="2:65" s="1" customFormat="1" ht="24.2" customHeight="1">
      <c r="B691" s="133"/>
      <c r="C691" s="134" t="s">
        <v>954</v>
      </c>
      <c r="D691" s="134" t="s">
        <v>121</v>
      </c>
      <c r="E691" s="135" t="s">
        <v>955</v>
      </c>
      <c r="F691" s="136" t="s">
        <v>956</v>
      </c>
      <c r="G691" s="137" t="s">
        <v>135</v>
      </c>
      <c r="H691" s="138">
        <v>120</v>
      </c>
      <c r="I691" s="139"/>
      <c r="J691" s="140">
        <f>ROUND(I691*H691,2)</f>
        <v>0</v>
      </c>
      <c r="K691" s="141"/>
      <c r="L691" s="32"/>
      <c r="M691" s="142" t="s">
        <v>1</v>
      </c>
      <c r="N691" s="143" t="s">
        <v>44</v>
      </c>
      <c r="P691" s="144">
        <f>O691*H691</f>
        <v>0</v>
      </c>
      <c r="Q691" s="144">
        <v>0</v>
      </c>
      <c r="R691" s="144">
        <f>Q691*H691</f>
        <v>0</v>
      </c>
      <c r="S691" s="144">
        <v>0</v>
      </c>
      <c r="T691" s="145">
        <f>S691*H691</f>
        <v>0</v>
      </c>
      <c r="AR691" s="146" t="s">
        <v>125</v>
      </c>
      <c r="AT691" s="146" t="s">
        <v>121</v>
      </c>
      <c r="AU691" s="146" t="s">
        <v>89</v>
      </c>
      <c r="AY691" s="17" t="s">
        <v>118</v>
      </c>
      <c r="BE691" s="147">
        <f>IF(N691="základní",J691,0)</f>
        <v>0</v>
      </c>
      <c r="BF691" s="147">
        <f>IF(N691="snížená",J691,0)</f>
        <v>0</v>
      </c>
      <c r="BG691" s="147">
        <f>IF(N691="zákl. přenesená",J691,0)</f>
        <v>0</v>
      </c>
      <c r="BH691" s="147">
        <f>IF(N691="sníž. přenesená",J691,0)</f>
        <v>0</v>
      </c>
      <c r="BI691" s="147">
        <f>IF(N691="nulová",J691,0)</f>
        <v>0</v>
      </c>
      <c r="BJ691" s="17" t="s">
        <v>87</v>
      </c>
      <c r="BK691" s="147">
        <f>ROUND(I691*H691,2)</f>
        <v>0</v>
      </c>
      <c r="BL691" s="17" t="s">
        <v>125</v>
      </c>
      <c r="BM691" s="146" t="s">
        <v>957</v>
      </c>
    </row>
    <row r="692" spans="2:47" s="1" customFormat="1" ht="39">
      <c r="B692" s="32"/>
      <c r="D692" s="148" t="s">
        <v>127</v>
      </c>
      <c r="F692" s="149" t="s">
        <v>958</v>
      </c>
      <c r="I692" s="150"/>
      <c r="L692" s="32"/>
      <c r="M692" s="151"/>
      <c r="T692" s="56"/>
      <c r="AT692" s="17" t="s">
        <v>127</v>
      </c>
      <c r="AU692" s="17" t="s">
        <v>89</v>
      </c>
    </row>
    <row r="693" spans="2:51" s="12" customFormat="1" ht="12">
      <c r="B693" s="152"/>
      <c r="D693" s="148" t="s">
        <v>129</v>
      </c>
      <c r="E693" s="153" t="s">
        <v>1</v>
      </c>
      <c r="F693" s="154" t="s">
        <v>959</v>
      </c>
      <c r="H693" s="155">
        <v>42</v>
      </c>
      <c r="I693" s="156"/>
      <c r="L693" s="152"/>
      <c r="M693" s="157"/>
      <c r="T693" s="158"/>
      <c r="AT693" s="153" t="s">
        <v>129</v>
      </c>
      <c r="AU693" s="153" t="s">
        <v>89</v>
      </c>
      <c r="AV693" s="12" t="s">
        <v>89</v>
      </c>
      <c r="AW693" s="12" t="s">
        <v>36</v>
      </c>
      <c r="AX693" s="12" t="s">
        <v>79</v>
      </c>
      <c r="AY693" s="153" t="s">
        <v>118</v>
      </c>
    </row>
    <row r="694" spans="2:51" s="12" customFormat="1" ht="12">
      <c r="B694" s="152"/>
      <c r="D694" s="148" t="s">
        <v>129</v>
      </c>
      <c r="E694" s="153" t="s">
        <v>1</v>
      </c>
      <c r="F694" s="154" t="s">
        <v>960</v>
      </c>
      <c r="H694" s="155">
        <v>33</v>
      </c>
      <c r="I694" s="156"/>
      <c r="L694" s="152"/>
      <c r="M694" s="157"/>
      <c r="T694" s="158"/>
      <c r="AT694" s="153" t="s">
        <v>129</v>
      </c>
      <c r="AU694" s="153" t="s">
        <v>89</v>
      </c>
      <c r="AV694" s="12" t="s">
        <v>89</v>
      </c>
      <c r="AW694" s="12" t="s">
        <v>36</v>
      </c>
      <c r="AX694" s="12" t="s">
        <v>79</v>
      </c>
      <c r="AY694" s="153" t="s">
        <v>118</v>
      </c>
    </row>
    <row r="695" spans="2:51" s="12" customFormat="1" ht="12">
      <c r="B695" s="152"/>
      <c r="D695" s="148" t="s">
        <v>129</v>
      </c>
      <c r="E695" s="153" t="s">
        <v>1</v>
      </c>
      <c r="F695" s="154" t="s">
        <v>961</v>
      </c>
      <c r="H695" s="155">
        <v>45</v>
      </c>
      <c r="I695" s="156"/>
      <c r="L695" s="152"/>
      <c r="M695" s="157"/>
      <c r="T695" s="158"/>
      <c r="AT695" s="153" t="s">
        <v>129</v>
      </c>
      <c r="AU695" s="153" t="s">
        <v>89</v>
      </c>
      <c r="AV695" s="12" t="s">
        <v>89</v>
      </c>
      <c r="AW695" s="12" t="s">
        <v>36</v>
      </c>
      <c r="AX695" s="12" t="s">
        <v>79</v>
      </c>
      <c r="AY695" s="153" t="s">
        <v>118</v>
      </c>
    </row>
    <row r="696" spans="2:51" s="13" customFormat="1" ht="12">
      <c r="B696" s="159"/>
      <c r="D696" s="148" t="s">
        <v>129</v>
      </c>
      <c r="E696" s="160" t="s">
        <v>1</v>
      </c>
      <c r="F696" s="161" t="s">
        <v>132</v>
      </c>
      <c r="H696" s="162">
        <v>120</v>
      </c>
      <c r="I696" s="163"/>
      <c r="L696" s="159"/>
      <c r="M696" s="164"/>
      <c r="T696" s="165"/>
      <c r="AT696" s="160" t="s">
        <v>129</v>
      </c>
      <c r="AU696" s="160" t="s">
        <v>89</v>
      </c>
      <c r="AV696" s="13" t="s">
        <v>125</v>
      </c>
      <c r="AW696" s="13" t="s">
        <v>36</v>
      </c>
      <c r="AX696" s="13" t="s">
        <v>87</v>
      </c>
      <c r="AY696" s="160" t="s">
        <v>118</v>
      </c>
    </row>
    <row r="697" spans="2:65" s="1" customFormat="1" ht="16.5" customHeight="1">
      <c r="B697" s="133"/>
      <c r="C697" s="134" t="s">
        <v>962</v>
      </c>
      <c r="D697" s="134" t="s">
        <v>121</v>
      </c>
      <c r="E697" s="135" t="s">
        <v>963</v>
      </c>
      <c r="F697" s="136" t="s">
        <v>964</v>
      </c>
      <c r="G697" s="137" t="s">
        <v>135</v>
      </c>
      <c r="H697" s="138">
        <v>120</v>
      </c>
      <c r="I697" s="139"/>
      <c r="J697" s="140">
        <f>ROUND(I697*H697,2)</f>
        <v>0</v>
      </c>
      <c r="K697" s="141"/>
      <c r="L697" s="32"/>
      <c r="M697" s="142" t="s">
        <v>1</v>
      </c>
      <c r="N697" s="143" t="s">
        <v>44</v>
      </c>
      <c r="P697" s="144">
        <f>O697*H697</f>
        <v>0</v>
      </c>
      <c r="Q697" s="144">
        <v>0</v>
      </c>
      <c r="R697" s="144">
        <f>Q697*H697</f>
        <v>0</v>
      </c>
      <c r="S697" s="144">
        <v>0</v>
      </c>
      <c r="T697" s="145">
        <f>S697*H697</f>
        <v>0</v>
      </c>
      <c r="AR697" s="146" t="s">
        <v>125</v>
      </c>
      <c r="AT697" s="146" t="s">
        <v>121</v>
      </c>
      <c r="AU697" s="146" t="s">
        <v>89</v>
      </c>
      <c r="AY697" s="17" t="s">
        <v>118</v>
      </c>
      <c r="BE697" s="147">
        <f>IF(N697="základní",J697,0)</f>
        <v>0</v>
      </c>
      <c r="BF697" s="147">
        <f>IF(N697="snížená",J697,0)</f>
        <v>0</v>
      </c>
      <c r="BG697" s="147">
        <f>IF(N697="zákl. přenesená",J697,0)</f>
        <v>0</v>
      </c>
      <c r="BH697" s="147">
        <f>IF(N697="sníž. přenesená",J697,0)</f>
        <v>0</v>
      </c>
      <c r="BI697" s="147">
        <f>IF(N697="nulová",J697,0)</f>
        <v>0</v>
      </c>
      <c r="BJ697" s="17" t="s">
        <v>87</v>
      </c>
      <c r="BK697" s="147">
        <f>ROUND(I697*H697,2)</f>
        <v>0</v>
      </c>
      <c r="BL697" s="17" t="s">
        <v>125</v>
      </c>
      <c r="BM697" s="146" t="s">
        <v>965</v>
      </c>
    </row>
    <row r="698" spans="2:47" s="1" customFormat="1" ht="39">
      <c r="B698" s="32"/>
      <c r="D698" s="148" t="s">
        <v>127</v>
      </c>
      <c r="F698" s="149" t="s">
        <v>966</v>
      </c>
      <c r="I698" s="150"/>
      <c r="L698" s="32"/>
      <c r="M698" s="151"/>
      <c r="T698" s="56"/>
      <c r="AT698" s="17" t="s">
        <v>127</v>
      </c>
      <c r="AU698" s="17" t="s">
        <v>89</v>
      </c>
    </row>
    <row r="699" spans="2:51" s="12" customFormat="1" ht="12">
      <c r="B699" s="152"/>
      <c r="D699" s="148" t="s">
        <v>129</v>
      </c>
      <c r="E699" s="153" t="s">
        <v>1</v>
      </c>
      <c r="F699" s="154" t="s">
        <v>959</v>
      </c>
      <c r="H699" s="155">
        <v>42</v>
      </c>
      <c r="I699" s="156"/>
      <c r="L699" s="152"/>
      <c r="M699" s="157"/>
      <c r="T699" s="158"/>
      <c r="AT699" s="153" t="s">
        <v>129</v>
      </c>
      <c r="AU699" s="153" t="s">
        <v>89</v>
      </c>
      <c r="AV699" s="12" t="s">
        <v>89</v>
      </c>
      <c r="AW699" s="12" t="s">
        <v>36</v>
      </c>
      <c r="AX699" s="12" t="s">
        <v>79</v>
      </c>
      <c r="AY699" s="153" t="s">
        <v>118</v>
      </c>
    </row>
    <row r="700" spans="2:51" s="12" customFormat="1" ht="12">
      <c r="B700" s="152"/>
      <c r="D700" s="148" t="s">
        <v>129</v>
      </c>
      <c r="E700" s="153" t="s">
        <v>1</v>
      </c>
      <c r="F700" s="154" t="s">
        <v>960</v>
      </c>
      <c r="H700" s="155">
        <v>33</v>
      </c>
      <c r="I700" s="156"/>
      <c r="L700" s="152"/>
      <c r="M700" s="157"/>
      <c r="T700" s="158"/>
      <c r="AT700" s="153" t="s">
        <v>129</v>
      </c>
      <c r="AU700" s="153" t="s">
        <v>89</v>
      </c>
      <c r="AV700" s="12" t="s">
        <v>89</v>
      </c>
      <c r="AW700" s="12" t="s">
        <v>36</v>
      </c>
      <c r="AX700" s="12" t="s">
        <v>79</v>
      </c>
      <c r="AY700" s="153" t="s">
        <v>118</v>
      </c>
    </row>
    <row r="701" spans="2:51" s="12" customFormat="1" ht="12">
      <c r="B701" s="152"/>
      <c r="D701" s="148" t="s">
        <v>129</v>
      </c>
      <c r="E701" s="153" t="s">
        <v>1</v>
      </c>
      <c r="F701" s="154" t="s">
        <v>961</v>
      </c>
      <c r="H701" s="155">
        <v>45</v>
      </c>
      <c r="I701" s="156"/>
      <c r="L701" s="152"/>
      <c r="M701" s="157"/>
      <c r="T701" s="158"/>
      <c r="AT701" s="153" t="s">
        <v>129</v>
      </c>
      <c r="AU701" s="153" t="s">
        <v>89</v>
      </c>
      <c r="AV701" s="12" t="s">
        <v>89</v>
      </c>
      <c r="AW701" s="12" t="s">
        <v>36</v>
      </c>
      <c r="AX701" s="12" t="s">
        <v>79</v>
      </c>
      <c r="AY701" s="153" t="s">
        <v>118</v>
      </c>
    </row>
    <row r="702" spans="2:51" s="13" customFormat="1" ht="12">
      <c r="B702" s="159"/>
      <c r="D702" s="148" t="s">
        <v>129</v>
      </c>
      <c r="E702" s="160" t="s">
        <v>1</v>
      </c>
      <c r="F702" s="161" t="s">
        <v>132</v>
      </c>
      <c r="H702" s="162">
        <v>120</v>
      </c>
      <c r="I702" s="163"/>
      <c r="L702" s="159"/>
      <c r="M702" s="164"/>
      <c r="T702" s="165"/>
      <c r="AT702" s="160" t="s">
        <v>129</v>
      </c>
      <c r="AU702" s="160" t="s">
        <v>89</v>
      </c>
      <c r="AV702" s="13" t="s">
        <v>125</v>
      </c>
      <c r="AW702" s="13" t="s">
        <v>36</v>
      </c>
      <c r="AX702" s="13" t="s">
        <v>87</v>
      </c>
      <c r="AY702" s="160" t="s">
        <v>118</v>
      </c>
    </row>
    <row r="703" spans="2:65" s="1" customFormat="1" ht="24.2" customHeight="1">
      <c r="B703" s="133"/>
      <c r="C703" s="134" t="s">
        <v>967</v>
      </c>
      <c r="D703" s="134" t="s">
        <v>121</v>
      </c>
      <c r="E703" s="135" t="s">
        <v>968</v>
      </c>
      <c r="F703" s="136" t="s">
        <v>969</v>
      </c>
      <c r="G703" s="137" t="s">
        <v>161</v>
      </c>
      <c r="H703" s="138">
        <v>499.316</v>
      </c>
      <c r="I703" s="139"/>
      <c r="J703" s="140">
        <f>ROUND(I703*H703,2)</f>
        <v>0</v>
      </c>
      <c r="K703" s="141"/>
      <c r="L703" s="32"/>
      <c r="M703" s="142" t="s">
        <v>1</v>
      </c>
      <c r="N703" s="143" t="s">
        <v>44</v>
      </c>
      <c r="P703" s="144">
        <f>O703*H703</f>
        <v>0</v>
      </c>
      <c r="Q703" s="144">
        <v>0</v>
      </c>
      <c r="R703" s="144">
        <f>Q703*H703</f>
        <v>0</v>
      </c>
      <c r="S703" s="144">
        <v>0</v>
      </c>
      <c r="T703" s="145">
        <f>S703*H703</f>
        <v>0</v>
      </c>
      <c r="AR703" s="146" t="s">
        <v>125</v>
      </c>
      <c r="AT703" s="146" t="s">
        <v>121</v>
      </c>
      <c r="AU703" s="146" t="s">
        <v>89</v>
      </c>
      <c r="AY703" s="17" t="s">
        <v>118</v>
      </c>
      <c r="BE703" s="147">
        <f>IF(N703="základní",J703,0)</f>
        <v>0</v>
      </c>
      <c r="BF703" s="147">
        <f>IF(N703="snížená",J703,0)</f>
        <v>0</v>
      </c>
      <c r="BG703" s="147">
        <f>IF(N703="zákl. přenesená",J703,0)</f>
        <v>0</v>
      </c>
      <c r="BH703" s="147">
        <f>IF(N703="sníž. přenesená",J703,0)</f>
        <v>0</v>
      </c>
      <c r="BI703" s="147">
        <f>IF(N703="nulová",J703,0)</f>
        <v>0</v>
      </c>
      <c r="BJ703" s="17" t="s">
        <v>87</v>
      </c>
      <c r="BK703" s="147">
        <f>ROUND(I703*H703,2)</f>
        <v>0</v>
      </c>
      <c r="BL703" s="17" t="s">
        <v>125</v>
      </c>
      <c r="BM703" s="146" t="s">
        <v>970</v>
      </c>
    </row>
    <row r="704" spans="2:47" s="1" customFormat="1" ht="29.25">
      <c r="B704" s="32"/>
      <c r="D704" s="148" t="s">
        <v>127</v>
      </c>
      <c r="F704" s="149" t="s">
        <v>971</v>
      </c>
      <c r="I704" s="150"/>
      <c r="L704" s="32"/>
      <c r="M704" s="151"/>
      <c r="T704" s="56"/>
      <c r="AT704" s="17" t="s">
        <v>127</v>
      </c>
      <c r="AU704" s="17" t="s">
        <v>89</v>
      </c>
    </row>
    <row r="705" spans="2:51" s="12" customFormat="1" ht="22.5">
      <c r="B705" s="152"/>
      <c r="D705" s="148" t="s">
        <v>129</v>
      </c>
      <c r="E705" s="153" t="s">
        <v>1</v>
      </c>
      <c r="F705" s="154" t="s">
        <v>972</v>
      </c>
      <c r="H705" s="155">
        <v>22.695</v>
      </c>
      <c r="I705" s="156"/>
      <c r="L705" s="152"/>
      <c r="M705" s="157"/>
      <c r="T705" s="158"/>
      <c r="AT705" s="153" t="s">
        <v>129</v>
      </c>
      <c r="AU705" s="153" t="s">
        <v>89</v>
      </c>
      <c r="AV705" s="12" t="s">
        <v>89</v>
      </c>
      <c r="AW705" s="12" t="s">
        <v>36</v>
      </c>
      <c r="AX705" s="12" t="s">
        <v>79</v>
      </c>
      <c r="AY705" s="153" t="s">
        <v>118</v>
      </c>
    </row>
    <row r="706" spans="2:51" s="12" customFormat="1" ht="22.5">
      <c r="B706" s="152"/>
      <c r="D706" s="148" t="s">
        <v>129</v>
      </c>
      <c r="E706" s="153" t="s">
        <v>1</v>
      </c>
      <c r="F706" s="154" t="s">
        <v>973</v>
      </c>
      <c r="H706" s="155">
        <v>67.785</v>
      </c>
      <c r="I706" s="156"/>
      <c r="L706" s="152"/>
      <c r="M706" s="157"/>
      <c r="T706" s="158"/>
      <c r="AT706" s="153" t="s">
        <v>129</v>
      </c>
      <c r="AU706" s="153" t="s">
        <v>89</v>
      </c>
      <c r="AV706" s="12" t="s">
        <v>89</v>
      </c>
      <c r="AW706" s="12" t="s">
        <v>36</v>
      </c>
      <c r="AX706" s="12" t="s">
        <v>79</v>
      </c>
      <c r="AY706" s="153" t="s">
        <v>118</v>
      </c>
    </row>
    <row r="707" spans="2:51" s="12" customFormat="1" ht="22.5">
      <c r="B707" s="152"/>
      <c r="D707" s="148" t="s">
        <v>129</v>
      </c>
      <c r="E707" s="153" t="s">
        <v>1</v>
      </c>
      <c r="F707" s="154" t="s">
        <v>974</v>
      </c>
      <c r="H707" s="155">
        <v>198.836</v>
      </c>
      <c r="I707" s="156"/>
      <c r="L707" s="152"/>
      <c r="M707" s="157"/>
      <c r="T707" s="158"/>
      <c r="AT707" s="153" t="s">
        <v>129</v>
      </c>
      <c r="AU707" s="153" t="s">
        <v>89</v>
      </c>
      <c r="AV707" s="12" t="s">
        <v>89</v>
      </c>
      <c r="AW707" s="12" t="s">
        <v>36</v>
      </c>
      <c r="AX707" s="12" t="s">
        <v>79</v>
      </c>
      <c r="AY707" s="153" t="s">
        <v>118</v>
      </c>
    </row>
    <row r="708" spans="2:51" s="12" customFormat="1" ht="22.5">
      <c r="B708" s="152"/>
      <c r="D708" s="148" t="s">
        <v>129</v>
      </c>
      <c r="E708" s="153" t="s">
        <v>1</v>
      </c>
      <c r="F708" s="154" t="s">
        <v>975</v>
      </c>
      <c r="H708" s="155">
        <v>210</v>
      </c>
      <c r="I708" s="156"/>
      <c r="L708" s="152"/>
      <c r="M708" s="157"/>
      <c r="T708" s="158"/>
      <c r="AT708" s="153" t="s">
        <v>129</v>
      </c>
      <c r="AU708" s="153" t="s">
        <v>89</v>
      </c>
      <c r="AV708" s="12" t="s">
        <v>89</v>
      </c>
      <c r="AW708" s="12" t="s">
        <v>36</v>
      </c>
      <c r="AX708" s="12" t="s">
        <v>79</v>
      </c>
      <c r="AY708" s="153" t="s">
        <v>118</v>
      </c>
    </row>
    <row r="709" spans="2:51" s="13" customFormat="1" ht="12">
      <c r="B709" s="159"/>
      <c r="D709" s="148" t="s">
        <v>129</v>
      </c>
      <c r="E709" s="160" t="s">
        <v>1</v>
      </c>
      <c r="F709" s="161" t="s">
        <v>132</v>
      </c>
      <c r="H709" s="162">
        <v>499.316</v>
      </c>
      <c r="I709" s="163"/>
      <c r="L709" s="159"/>
      <c r="M709" s="164"/>
      <c r="T709" s="165"/>
      <c r="AT709" s="160" t="s">
        <v>129</v>
      </c>
      <c r="AU709" s="160" t="s">
        <v>89</v>
      </c>
      <c r="AV709" s="13" t="s">
        <v>125</v>
      </c>
      <c r="AW709" s="13" t="s">
        <v>36</v>
      </c>
      <c r="AX709" s="13" t="s">
        <v>87</v>
      </c>
      <c r="AY709" s="160" t="s">
        <v>118</v>
      </c>
    </row>
    <row r="710" spans="2:65" s="1" customFormat="1" ht="24.2" customHeight="1">
      <c r="B710" s="133"/>
      <c r="C710" s="134" t="s">
        <v>976</v>
      </c>
      <c r="D710" s="134" t="s">
        <v>121</v>
      </c>
      <c r="E710" s="135" t="s">
        <v>977</v>
      </c>
      <c r="F710" s="136" t="s">
        <v>978</v>
      </c>
      <c r="G710" s="137" t="s">
        <v>161</v>
      </c>
      <c r="H710" s="138">
        <v>1354.501</v>
      </c>
      <c r="I710" s="139"/>
      <c r="J710" s="140">
        <f>ROUND(I710*H710,2)</f>
        <v>0</v>
      </c>
      <c r="K710" s="141"/>
      <c r="L710" s="32"/>
      <c r="M710" s="142" t="s">
        <v>1</v>
      </c>
      <c r="N710" s="143" t="s">
        <v>44</v>
      </c>
      <c r="P710" s="144">
        <f>O710*H710</f>
        <v>0</v>
      </c>
      <c r="Q710" s="144">
        <v>0</v>
      </c>
      <c r="R710" s="144">
        <f>Q710*H710</f>
        <v>0</v>
      </c>
      <c r="S710" s="144">
        <v>0</v>
      </c>
      <c r="T710" s="145">
        <f>S710*H710</f>
        <v>0</v>
      </c>
      <c r="AR710" s="146" t="s">
        <v>125</v>
      </c>
      <c r="AT710" s="146" t="s">
        <v>121</v>
      </c>
      <c r="AU710" s="146" t="s">
        <v>89</v>
      </c>
      <c r="AY710" s="17" t="s">
        <v>118</v>
      </c>
      <c r="BE710" s="147">
        <f>IF(N710="základní",J710,0)</f>
        <v>0</v>
      </c>
      <c r="BF710" s="147">
        <f>IF(N710="snížená",J710,0)</f>
        <v>0</v>
      </c>
      <c r="BG710" s="147">
        <f>IF(N710="zákl. přenesená",J710,0)</f>
        <v>0</v>
      </c>
      <c r="BH710" s="147">
        <f>IF(N710="sníž. přenesená",J710,0)</f>
        <v>0</v>
      </c>
      <c r="BI710" s="147">
        <f>IF(N710="nulová",J710,0)</f>
        <v>0</v>
      </c>
      <c r="BJ710" s="17" t="s">
        <v>87</v>
      </c>
      <c r="BK710" s="147">
        <f>ROUND(I710*H710,2)</f>
        <v>0</v>
      </c>
      <c r="BL710" s="17" t="s">
        <v>125</v>
      </c>
      <c r="BM710" s="146" t="s">
        <v>979</v>
      </c>
    </row>
    <row r="711" spans="2:47" s="1" customFormat="1" ht="39">
      <c r="B711" s="32"/>
      <c r="D711" s="148" t="s">
        <v>127</v>
      </c>
      <c r="F711" s="149" t="s">
        <v>980</v>
      </c>
      <c r="I711" s="150"/>
      <c r="L711" s="32"/>
      <c r="M711" s="151"/>
      <c r="T711" s="56"/>
      <c r="AT711" s="17" t="s">
        <v>127</v>
      </c>
      <c r="AU711" s="17" t="s">
        <v>89</v>
      </c>
    </row>
    <row r="712" spans="2:51" s="12" customFormat="1" ht="12">
      <c r="B712" s="152"/>
      <c r="D712" s="148" t="s">
        <v>129</v>
      </c>
      <c r="E712" s="153" t="s">
        <v>1</v>
      </c>
      <c r="F712" s="154" t="s">
        <v>981</v>
      </c>
      <c r="H712" s="155">
        <v>908.6</v>
      </c>
      <c r="I712" s="156"/>
      <c r="L712" s="152"/>
      <c r="M712" s="157"/>
      <c r="T712" s="158"/>
      <c r="AT712" s="153" t="s">
        <v>129</v>
      </c>
      <c r="AU712" s="153" t="s">
        <v>89</v>
      </c>
      <c r="AV712" s="12" t="s">
        <v>89</v>
      </c>
      <c r="AW712" s="12" t="s">
        <v>36</v>
      </c>
      <c r="AX712" s="12" t="s">
        <v>79</v>
      </c>
      <c r="AY712" s="153" t="s">
        <v>118</v>
      </c>
    </row>
    <row r="713" spans="2:51" s="12" customFormat="1" ht="12">
      <c r="B713" s="152"/>
      <c r="D713" s="148" t="s">
        <v>129</v>
      </c>
      <c r="E713" s="153" t="s">
        <v>1</v>
      </c>
      <c r="F713" s="154" t="s">
        <v>982</v>
      </c>
      <c r="H713" s="155">
        <v>166.881</v>
      </c>
      <c r="I713" s="156"/>
      <c r="L713" s="152"/>
      <c r="M713" s="157"/>
      <c r="T713" s="158"/>
      <c r="AT713" s="153" t="s">
        <v>129</v>
      </c>
      <c r="AU713" s="153" t="s">
        <v>89</v>
      </c>
      <c r="AV713" s="12" t="s">
        <v>89</v>
      </c>
      <c r="AW713" s="12" t="s">
        <v>36</v>
      </c>
      <c r="AX713" s="12" t="s">
        <v>79</v>
      </c>
      <c r="AY713" s="153" t="s">
        <v>118</v>
      </c>
    </row>
    <row r="714" spans="2:51" s="12" customFormat="1" ht="12">
      <c r="B714" s="152"/>
      <c r="D714" s="148" t="s">
        <v>129</v>
      </c>
      <c r="E714" s="153" t="s">
        <v>1</v>
      </c>
      <c r="F714" s="154" t="s">
        <v>983</v>
      </c>
      <c r="H714" s="155">
        <v>7.88</v>
      </c>
      <c r="I714" s="156"/>
      <c r="L714" s="152"/>
      <c r="M714" s="157"/>
      <c r="T714" s="158"/>
      <c r="AT714" s="153" t="s">
        <v>129</v>
      </c>
      <c r="AU714" s="153" t="s">
        <v>89</v>
      </c>
      <c r="AV714" s="12" t="s">
        <v>89</v>
      </c>
      <c r="AW714" s="12" t="s">
        <v>36</v>
      </c>
      <c r="AX714" s="12" t="s">
        <v>79</v>
      </c>
      <c r="AY714" s="153" t="s">
        <v>118</v>
      </c>
    </row>
    <row r="715" spans="2:51" s="12" customFormat="1" ht="12">
      <c r="B715" s="152"/>
      <c r="D715" s="148" t="s">
        <v>129</v>
      </c>
      <c r="E715" s="153" t="s">
        <v>1</v>
      </c>
      <c r="F715" s="154" t="s">
        <v>984</v>
      </c>
      <c r="H715" s="155">
        <v>271.14</v>
      </c>
      <c r="I715" s="156"/>
      <c r="L715" s="152"/>
      <c r="M715" s="157"/>
      <c r="T715" s="158"/>
      <c r="AT715" s="153" t="s">
        <v>129</v>
      </c>
      <c r="AU715" s="153" t="s">
        <v>89</v>
      </c>
      <c r="AV715" s="12" t="s">
        <v>89</v>
      </c>
      <c r="AW715" s="12" t="s">
        <v>36</v>
      </c>
      <c r="AX715" s="12" t="s">
        <v>79</v>
      </c>
      <c r="AY715" s="153" t="s">
        <v>118</v>
      </c>
    </row>
    <row r="716" spans="2:51" s="13" customFormat="1" ht="12">
      <c r="B716" s="159"/>
      <c r="D716" s="148" t="s">
        <v>129</v>
      </c>
      <c r="E716" s="160" t="s">
        <v>1</v>
      </c>
      <c r="F716" s="161" t="s">
        <v>132</v>
      </c>
      <c r="H716" s="162">
        <v>1354.501</v>
      </c>
      <c r="I716" s="163"/>
      <c r="L716" s="159"/>
      <c r="M716" s="164"/>
      <c r="T716" s="165"/>
      <c r="AT716" s="160" t="s">
        <v>129</v>
      </c>
      <c r="AU716" s="160" t="s">
        <v>89</v>
      </c>
      <c r="AV716" s="13" t="s">
        <v>125</v>
      </c>
      <c r="AW716" s="13" t="s">
        <v>36</v>
      </c>
      <c r="AX716" s="13" t="s">
        <v>87</v>
      </c>
      <c r="AY716" s="160" t="s">
        <v>118</v>
      </c>
    </row>
    <row r="717" spans="2:65" s="1" customFormat="1" ht="24.2" customHeight="1">
      <c r="B717" s="133"/>
      <c r="C717" s="134" t="s">
        <v>985</v>
      </c>
      <c r="D717" s="134" t="s">
        <v>121</v>
      </c>
      <c r="E717" s="135" t="s">
        <v>986</v>
      </c>
      <c r="F717" s="136" t="s">
        <v>987</v>
      </c>
      <c r="G717" s="137" t="s">
        <v>143</v>
      </c>
      <c r="H717" s="138">
        <v>435</v>
      </c>
      <c r="I717" s="139"/>
      <c r="J717" s="140">
        <f>ROUND(I717*H717,2)</f>
        <v>0</v>
      </c>
      <c r="K717" s="141"/>
      <c r="L717" s="32"/>
      <c r="M717" s="142" t="s">
        <v>1</v>
      </c>
      <c r="N717" s="143" t="s">
        <v>44</v>
      </c>
      <c r="P717" s="144">
        <f>O717*H717</f>
        <v>0</v>
      </c>
      <c r="Q717" s="144">
        <v>0.00085</v>
      </c>
      <c r="R717" s="144">
        <f>Q717*H717</f>
        <v>0.36974999999999997</v>
      </c>
      <c r="S717" s="144">
        <v>0</v>
      </c>
      <c r="T717" s="145">
        <f>S717*H717</f>
        <v>0</v>
      </c>
      <c r="AR717" s="146" t="s">
        <v>125</v>
      </c>
      <c r="AT717" s="146" t="s">
        <v>121</v>
      </c>
      <c r="AU717" s="146" t="s">
        <v>89</v>
      </c>
      <c r="AY717" s="17" t="s">
        <v>118</v>
      </c>
      <c r="BE717" s="147">
        <f>IF(N717="základní",J717,0)</f>
        <v>0</v>
      </c>
      <c r="BF717" s="147">
        <f>IF(N717="snížená",J717,0)</f>
        <v>0</v>
      </c>
      <c r="BG717" s="147">
        <f>IF(N717="zákl. přenesená",J717,0)</f>
        <v>0</v>
      </c>
      <c r="BH717" s="147">
        <f>IF(N717="sníž. přenesená",J717,0)</f>
        <v>0</v>
      </c>
      <c r="BI717" s="147">
        <f>IF(N717="nulová",J717,0)</f>
        <v>0</v>
      </c>
      <c r="BJ717" s="17" t="s">
        <v>87</v>
      </c>
      <c r="BK717" s="147">
        <f>ROUND(I717*H717,2)</f>
        <v>0</v>
      </c>
      <c r="BL717" s="17" t="s">
        <v>125</v>
      </c>
      <c r="BM717" s="146" t="s">
        <v>988</v>
      </c>
    </row>
    <row r="718" spans="2:47" s="1" customFormat="1" ht="19.5">
      <c r="B718" s="32"/>
      <c r="D718" s="148" t="s">
        <v>127</v>
      </c>
      <c r="F718" s="149" t="s">
        <v>989</v>
      </c>
      <c r="I718" s="150"/>
      <c r="L718" s="32"/>
      <c r="M718" s="151"/>
      <c r="T718" s="56"/>
      <c r="AT718" s="17" t="s">
        <v>127</v>
      </c>
      <c r="AU718" s="17" t="s">
        <v>89</v>
      </c>
    </row>
    <row r="719" spans="2:51" s="12" customFormat="1" ht="12">
      <c r="B719" s="152"/>
      <c r="D719" s="148" t="s">
        <v>129</v>
      </c>
      <c r="E719" s="153" t="s">
        <v>1</v>
      </c>
      <c r="F719" s="154" t="s">
        <v>990</v>
      </c>
      <c r="H719" s="155">
        <v>435</v>
      </c>
      <c r="I719" s="156"/>
      <c r="L719" s="152"/>
      <c r="M719" s="157"/>
      <c r="T719" s="158"/>
      <c r="AT719" s="153" t="s">
        <v>129</v>
      </c>
      <c r="AU719" s="153" t="s">
        <v>89</v>
      </c>
      <c r="AV719" s="12" t="s">
        <v>89</v>
      </c>
      <c r="AW719" s="12" t="s">
        <v>36</v>
      </c>
      <c r="AX719" s="12" t="s">
        <v>79</v>
      </c>
      <c r="AY719" s="153" t="s">
        <v>118</v>
      </c>
    </row>
    <row r="720" spans="2:65" s="1" customFormat="1" ht="24.2" customHeight="1">
      <c r="B720" s="133"/>
      <c r="C720" s="134" t="s">
        <v>991</v>
      </c>
      <c r="D720" s="134" t="s">
        <v>121</v>
      </c>
      <c r="E720" s="135" t="s">
        <v>992</v>
      </c>
      <c r="F720" s="136" t="s">
        <v>993</v>
      </c>
      <c r="G720" s="137" t="s">
        <v>143</v>
      </c>
      <c r="H720" s="138">
        <v>435</v>
      </c>
      <c r="I720" s="139"/>
      <c r="J720" s="140">
        <f>ROUND(I720*H720,2)</f>
        <v>0</v>
      </c>
      <c r="K720" s="141"/>
      <c r="L720" s="32"/>
      <c r="M720" s="142" t="s">
        <v>1</v>
      </c>
      <c r="N720" s="143" t="s">
        <v>44</v>
      </c>
      <c r="P720" s="144">
        <f>O720*H720</f>
        <v>0</v>
      </c>
      <c r="Q720" s="144">
        <v>0</v>
      </c>
      <c r="R720" s="144">
        <f>Q720*H720</f>
        <v>0</v>
      </c>
      <c r="S720" s="144">
        <v>0</v>
      </c>
      <c r="T720" s="145">
        <f>S720*H720</f>
        <v>0</v>
      </c>
      <c r="AR720" s="146" t="s">
        <v>125</v>
      </c>
      <c r="AT720" s="146" t="s">
        <v>121</v>
      </c>
      <c r="AU720" s="146" t="s">
        <v>89</v>
      </c>
      <c r="AY720" s="17" t="s">
        <v>118</v>
      </c>
      <c r="BE720" s="147">
        <f>IF(N720="základní",J720,0)</f>
        <v>0</v>
      </c>
      <c r="BF720" s="147">
        <f>IF(N720="snížená",J720,0)</f>
        <v>0</v>
      </c>
      <c r="BG720" s="147">
        <f>IF(N720="zákl. přenesená",J720,0)</f>
        <v>0</v>
      </c>
      <c r="BH720" s="147">
        <f>IF(N720="sníž. přenesená",J720,0)</f>
        <v>0</v>
      </c>
      <c r="BI720" s="147">
        <f>IF(N720="nulová",J720,0)</f>
        <v>0</v>
      </c>
      <c r="BJ720" s="17" t="s">
        <v>87</v>
      </c>
      <c r="BK720" s="147">
        <f>ROUND(I720*H720,2)</f>
        <v>0</v>
      </c>
      <c r="BL720" s="17" t="s">
        <v>125</v>
      </c>
      <c r="BM720" s="146" t="s">
        <v>994</v>
      </c>
    </row>
    <row r="721" spans="2:47" s="1" customFormat="1" ht="29.25">
      <c r="B721" s="32"/>
      <c r="D721" s="148" t="s">
        <v>127</v>
      </c>
      <c r="F721" s="149" t="s">
        <v>995</v>
      </c>
      <c r="I721" s="150"/>
      <c r="L721" s="32"/>
      <c r="M721" s="151"/>
      <c r="T721" s="56"/>
      <c r="AT721" s="17" t="s">
        <v>127</v>
      </c>
      <c r="AU721" s="17" t="s">
        <v>89</v>
      </c>
    </row>
    <row r="722" spans="2:65" s="1" customFormat="1" ht="16.5" customHeight="1">
      <c r="B722" s="133"/>
      <c r="C722" s="134" t="s">
        <v>996</v>
      </c>
      <c r="D722" s="134" t="s">
        <v>121</v>
      </c>
      <c r="E722" s="135" t="s">
        <v>997</v>
      </c>
      <c r="F722" s="136" t="s">
        <v>998</v>
      </c>
      <c r="G722" s="137" t="s">
        <v>143</v>
      </c>
      <c r="H722" s="138">
        <v>2686.38</v>
      </c>
      <c r="I722" s="139"/>
      <c r="J722" s="140">
        <f>ROUND(I722*H722,2)</f>
        <v>0</v>
      </c>
      <c r="K722" s="141"/>
      <c r="L722" s="32"/>
      <c r="M722" s="142" t="s">
        <v>1</v>
      </c>
      <c r="N722" s="143" t="s">
        <v>44</v>
      </c>
      <c r="P722" s="144">
        <f>O722*H722</f>
        <v>0</v>
      </c>
      <c r="Q722" s="144">
        <v>0</v>
      </c>
      <c r="R722" s="144">
        <f>Q722*H722</f>
        <v>0</v>
      </c>
      <c r="S722" s="144">
        <v>0</v>
      </c>
      <c r="T722" s="145">
        <f>S722*H722</f>
        <v>0</v>
      </c>
      <c r="AR722" s="146" t="s">
        <v>125</v>
      </c>
      <c r="AT722" s="146" t="s">
        <v>121</v>
      </c>
      <c r="AU722" s="146" t="s">
        <v>89</v>
      </c>
      <c r="AY722" s="17" t="s">
        <v>118</v>
      </c>
      <c r="BE722" s="147">
        <f>IF(N722="základní",J722,0)</f>
        <v>0</v>
      </c>
      <c r="BF722" s="147">
        <f>IF(N722="snížená",J722,0)</f>
        <v>0</v>
      </c>
      <c r="BG722" s="147">
        <f>IF(N722="zákl. přenesená",J722,0)</f>
        <v>0</v>
      </c>
      <c r="BH722" s="147">
        <f>IF(N722="sníž. přenesená",J722,0)</f>
        <v>0</v>
      </c>
      <c r="BI722" s="147">
        <f>IF(N722="nulová",J722,0)</f>
        <v>0</v>
      </c>
      <c r="BJ722" s="17" t="s">
        <v>87</v>
      </c>
      <c r="BK722" s="147">
        <f>ROUND(I722*H722,2)</f>
        <v>0</v>
      </c>
      <c r="BL722" s="17" t="s">
        <v>125</v>
      </c>
      <c r="BM722" s="146" t="s">
        <v>999</v>
      </c>
    </row>
    <row r="723" spans="2:47" s="1" customFormat="1" ht="29.25">
      <c r="B723" s="32"/>
      <c r="D723" s="148" t="s">
        <v>127</v>
      </c>
      <c r="F723" s="149" t="s">
        <v>1000</v>
      </c>
      <c r="I723" s="150"/>
      <c r="L723" s="32"/>
      <c r="M723" s="151"/>
      <c r="T723" s="56"/>
      <c r="AT723" s="17" t="s">
        <v>127</v>
      </c>
      <c r="AU723" s="17" t="s">
        <v>89</v>
      </c>
    </row>
    <row r="724" spans="2:51" s="12" customFormat="1" ht="12">
      <c r="B724" s="152"/>
      <c r="D724" s="148" t="s">
        <v>129</v>
      </c>
      <c r="E724" s="153" t="s">
        <v>1</v>
      </c>
      <c r="F724" s="154" t="s">
        <v>1001</v>
      </c>
      <c r="H724" s="155">
        <v>2596</v>
      </c>
      <c r="I724" s="156"/>
      <c r="L724" s="152"/>
      <c r="M724" s="157"/>
      <c r="T724" s="158"/>
      <c r="AT724" s="153" t="s">
        <v>129</v>
      </c>
      <c r="AU724" s="153" t="s">
        <v>89</v>
      </c>
      <c r="AV724" s="12" t="s">
        <v>89</v>
      </c>
      <c r="AW724" s="12" t="s">
        <v>36</v>
      </c>
      <c r="AX724" s="12" t="s">
        <v>79</v>
      </c>
      <c r="AY724" s="153" t="s">
        <v>118</v>
      </c>
    </row>
    <row r="725" spans="2:51" s="12" customFormat="1" ht="22.5">
      <c r="B725" s="152"/>
      <c r="D725" s="148" t="s">
        <v>129</v>
      </c>
      <c r="E725" s="153" t="s">
        <v>1</v>
      </c>
      <c r="F725" s="154" t="s">
        <v>1002</v>
      </c>
      <c r="H725" s="155">
        <v>90.38</v>
      </c>
      <c r="I725" s="156"/>
      <c r="L725" s="152"/>
      <c r="M725" s="157"/>
      <c r="T725" s="158"/>
      <c r="AT725" s="153" t="s">
        <v>129</v>
      </c>
      <c r="AU725" s="153" t="s">
        <v>89</v>
      </c>
      <c r="AV725" s="12" t="s">
        <v>89</v>
      </c>
      <c r="AW725" s="12" t="s">
        <v>36</v>
      </c>
      <c r="AX725" s="12" t="s">
        <v>79</v>
      </c>
      <c r="AY725" s="153" t="s">
        <v>118</v>
      </c>
    </row>
    <row r="726" spans="2:51" s="13" customFormat="1" ht="12">
      <c r="B726" s="159"/>
      <c r="D726" s="148" t="s">
        <v>129</v>
      </c>
      <c r="E726" s="160" t="s">
        <v>1</v>
      </c>
      <c r="F726" s="161" t="s">
        <v>132</v>
      </c>
      <c r="H726" s="162">
        <v>2686.38</v>
      </c>
      <c r="I726" s="163"/>
      <c r="L726" s="159"/>
      <c r="M726" s="164"/>
      <c r="T726" s="165"/>
      <c r="AT726" s="160" t="s">
        <v>129</v>
      </c>
      <c r="AU726" s="160" t="s">
        <v>89</v>
      </c>
      <c r="AV726" s="13" t="s">
        <v>125</v>
      </c>
      <c r="AW726" s="13" t="s">
        <v>36</v>
      </c>
      <c r="AX726" s="13" t="s">
        <v>87</v>
      </c>
      <c r="AY726" s="160" t="s">
        <v>118</v>
      </c>
    </row>
    <row r="727" spans="2:65" s="1" customFormat="1" ht="16.5" customHeight="1">
      <c r="B727" s="133"/>
      <c r="C727" s="134" t="s">
        <v>1003</v>
      </c>
      <c r="D727" s="134" t="s">
        <v>121</v>
      </c>
      <c r="E727" s="135" t="s">
        <v>1004</v>
      </c>
      <c r="F727" s="136" t="s">
        <v>1005</v>
      </c>
      <c r="G727" s="137" t="s">
        <v>143</v>
      </c>
      <c r="H727" s="138">
        <v>90.38</v>
      </c>
      <c r="I727" s="139"/>
      <c r="J727" s="140">
        <f>ROUND(I727*H727,2)</f>
        <v>0</v>
      </c>
      <c r="K727" s="141"/>
      <c r="L727" s="32"/>
      <c r="M727" s="142" t="s">
        <v>1</v>
      </c>
      <c r="N727" s="143" t="s">
        <v>44</v>
      </c>
      <c r="P727" s="144">
        <f>O727*H727</f>
        <v>0</v>
      </c>
      <c r="Q727" s="144">
        <v>0</v>
      </c>
      <c r="R727" s="144">
        <f>Q727*H727</f>
        <v>0</v>
      </c>
      <c r="S727" s="144">
        <v>0</v>
      </c>
      <c r="T727" s="145">
        <f>S727*H727</f>
        <v>0</v>
      </c>
      <c r="AR727" s="146" t="s">
        <v>125</v>
      </c>
      <c r="AT727" s="146" t="s">
        <v>121</v>
      </c>
      <c r="AU727" s="146" t="s">
        <v>89</v>
      </c>
      <c r="AY727" s="17" t="s">
        <v>118</v>
      </c>
      <c r="BE727" s="147">
        <f>IF(N727="základní",J727,0)</f>
        <v>0</v>
      </c>
      <c r="BF727" s="147">
        <f>IF(N727="snížená",J727,0)</f>
        <v>0</v>
      </c>
      <c r="BG727" s="147">
        <f>IF(N727="zákl. přenesená",J727,0)</f>
        <v>0</v>
      </c>
      <c r="BH727" s="147">
        <f>IF(N727="sníž. přenesená",J727,0)</f>
        <v>0</v>
      </c>
      <c r="BI727" s="147">
        <f>IF(N727="nulová",J727,0)</f>
        <v>0</v>
      </c>
      <c r="BJ727" s="17" t="s">
        <v>87</v>
      </c>
      <c r="BK727" s="147">
        <f>ROUND(I727*H727,2)</f>
        <v>0</v>
      </c>
      <c r="BL727" s="17" t="s">
        <v>125</v>
      </c>
      <c r="BM727" s="146" t="s">
        <v>1006</v>
      </c>
    </row>
    <row r="728" spans="2:47" s="1" customFormat="1" ht="12">
      <c r="B728" s="32"/>
      <c r="D728" s="148" t="s">
        <v>127</v>
      </c>
      <c r="F728" s="149" t="s">
        <v>1005</v>
      </c>
      <c r="I728" s="150"/>
      <c r="L728" s="32"/>
      <c r="M728" s="151"/>
      <c r="T728" s="56"/>
      <c r="AT728" s="17" t="s">
        <v>127</v>
      </c>
      <c r="AU728" s="17" t="s">
        <v>89</v>
      </c>
    </row>
    <row r="729" spans="2:51" s="12" customFormat="1" ht="22.5">
      <c r="B729" s="152"/>
      <c r="D729" s="148" t="s">
        <v>129</v>
      </c>
      <c r="E729" s="153" t="s">
        <v>1</v>
      </c>
      <c r="F729" s="154" t="s">
        <v>1002</v>
      </c>
      <c r="H729" s="155">
        <v>90.38</v>
      </c>
      <c r="I729" s="156"/>
      <c r="L729" s="152"/>
      <c r="M729" s="157"/>
      <c r="T729" s="158"/>
      <c r="AT729" s="153" t="s">
        <v>129</v>
      </c>
      <c r="AU729" s="153" t="s">
        <v>89</v>
      </c>
      <c r="AV729" s="12" t="s">
        <v>89</v>
      </c>
      <c r="AW729" s="12" t="s">
        <v>36</v>
      </c>
      <c r="AX729" s="12" t="s">
        <v>87</v>
      </c>
      <c r="AY729" s="153" t="s">
        <v>118</v>
      </c>
    </row>
    <row r="730" spans="2:65" s="1" customFormat="1" ht="16.5" customHeight="1">
      <c r="B730" s="133"/>
      <c r="C730" s="166" t="s">
        <v>1007</v>
      </c>
      <c r="D730" s="166" t="s">
        <v>148</v>
      </c>
      <c r="E730" s="167" t="s">
        <v>1008</v>
      </c>
      <c r="F730" s="168" t="s">
        <v>1009</v>
      </c>
      <c r="G730" s="169" t="s">
        <v>1010</v>
      </c>
      <c r="H730" s="170">
        <v>5</v>
      </c>
      <c r="I730" s="171"/>
      <c r="J730" s="172">
        <f>ROUND(I730*H730,2)</f>
        <v>0</v>
      </c>
      <c r="K730" s="173"/>
      <c r="L730" s="174"/>
      <c r="M730" s="175" t="s">
        <v>1</v>
      </c>
      <c r="N730" s="176" t="s">
        <v>44</v>
      </c>
      <c r="P730" s="144">
        <f>O730*H730</f>
        <v>0</v>
      </c>
      <c r="Q730" s="144">
        <v>0</v>
      </c>
      <c r="R730" s="144">
        <f>Q730*H730</f>
        <v>0</v>
      </c>
      <c r="S730" s="144">
        <v>0</v>
      </c>
      <c r="T730" s="145">
        <f>S730*H730</f>
        <v>0</v>
      </c>
      <c r="AR730" s="146" t="s">
        <v>152</v>
      </c>
      <c r="AT730" s="146" t="s">
        <v>148</v>
      </c>
      <c r="AU730" s="146" t="s">
        <v>89</v>
      </c>
      <c r="AY730" s="17" t="s">
        <v>118</v>
      </c>
      <c r="BE730" s="147">
        <f>IF(N730="základní",J730,0)</f>
        <v>0</v>
      </c>
      <c r="BF730" s="147">
        <f>IF(N730="snížená",J730,0)</f>
        <v>0</v>
      </c>
      <c r="BG730" s="147">
        <f>IF(N730="zákl. přenesená",J730,0)</f>
        <v>0</v>
      </c>
      <c r="BH730" s="147">
        <f>IF(N730="sníž. přenesená",J730,0)</f>
        <v>0</v>
      </c>
      <c r="BI730" s="147">
        <f>IF(N730="nulová",J730,0)</f>
        <v>0</v>
      </c>
      <c r="BJ730" s="17" t="s">
        <v>87</v>
      </c>
      <c r="BK730" s="147">
        <f>ROUND(I730*H730,2)</f>
        <v>0</v>
      </c>
      <c r="BL730" s="17" t="s">
        <v>125</v>
      </c>
      <c r="BM730" s="146" t="s">
        <v>1011</v>
      </c>
    </row>
    <row r="731" spans="2:47" s="1" customFormat="1" ht="12">
      <c r="B731" s="32"/>
      <c r="D731" s="148" t="s">
        <v>127</v>
      </c>
      <c r="F731" s="149" t="s">
        <v>1009</v>
      </c>
      <c r="I731" s="150"/>
      <c r="L731" s="32"/>
      <c r="M731" s="151"/>
      <c r="T731" s="56"/>
      <c r="AT731" s="17" t="s">
        <v>127</v>
      </c>
      <c r="AU731" s="17" t="s">
        <v>89</v>
      </c>
    </row>
    <row r="732" spans="2:65" s="1" customFormat="1" ht="24.2" customHeight="1">
      <c r="B732" s="133"/>
      <c r="C732" s="134" t="s">
        <v>1012</v>
      </c>
      <c r="D732" s="134" t="s">
        <v>121</v>
      </c>
      <c r="E732" s="135" t="s">
        <v>1013</v>
      </c>
      <c r="F732" s="136" t="s">
        <v>1014</v>
      </c>
      <c r="G732" s="137" t="s">
        <v>161</v>
      </c>
      <c r="H732" s="138">
        <v>11.625</v>
      </c>
      <c r="I732" s="139"/>
      <c r="J732" s="140">
        <f>ROUND(I732*H732,2)</f>
        <v>0</v>
      </c>
      <c r="K732" s="141"/>
      <c r="L732" s="32"/>
      <c r="M732" s="142" t="s">
        <v>1</v>
      </c>
      <c r="N732" s="143" t="s">
        <v>44</v>
      </c>
      <c r="P732" s="144">
        <f>O732*H732</f>
        <v>0</v>
      </c>
      <c r="Q732" s="144">
        <v>0</v>
      </c>
      <c r="R732" s="144">
        <f>Q732*H732</f>
        <v>0</v>
      </c>
      <c r="S732" s="144">
        <v>0</v>
      </c>
      <c r="T732" s="145">
        <f>S732*H732</f>
        <v>0</v>
      </c>
      <c r="AR732" s="146" t="s">
        <v>125</v>
      </c>
      <c r="AT732" s="146" t="s">
        <v>121</v>
      </c>
      <c r="AU732" s="146" t="s">
        <v>89</v>
      </c>
      <c r="AY732" s="17" t="s">
        <v>118</v>
      </c>
      <c r="BE732" s="147">
        <f>IF(N732="základní",J732,0)</f>
        <v>0</v>
      </c>
      <c r="BF732" s="147">
        <f>IF(N732="snížená",J732,0)</f>
        <v>0</v>
      </c>
      <c r="BG732" s="147">
        <f>IF(N732="zákl. přenesená",J732,0)</f>
        <v>0</v>
      </c>
      <c r="BH732" s="147">
        <f>IF(N732="sníž. přenesená",J732,0)</f>
        <v>0</v>
      </c>
      <c r="BI732" s="147">
        <f>IF(N732="nulová",J732,0)</f>
        <v>0</v>
      </c>
      <c r="BJ732" s="17" t="s">
        <v>87</v>
      </c>
      <c r="BK732" s="147">
        <f>ROUND(I732*H732,2)</f>
        <v>0</v>
      </c>
      <c r="BL732" s="17" t="s">
        <v>125</v>
      </c>
      <c r="BM732" s="146" t="s">
        <v>1015</v>
      </c>
    </row>
    <row r="733" spans="2:47" s="1" customFormat="1" ht="48.75">
      <c r="B733" s="32"/>
      <c r="D733" s="148" t="s">
        <v>127</v>
      </c>
      <c r="F733" s="149" t="s">
        <v>1016</v>
      </c>
      <c r="I733" s="150"/>
      <c r="L733" s="32"/>
      <c r="M733" s="151"/>
      <c r="T733" s="56"/>
      <c r="AT733" s="17" t="s">
        <v>127</v>
      </c>
      <c r="AU733" s="17" t="s">
        <v>89</v>
      </c>
    </row>
    <row r="734" spans="2:51" s="12" customFormat="1" ht="12">
      <c r="B734" s="152"/>
      <c r="D734" s="148" t="s">
        <v>129</v>
      </c>
      <c r="E734" s="153" t="s">
        <v>1</v>
      </c>
      <c r="F734" s="154" t="s">
        <v>1017</v>
      </c>
      <c r="H734" s="155">
        <v>11.22</v>
      </c>
      <c r="I734" s="156"/>
      <c r="L734" s="152"/>
      <c r="M734" s="157"/>
      <c r="T734" s="158"/>
      <c r="AT734" s="153" t="s">
        <v>129</v>
      </c>
      <c r="AU734" s="153" t="s">
        <v>89</v>
      </c>
      <c r="AV734" s="12" t="s">
        <v>89</v>
      </c>
      <c r="AW734" s="12" t="s">
        <v>36</v>
      </c>
      <c r="AX734" s="12" t="s">
        <v>79</v>
      </c>
      <c r="AY734" s="153" t="s">
        <v>118</v>
      </c>
    </row>
    <row r="735" spans="2:51" s="12" customFormat="1" ht="12">
      <c r="B735" s="152"/>
      <c r="D735" s="148" t="s">
        <v>129</v>
      </c>
      <c r="E735" s="153" t="s">
        <v>1</v>
      </c>
      <c r="F735" s="154" t="s">
        <v>1018</v>
      </c>
      <c r="H735" s="155">
        <v>0.405</v>
      </c>
      <c r="I735" s="156"/>
      <c r="L735" s="152"/>
      <c r="M735" s="157"/>
      <c r="T735" s="158"/>
      <c r="AT735" s="153" t="s">
        <v>129</v>
      </c>
      <c r="AU735" s="153" t="s">
        <v>89</v>
      </c>
      <c r="AV735" s="12" t="s">
        <v>89</v>
      </c>
      <c r="AW735" s="12" t="s">
        <v>36</v>
      </c>
      <c r="AX735" s="12" t="s">
        <v>79</v>
      </c>
      <c r="AY735" s="153" t="s">
        <v>118</v>
      </c>
    </row>
    <row r="736" spans="2:51" s="13" customFormat="1" ht="12">
      <c r="B736" s="159"/>
      <c r="D736" s="148" t="s">
        <v>129</v>
      </c>
      <c r="E736" s="160" t="s">
        <v>1</v>
      </c>
      <c r="F736" s="161" t="s">
        <v>132</v>
      </c>
      <c r="H736" s="162">
        <v>11.625</v>
      </c>
      <c r="I736" s="163"/>
      <c r="L736" s="159"/>
      <c r="M736" s="164"/>
      <c r="T736" s="165"/>
      <c r="AT736" s="160" t="s">
        <v>129</v>
      </c>
      <c r="AU736" s="160" t="s">
        <v>89</v>
      </c>
      <c r="AV736" s="13" t="s">
        <v>125</v>
      </c>
      <c r="AW736" s="13" t="s">
        <v>36</v>
      </c>
      <c r="AX736" s="13" t="s">
        <v>87</v>
      </c>
      <c r="AY736" s="160" t="s">
        <v>118</v>
      </c>
    </row>
    <row r="737" spans="2:65" s="1" customFormat="1" ht="24.2" customHeight="1">
      <c r="B737" s="133"/>
      <c r="C737" s="134" t="s">
        <v>1019</v>
      </c>
      <c r="D737" s="134" t="s">
        <v>121</v>
      </c>
      <c r="E737" s="135" t="s">
        <v>1020</v>
      </c>
      <c r="F737" s="136" t="s">
        <v>1021</v>
      </c>
      <c r="G737" s="137" t="s">
        <v>135</v>
      </c>
      <c r="H737" s="138">
        <v>60</v>
      </c>
      <c r="I737" s="139"/>
      <c r="J737" s="140">
        <f>ROUND(I737*H737,2)</f>
        <v>0</v>
      </c>
      <c r="K737" s="141"/>
      <c r="L737" s="32"/>
      <c r="M737" s="142" t="s">
        <v>1</v>
      </c>
      <c r="N737" s="143" t="s">
        <v>44</v>
      </c>
      <c r="P737" s="144">
        <f>O737*H737</f>
        <v>0</v>
      </c>
      <c r="Q737" s="144">
        <v>0</v>
      </c>
      <c r="R737" s="144">
        <f>Q737*H737</f>
        <v>0</v>
      </c>
      <c r="S737" s="144">
        <v>0</v>
      </c>
      <c r="T737" s="145">
        <f>S737*H737</f>
        <v>0</v>
      </c>
      <c r="AR737" s="146" t="s">
        <v>125</v>
      </c>
      <c r="AT737" s="146" t="s">
        <v>121</v>
      </c>
      <c r="AU737" s="146" t="s">
        <v>89</v>
      </c>
      <c r="AY737" s="17" t="s">
        <v>118</v>
      </c>
      <c r="BE737" s="147">
        <f>IF(N737="základní",J737,0)</f>
        <v>0</v>
      </c>
      <c r="BF737" s="147">
        <f>IF(N737="snížená",J737,0)</f>
        <v>0</v>
      </c>
      <c r="BG737" s="147">
        <f>IF(N737="zákl. přenesená",J737,0)</f>
        <v>0</v>
      </c>
      <c r="BH737" s="147">
        <f>IF(N737="sníž. přenesená",J737,0)</f>
        <v>0</v>
      </c>
      <c r="BI737" s="147">
        <f>IF(N737="nulová",J737,0)</f>
        <v>0</v>
      </c>
      <c r="BJ737" s="17" t="s">
        <v>87</v>
      </c>
      <c r="BK737" s="147">
        <f>ROUND(I737*H737,2)</f>
        <v>0</v>
      </c>
      <c r="BL737" s="17" t="s">
        <v>125</v>
      </c>
      <c r="BM737" s="146" t="s">
        <v>1022</v>
      </c>
    </row>
    <row r="738" spans="2:47" s="1" customFormat="1" ht="39">
      <c r="B738" s="32"/>
      <c r="D738" s="148" t="s">
        <v>127</v>
      </c>
      <c r="F738" s="149" t="s">
        <v>1023</v>
      </c>
      <c r="I738" s="150"/>
      <c r="L738" s="32"/>
      <c r="M738" s="151"/>
      <c r="T738" s="56"/>
      <c r="AT738" s="17" t="s">
        <v>127</v>
      </c>
      <c r="AU738" s="17" t="s">
        <v>89</v>
      </c>
    </row>
    <row r="739" spans="2:65" s="1" customFormat="1" ht="24.2" customHeight="1">
      <c r="B739" s="133"/>
      <c r="C739" s="134" t="s">
        <v>1024</v>
      </c>
      <c r="D739" s="134" t="s">
        <v>121</v>
      </c>
      <c r="E739" s="135" t="s">
        <v>1025</v>
      </c>
      <c r="F739" s="136" t="s">
        <v>1026</v>
      </c>
      <c r="G739" s="137" t="s">
        <v>135</v>
      </c>
      <c r="H739" s="138">
        <v>60</v>
      </c>
      <c r="I739" s="139"/>
      <c r="J739" s="140">
        <f>ROUND(I739*H739,2)</f>
        <v>0</v>
      </c>
      <c r="K739" s="141"/>
      <c r="L739" s="32"/>
      <c r="M739" s="142" t="s">
        <v>1</v>
      </c>
      <c r="N739" s="143" t="s">
        <v>44</v>
      </c>
      <c r="P739" s="144">
        <f>O739*H739</f>
        <v>0</v>
      </c>
      <c r="Q739" s="144">
        <v>0</v>
      </c>
      <c r="R739" s="144">
        <f>Q739*H739</f>
        <v>0</v>
      </c>
      <c r="S739" s="144">
        <v>0</v>
      </c>
      <c r="T739" s="145">
        <f>S739*H739</f>
        <v>0</v>
      </c>
      <c r="AR739" s="146" t="s">
        <v>125</v>
      </c>
      <c r="AT739" s="146" t="s">
        <v>121</v>
      </c>
      <c r="AU739" s="146" t="s">
        <v>89</v>
      </c>
      <c r="AY739" s="17" t="s">
        <v>118</v>
      </c>
      <c r="BE739" s="147">
        <f>IF(N739="základní",J739,0)</f>
        <v>0</v>
      </c>
      <c r="BF739" s="147">
        <f>IF(N739="snížená",J739,0)</f>
        <v>0</v>
      </c>
      <c r="BG739" s="147">
        <f>IF(N739="zákl. přenesená",J739,0)</f>
        <v>0</v>
      </c>
      <c r="BH739" s="147">
        <f>IF(N739="sníž. přenesená",J739,0)</f>
        <v>0</v>
      </c>
      <c r="BI739" s="147">
        <f>IF(N739="nulová",J739,0)</f>
        <v>0</v>
      </c>
      <c r="BJ739" s="17" t="s">
        <v>87</v>
      </c>
      <c r="BK739" s="147">
        <f>ROUND(I739*H739,2)</f>
        <v>0</v>
      </c>
      <c r="BL739" s="17" t="s">
        <v>125</v>
      </c>
      <c r="BM739" s="146" t="s">
        <v>1027</v>
      </c>
    </row>
    <row r="740" spans="2:47" s="1" customFormat="1" ht="39">
      <c r="B740" s="32"/>
      <c r="D740" s="148" t="s">
        <v>127</v>
      </c>
      <c r="F740" s="149" t="s">
        <v>1028</v>
      </c>
      <c r="I740" s="150"/>
      <c r="L740" s="32"/>
      <c r="M740" s="151"/>
      <c r="T740" s="56"/>
      <c r="AT740" s="17" t="s">
        <v>127</v>
      </c>
      <c r="AU740" s="17" t="s">
        <v>89</v>
      </c>
    </row>
    <row r="741" spans="2:65" s="1" customFormat="1" ht="16.5" customHeight="1">
      <c r="B741" s="133"/>
      <c r="C741" s="166" t="s">
        <v>1029</v>
      </c>
      <c r="D741" s="166" t="s">
        <v>148</v>
      </c>
      <c r="E741" s="167" t="s">
        <v>1030</v>
      </c>
      <c r="F741" s="168" t="s">
        <v>1031</v>
      </c>
      <c r="G741" s="169" t="s">
        <v>143</v>
      </c>
      <c r="H741" s="170">
        <v>90</v>
      </c>
      <c r="I741" s="171"/>
      <c r="J741" s="172">
        <f>ROUND(I741*H741,2)</f>
        <v>0</v>
      </c>
      <c r="K741" s="173"/>
      <c r="L741" s="174"/>
      <c r="M741" s="175" t="s">
        <v>1</v>
      </c>
      <c r="N741" s="176" t="s">
        <v>44</v>
      </c>
      <c r="P741" s="144">
        <f>O741*H741</f>
        <v>0</v>
      </c>
      <c r="Q741" s="144">
        <v>0</v>
      </c>
      <c r="R741" s="144">
        <f>Q741*H741</f>
        <v>0</v>
      </c>
      <c r="S741" s="144">
        <v>0</v>
      </c>
      <c r="T741" s="145">
        <f>S741*H741</f>
        <v>0</v>
      </c>
      <c r="AR741" s="146" t="s">
        <v>152</v>
      </c>
      <c r="AT741" s="146" t="s">
        <v>148</v>
      </c>
      <c r="AU741" s="146" t="s">
        <v>89</v>
      </c>
      <c r="AY741" s="17" t="s">
        <v>118</v>
      </c>
      <c r="BE741" s="147">
        <f>IF(N741="základní",J741,0)</f>
        <v>0</v>
      </c>
      <c r="BF741" s="147">
        <f>IF(N741="snížená",J741,0)</f>
        <v>0</v>
      </c>
      <c r="BG741" s="147">
        <f>IF(N741="zákl. přenesená",J741,0)</f>
        <v>0</v>
      </c>
      <c r="BH741" s="147">
        <f>IF(N741="sníž. přenesená",J741,0)</f>
        <v>0</v>
      </c>
      <c r="BI741" s="147">
        <f>IF(N741="nulová",J741,0)</f>
        <v>0</v>
      </c>
      <c r="BJ741" s="17" t="s">
        <v>87</v>
      </c>
      <c r="BK741" s="147">
        <f>ROUND(I741*H741,2)</f>
        <v>0</v>
      </c>
      <c r="BL741" s="17" t="s">
        <v>125</v>
      </c>
      <c r="BM741" s="146" t="s">
        <v>1032</v>
      </c>
    </row>
    <row r="742" spans="2:47" s="1" customFormat="1" ht="19.5">
      <c r="B742" s="32"/>
      <c r="D742" s="148" t="s">
        <v>127</v>
      </c>
      <c r="F742" s="149" t="s">
        <v>1033</v>
      </c>
      <c r="I742" s="150"/>
      <c r="L742" s="32"/>
      <c r="M742" s="151"/>
      <c r="T742" s="56"/>
      <c r="AT742" s="17" t="s">
        <v>127</v>
      </c>
      <c r="AU742" s="17" t="s">
        <v>89</v>
      </c>
    </row>
    <row r="743" spans="2:51" s="12" customFormat="1" ht="12">
      <c r="B743" s="152"/>
      <c r="D743" s="148" t="s">
        <v>129</v>
      </c>
      <c r="E743" s="153" t="s">
        <v>1</v>
      </c>
      <c r="F743" s="154" t="s">
        <v>1034</v>
      </c>
      <c r="H743" s="155">
        <v>90</v>
      </c>
      <c r="I743" s="156"/>
      <c r="L743" s="152"/>
      <c r="M743" s="157"/>
      <c r="T743" s="158"/>
      <c r="AT743" s="153" t="s">
        <v>129</v>
      </c>
      <c r="AU743" s="153" t="s">
        <v>89</v>
      </c>
      <c r="AV743" s="12" t="s">
        <v>89</v>
      </c>
      <c r="AW743" s="12" t="s">
        <v>36</v>
      </c>
      <c r="AX743" s="12" t="s">
        <v>87</v>
      </c>
      <c r="AY743" s="153" t="s">
        <v>118</v>
      </c>
    </row>
    <row r="744" spans="2:65" s="1" customFormat="1" ht="16.5" customHeight="1">
      <c r="B744" s="133"/>
      <c r="C744" s="134" t="s">
        <v>1035</v>
      </c>
      <c r="D744" s="134" t="s">
        <v>121</v>
      </c>
      <c r="E744" s="135" t="s">
        <v>1036</v>
      </c>
      <c r="F744" s="136" t="s">
        <v>1037</v>
      </c>
      <c r="G744" s="137" t="s">
        <v>151</v>
      </c>
      <c r="H744" s="138">
        <v>67.413</v>
      </c>
      <c r="I744" s="139"/>
      <c r="J744" s="140">
        <f>ROUND(I744*H744,2)</f>
        <v>0</v>
      </c>
      <c r="K744" s="141"/>
      <c r="L744" s="32"/>
      <c r="M744" s="142" t="s">
        <v>1</v>
      </c>
      <c r="N744" s="143" t="s">
        <v>44</v>
      </c>
      <c r="P744" s="144">
        <f>O744*H744</f>
        <v>0</v>
      </c>
      <c r="Q744" s="144">
        <v>0</v>
      </c>
      <c r="R744" s="144">
        <f>Q744*H744</f>
        <v>0</v>
      </c>
      <c r="S744" s="144">
        <v>0</v>
      </c>
      <c r="T744" s="145">
        <f>S744*H744</f>
        <v>0</v>
      </c>
      <c r="AR744" s="146" t="s">
        <v>125</v>
      </c>
      <c r="AT744" s="146" t="s">
        <v>121</v>
      </c>
      <c r="AU744" s="146" t="s">
        <v>89</v>
      </c>
      <c r="AY744" s="17" t="s">
        <v>118</v>
      </c>
      <c r="BE744" s="147">
        <f>IF(N744="základní",J744,0)</f>
        <v>0</v>
      </c>
      <c r="BF744" s="147">
        <f>IF(N744="snížená",J744,0)</f>
        <v>0</v>
      </c>
      <c r="BG744" s="147">
        <f>IF(N744="zákl. přenesená",J744,0)</f>
        <v>0</v>
      </c>
      <c r="BH744" s="147">
        <f>IF(N744="sníž. přenesená",J744,0)</f>
        <v>0</v>
      </c>
      <c r="BI744" s="147">
        <f>IF(N744="nulová",J744,0)</f>
        <v>0</v>
      </c>
      <c r="BJ744" s="17" t="s">
        <v>87</v>
      </c>
      <c r="BK744" s="147">
        <f>ROUND(I744*H744,2)</f>
        <v>0</v>
      </c>
      <c r="BL744" s="17" t="s">
        <v>125</v>
      </c>
      <c r="BM744" s="146" t="s">
        <v>1038</v>
      </c>
    </row>
    <row r="745" spans="2:47" s="1" customFormat="1" ht="19.5">
      <c r="B745" s="32"/>
      <c r="D745" s="148" t="s">
        <v>127</v>
      </c>
      <c r="F745" s="149" t="s">
        <v>1039</v>
      </c>
      <c r="I745" s="150"/>
      <c r="L745" s="32"/>
      <c r="M745" s="151"/>
      <c r="T745" s="56"/>
      <c r="AT745" s="17" t="s">
        <v>127</v>
      </c>
      <c r="AU745" s="17" t="s">
        <v>89</v>
      </c>
    </row>
    <row r="746" spans="2:51" s="12" customFormat="1" ht="12">
      <c r="B746" s="152"/>
      <c r="D746" s="148" t="s">
        <v>129</v>
      </c>
      <c r="E746" s="153" t="s">
        <v>1</v>
      </c>
      <c r="F746" s="154" t="s">
        <v>1040</v>
      </c>
      <c r="H746" s="155">
        <v>11.381</v>
      </c>
      <c r="I746" s="156"/>
      <c r="L746" s="152"/>
      <c r="M746" s="157"/>
      <c r="T746" s="158"/>
      <c r="AT746" s="153" t="s">
        <v>129</v>
      </c>
      <c r="AU746" s="153" t="s">
        <v>89</v>
      </c>
      <c r="AV746" s="12" t="s">
        <v>89</v>
      </c>
      <c r="AW746" s="12" t="s">
        <v>36</v>
      </c>
      <c r="AX746" s="12" t="s">
        <v>79</v>
      </c>
      <c r="AY746" s="153" t="s">
        <v>118</v>
      </c>
    </row>
    <row r="747" spans="2:51" s="12" customFormat="1" ht="12">
      <c r="B747" s="152"/>
      <c r="D747" s="148" t="s">
        <v>129</v>
      </c>
      <c r="E747" s="153" t="s">
        <v>1</v>
      </c>
      <c r="F747" s="154" t="s">
        <v>1041</v>
      </c>
      <c r="H747" s="155">
        <v>15.324</v>
      </c>
      <c r="I747" s="156"/>
      <c r="L747" s="152"/>
      <c r="M747" s="157"/>
      <c r="T747" s="158"/>
      <c r="AT747" s="153" t="s">
        <v>129</v>
      </c>
      <c r="AU747" s="153" t="s">
        <v>89</v>
      </c>
      <c r="AV747" s="12" t="s">
        <v>89</v>
      </c>
      <c r="AW747" s="12" t="s">
        <v>36</v>
      </c>
      <c r="AX747" s="12" t="s">
        <v>79</v>
      </c>
      <c r="AY747" s="153" t="s">
        <v>118</v>
      </c>
    </row>
    <row r="748" spans="2:51" s="12" customFormat="1" ht="22.5">
      <c r="B748" s="152"/>
      <c r="D748" s="148" t="s">
        <v>129</v>
      </c>
      <c r="E748" s="153" t="s">
        <v>1</v>
      </c>
      <c r="F748" s="154" t="s">
        <v>1042</v>
      </c>
      <c r="H748" s="155">
        <v>17.736</v>
      </c>
      <c r="I748" s="156"/>
      <c r="L748" s="152"/>
      <c r="M748" s="157"/>
      <c r="T748" s="158"/>
      <c r="AT748" s="153" t="s">
        <v>129</v>
      </c>
      <c r="AU748" s="153" t="s">
        <v>89</v>
      </c>
      <c r="AV748" s="12" t="s">
        <v>89</v>
      </c>
      <c r="AW748" s="12" t="s">
        <v>36</v>
      </c>
      <c r="AX748" s="12" t="s">
        <v>79</v>
      </c>
      <c r="AY748" s="153" t="s">
        <v>118</v>
      </c>
    </row>
    <row r="749" spans="2:51" s="12" customFormat="1" ht="12">
      <c r="B749" s="152"/>
      <c r="D749" s="148" t="s">
        <v>129</v>
      </c>
      <c r="E749" s="153" t="s">
        <v>1</v>
      </c>
      <c r="F749" s="154" t="s">
        <v>1043</v>
      </c>
      <c r="H749" s="155">
        <v>8.487</v>
      </c>
      <c r="I749" s="156"/>
      <c r="L749" s="152"/>
      <c r="M749" s="157"/>
      <c r="T749" s="158"/>
      <c r="AT749" s="153" t="s">
        <v>129</v>
      </c>
      <c r="AU749" s="153" t="s">
        <v>89</v>
      </c>
      <c r="AV749" s="12" t="s">
        <v>89</v>
      </c>
      <c r="AW749" s="12" t="s">
        <v>36</v>
      </c>
      <c r="AX749" s="12" t="s">
        <v>79</v>
      </c>
      <c r="AY749" s="153" t="s">
        <v>118</v>
      </c>
    </row>
    <row r="750" spans="2:51" s="12" customFormat="1" ht="12">
      <c r="B750" s="152"/>
      <c r="D750" s="148" t="s">
        <v>129</v>
      </c>
      <c r="E750" s="153" t="s">
        <v>1</v>
      </c>
      <c r="F750" s="154" t="s">
        <v>1044</v>
      </c>
      <c r="H750" s="155">
        <v>5.067</v>
      </c>
      <c r="I750" s="156"/>
      <c r="L750" s="152"/>
      <c r="M750" s="157"/>
      <c r="T750" s="158"/>
      <c r="AT750" s="153" t="s">
        <v>129</v>
      </c>
      <c r="AU750" s="153" t="s">
        <v>89</v>
      </c>
      <c r="AV750" s="12" t="s">
        <v>89</v>
      </c>
      <c r="AW750" s="12" t="s">
        <v>36</v>
      </c>
      <c r="AX750" s="12" t="s">
        <v>79</v>
      </c>
      <c r="AY750" s="153" t="s">
        <v>118</v>
      </c>
    </row>
    <row r="751" spans="2:51" s="12" customFormat="1" ht="12">
      <c r="B751" s="152"/>
      <c r="D751" s="148" t="s">
        <v>129</v>
      </c>
      <c r="E751" s="153" t="s">
        <v>1</v>
      </c>
      <c r="F751" s="154" t="s">
        <v>1045</v>
      </c>
      <c r="H751" s="155">
        <v>7.517</v>
      </c>
      <c r="I751" s="156"/>
      <c r="L751" s="152"/>
      <c r="M751" s="157"/>
      <c r="T751" s="158"/>
      <c r="AT751" s="153" t="s">
        <v>129</v>
      </c>
      <c r="AU751" s="153" t="s">
        <v>89</v>
      </c>
      <c r="AV751" s="12" t="s">
        <v>89</v>
      </c>
      <c r="AW751" s="12" t="s">
        <v>36</v>
      </c>
      <c r="AX751" s="12" t="s">
        <v>79</v>
      </c>
      <c r="AY751" s="153" t="s">
        <v>118</v>
      </c>
    </row>
    <row r="752" spans="2:51" s="12" customFormat="1" ht="12">
      <c r="B752" s="152"/>
      <c r="D752" s="148" t="s">
        <v>129</v>
      </c>
      <c r="E752" s="153" t="s">
        <v>1</v>
      </c>
      <c r="F752" s="154" t="s">
        <v>1046</v>
      </c>
      <c r="H752" s="155">
        <v>1.078</v>
      </c>
      <c r="I752" s="156"/>
      <c r="L752" s="152"/>
      <c r="M752" s="157"/>
      <c r="T752" s="158"/>
      <c r="AT752" s="153" t="s">
        <v>129</v>
      </c>
      <c r="AU752" s="153" t="s">
        <v>89</v>
      </c>
      <c r="AV752" s="12" t="s">
        <v>89</v>
      </c>
      <c r="AW752" s="12" t="s">
        <v>36</v>
      </c>
      <c r="AX752" s="12" t="s">
        <v>79</v>
      </c>
      <c r="AY752" s="153" t="s">
        <v>118</v>
      </c>
    </row>
    <row r="753" spans="2:51" s="12" customFormat="1" ht="12">
      <c r="B753" s="152"/>
      <c r="D753" s="148" t="s">
        <v>129</v>
      </c>
      <c r="E753" s="153" t="s">
        <v>1</v>
      </c>
      <c r="F753" s="154" t="s">
        <v>1047</v>
      </c>
      <c r="H753" s="155">
        <v>0.823</v>
      </c>
      <c r="I753" s="156"/>
      <c r="L753" s="152"/>
      <c r="M753" s="157"/>
      <c r="T753" s="158"/>
      <c r="AT753" s="153" t="s">
        <v>129</v>
      </c>
      <c r="AU753" s="153" t="s">
        <v>89</v>
      </c>
      <c r="AV753" s="12" t="s">
        <v>89</v>
      </c>
      <c r="AW753" s="12" t="s">
        <v>36</v>
      </c>
      <c r="AX753" s="12" t="s">
        <v>79</v>
      </c>
      <c r="AY753" s="153" t="s">
        <v>118</v>
      </c>
    </row>
    <row r="754" spans="2:51" s="13" customFormat="1" ht="12">
      <c r="B754" s="159"/>
      <c r="D754" s="148" t="s">
        <v>129</v>
      </c>
      <c r="E754" s="160" t="s">
        <v>1</v>
      </c>
      <c r="F754" s="161" t="s">
        <v>132</v>
      </c>
      <c r="H754" s="162">
        <v>67.413</v>
      </c>
      <c r="I754" s="163"/>
      <c r="L754" s="159"/>
      <c r="M754" s="164"/>
      <c r="T754" s="165"/>
      <c r="AT754" s="160" t="s">
        <v>129</v>
      </c>
      <c r="AU754" s="160" t="s">
        <v>89</v>
      </c>
      <c r="AV754" s="13" t="s">
        <v>125</v>
      </c>
      <c r="AW754" s="13" t="s">
        <v>36</v>
      </c>
      <c r="AX754" s="13" t="s">
        <v>87</v>
      </c>
      <c r="AY754" s="160" t="s">
        <v>118</v>
      </c>
    </row>
    <row r="755" spans="2:65" s="1" customFormat="1" ht="24.2" customHeight="1">
      <c r="B755" s="133"/>
      <c r="C755" s="134" t="s">
        <v>1048</v>
      </c>
      <c r="D755" s="134" t="s">
        <v>121</v>
      </c>
      <c r="E755" s="135" t="s">
        <v>1049</v>
      </c>
      <c r="F755" s="136" t="s">
        <v>1050</v>
      </c>
      <c r="G755" s="137" t="s">
        <v>151</v>
      </c>
      <c r="H755" s="138">
        <v>193.964</v>
      </c>
      <c r="I755" s="139"/>
      <c r="J755" s="140">
        <f>ROUND(I755*H755,2)</f>
        <v>0</v>
      </c>
      <c r="K755" s="141"/>
      <c r="L755" s="32"/>
      <c r="M755" s="142" t="s">
        <v>1</v>
      </c>
      <c r="N755" s="143" t="s">
        <v>44</v>
      </c>
      <c r="P755" s="144">
        <f>O755*H755</f>
        <v>0</v>
      </c>
      <c r="Q755" s="144">
        <v>0</v>
      </c>
      <c r="R755" s="144">
        <f>Q755*H755</f>
        <v>0</v>
      </c>
      <c r="S755" s="144">
        <v>0</v>
      </c>
      <c r="T755" s="145">
        <f>S755*H755</f>
        <v>0</v>
      </c>
      <c r="AR755" s="146" t="s">
        <v>125</v>
      </c>
      <c r="AT755" s="146" t="s">
        <v>121</v>
      </c>
      <c r="AU755" s="146" t="s">
        <v>89</v>
      </c>
      <c r="AY755" s="17" t="s">
        <v>118</v>
      </c>
      <c r="BE755" s="147">
        <f>IF(N755="základní",J755,0)</f>
        <v>0</v>
      </c>
      <c r="BF755" s="147">
        <f>IF(N755="snížená",J755,0)</f>
        <v>0</v>
      </c>
      <c r="BG755" s="147">
        <f>IF(N755="zákl. přenesená",J755,0)</f>
        <v>0</v>
      </c>
      <c r="BH755" s="147">
        <f>IF(N755="sníž. přenesená",J755,0)</f>
        <v>0</v>
      </c>
      <c r="BI755" s="147">
        <f>IF(N755="nulová",J755,0)</f>
        <v>0</v>
      </c>
      <c r="BJ755" s="17" t="s">
        <v>87</v>
      </c>
      <c r="BK755" s="147">
        <f>ROUND(I755*H755,2)</f>
        <v>0</v>
      </c>
      <c r="BL755" s="17" t="s">
        <v>125</v>
      </c>
      <c r="BM755" s="146" t="s">
        <v>1051</v>
      </c>
    </row>
    <row r="756" spans="2:47" s="1" customFormat="1" ht="48.75">
      <c r="B756" s="32"/>
      <c r="D756" s="148" t="s">
        <v>127</v>
      </c>
      <c r="F756" s="149" t="s">
        <v>1052</v>
      </c>
      <c r="I756" s="150"/>
      <c r="L756" s="32"/>
      <c r="M756" s="151"/>
      <c r="T756" s="56"/>
      <c r="AT756" s="17" t="s">
        <v>127</v>
      </c>
      <c r="AU756" s="17" t="s">
        <v>89</v>
      </c>
    </row>
    <row r="757" spans="2:51" s="15" customFormat="1" ht="12">
      <c r="B757" s="184"/>
      <c r="D757" s="148" t="s">
        <v>129</v>
      </c>
      <c r="E757" s="185" t="s">
        <v>1</v>
      </c>
      <c r="F757" s="186" t="s">
        <v>1053</v>
      </c>
      <c r="H757" s="185" t="s">
        <v>1</v>
      </c>
      <c r="I757" s="187"/>
      <c r="L757" s="184"/>
      <c r="M757" s="188"/>
      <c r="T757" s="189"/>
      <c r="AT757" s="185" t="s">
        <v>129</v>
      </c>
      <c r="AU757" s="185" t="s">
        <v>89</v>
      </c>
      <c r="AV757" s="15" t="s">
        <v>87</v>
      </c>
      <c r="AW757" s="15" t="s">
        <v>36</v>
      </c>
      <c r="AX757" s="15" t="s">
        <v>79</v>
      </c>
      <c r="AY757" s="185" t="s">
        <v>118</v>
      </c>
    </row>
    <row r="758" spans="2:51" s="12" customFormat="1" ht="12">
      <c r="B758" s="152"/>
      <c r="D758" s="148" t="s">
        <v>129</v>
      </c>
      <c r="E758" s="153" t="s">
        <v>1</v>
      </c>
      <c r="F758" s="154" t="s">
        <v>1054</v>
      </c>
      <c r="H758" s="155">
        <v>14.676</v>
      </c>
      <c r="I758" s="156"/>
      <c r="L758" s="152"/>
      <c r="M758" s="157"/>
      <c r="T758" s="158"/>
      <c r="AT758" s="153" t="s">
        <v>129</v>
      </c>
      <c r="AU758" s="153" t="s">
        <v>89</v>
      </c>
      <c r="AV758" s="12" t="s">
        <v>89</v>
      </c>
      <c r="AW758" s="12" t="s">
        <v>36</v>
      </c>
      <c r="AX758" s="12" t="s">
        <v>79</v>
      </c>
      <c r="AY758" s="153" t="s">
        <v>118</v>
      </c>
    </row>
    <row r="759" spans="2:51" s="12" customFormat="1" ht="12">
      <c r="B759" s="152"/>
      <c r="D759" s="148" t="s">
        <v>129</v>
      </c>
      <c r="E759" s="153" t="s">
        <v>1</v>
      </c>
      <c r="F759" s="154" t="s">
        <v>1055</v>
      </c>
      <c r="H759" s="155">
        <v>9.745</v>
      </c>
      <c r="I759" s="156"/>
      <c r="L759" s="152"/>
      <c r="M759" s="157"/>
      <c r="T759" s="158"/>
      <c r="AT759" s="153" t="s">
        <v>129</v>
      </c>
      <c r="AU759" s="153" t="s">
        <v>89</v>
      </c>
      <c r="AV759" s="12" t="s">
        <v>89</v>
      </c>
      <c r="AW759" s="12" t="s">
        <v>36</v>
      </c>
      <c r="AX759" s="12" t="s">
        <v>79</v>
      </c>
      <c r="AY759" s="153" t="s">
        <v>118</v>
      </c>
    </row>
    <row r="760" spans="2:51" s="12" customFormat="1" ht="12">
      <c r="B760" s="152"/>
      <c r="D760" s="148" t="s">
        <v>129</v>
      </c>
      <c r="E760" s="153" t="s">
        <v>1</v>
      </c>
      <c r="F760" s="154" t="s">
        <v>1056</v>
      </c>
      <c r="H760" s="155">
        <v>8.209</v>
      </c>
      <c r="I760" s="156"/>
      <c r="L760" s="152"/>
      <c r="M760" s="157"/>
      <c r="T760" s="158"/>
      <c r="AT760" s="153" t="s">
        <v>129</v>
      </c>
      <c r="AU760" s="153" t="s">
        <v>89</v>
      </c>
      <c r="AV760" s="12" t="s">
        <v>89</v>
      </c>
      <c r="AW760" s="12" t="s">
        <v>36</v>
      </c>
      <c r="AX760" s="12" t="s">
        <v>79</v>
      </c>
      <c r="AY760" s="153" t="s">
        <v>118</v>
      </c>
    </row>
    <row r="761" spans="2:51" s="12" customFormat="1" ht="12">
      <c r="B761" s="152"/>
      <c r="D761" s="148" t="s">
        <v>129</v>
      </c>
      <c r="E761" s="153" t="s">
        <v>1</v>
      </c>
      <c r="F761" s="154" t="s">
        <v>1057</v>
      </c>
      <c r="H761" s="155">
        <v>25.573</v>
      </c>
      <c r="I761" s="156"/>
      <c r="L761" s="152"/>
      <c r="M761" s="157"/>
      <c r="T761" s="158"/>
      <c r="AT761" s="153" t="s">
        <v>129</v>
      </c>
      <c r="AU761" s="153" t="s">
        <v>89</v>
      </c>
      <c r="AV761" s="12" t="s">
        <v>89</v>
      </c>
      <c r="AW761" s="12" t="s">
        <v>36</v>
      </c>
      <c r="AX761" s="12" t="s">
        <v>79</v>
      </c>
      <c r="AY761" s="153" t="s">
        <v>118</v>
      </c>
    </row>
    <row r="762" spans="2:51" s="12" customFormat="1" ht="12">
      <c r="B762" s="152"/>
      <c r="D762" s="148" t="s">
        <v>129</v>
      </c>
      <c r="E762" s="153" t="s">
        <v>1</v>
      </c>
      <c r="F762" s="154" t="s">
        <v>1058</v>
      </c>
      <c r="H762" s="155">
        <v>15.267</v>
      </c>
      <c r="I762" s="156"/>
      <c r="L762" s="152"/>
      <c r="M762" s="157"/>
      <c r="T762" s="158"/>
      <c r="AT762" s="153" t="s">
        <v>129</v>
      </c>
      <c r="AU762" s="153" t="s">
        <v>89</v>
      </c>
      <c r="AV762" s="12" t="s">
        <v>89</v>
      </c>
      <c r="AW762" s="12" t="s">
        <v>36</v>
      </c>
      <c r="AX762" s="12" t="s">
        <v>79</v>
      </c>
      <c r="AY762" s="153" t="s">
        <v>118</v>
      </c>
    </row>
    <row r="763" spans="2:51" s="12" customFormat="1" ht="12">
      <c r="B763" s="152"/>
      <c r="D763" s="148" t="s">
        <v>129</v>
      </c>
      <c r="E763" s="153" t="s">
        <v>1</v>
      </c>
      <c r="F763" s="154" t="s">
        <v>1059</v>
      </c>
      <c r="H763" s="155">
        <v>3.75</v>
      </c>
      <c r="I763" s="156"/>
      <c r="L763" s="152"/>
      <c r="M763" s="157"/>
      <c r="T763" s="158"/>
      <c r="AT763" s="153" t="s">
        <v>129</v>
      </c>
      <c r="AU763" s="153" t="s">
        <v>89</v>
      </c>
      <c r="AV763" s="12" t="s">
        <v>89</v>
      </c>
      <c r="AW763" s="12" t="s">
        <v>36</v>
      </c>
      <c r="AX763" s="12" t="s">
        <v>79</v>
      </c>
      <c r="AY763" s="153" t="s">
        <v>118</v>
      </c>
    </row>
    <row r="764" spans="2:51" s="12" customFormat="1" ht="12">
      <c r="B764" s="152"/>
      <c r="D764" s="148" t="s">
        <v>129</v>
      </c>
      <c r="E764" s="153" t="s">
        <v>1</v>
      </c>
      <c r="F764" s="154" t="s">
        <v>1060</v>
      </c>
      <c r="H764" s="155">
        <v>1.181</v>
      </c>
      <c r="I764" s="156"/>
      <c r="L764" s="152"/>
      <c r="M764" s="157"/>
      <c r="T764" s="158"/>
      <c r="AT764" s="153" t="s">
        <v>129</v>
      </c>
      <c r="AU764" s="153" t="s">
        <v>89</v>
      </c>
      <c r="AV764" s="12" t="s">
        <v>89</v>
      </c>
      <c r="AW764" s="12" t="s">
        <v>36</v>
      </c>
      <c r="AX764" s="12" t="s">
        <v>79</v>
      </c>
      <c r="AY764" s="153" t="s">
        <v>118</v>
      </c>
    </row>
    <row r="765" spans="2:51" s="12" customFormat="1" ht="12">
      <c r="B765" s="152"/>
      <c r="D765" s="148" t="s">
        <v>129</v>
      </c>
      <c r="E765" s="153" t="s">
        <v>1</v>
      </c>
      <c r="F765" s="154" t="s">
        <v>1061</v>
      </c>
      <c r="H765" s="155">
        <v>2.481</v>
      </c>
      <c r="I765" s="156"/>
      <c r="L765" s="152"/>
      <c r="M765" s="157"/>
      <c r="T765" s="158"/>
      <c r="AT765" s="153" t="s">
        <v>129</v>
      </c>
      <c r="AU765" s="153" t="s">
        <v>89</v>
      </c>
      <c r="AV765" s="12" t="s">
        <v>89</v>
      </c>
      <c r="AW765" s="12" t="s">
        <v>36</v>
      </c>
      <c r="AX765" s="12" t="s">
        <v>79</v>
      </c>
      <c r="AY765" s="153" t="s">
        <v>118</v>
      </c>
    </row>
    <row r="766" spans="2:51" s="14" customFormat="1" ht="12">
      <c r="B766" s="177"/>
      <c r="D766" s="148" t="s">
        <v>129</v>
      </c>
      <c r="E766" s="178" t="s">
        <v>1</v>
      </c>
      <c r="F766" s="179" t="s">
        <v>218</v>
      </c>
      <c r="H766" s="180">
        <v>80.882</v>
      </c>
      <c r="I766" s="181"/>
      <c r="L766" s="177"/>
      <c r="M766" s="182"/>
      <c r="T766" s="183"/>
      <c r="AT766" s="178" t="s">
        <v>129</v>
      </c>
      <c r="AU766" s="178" t="s">
        <v>89</v>
      </c>
      <c r="AV766" s="14" t="s">
        <v>140</v>
      </c>
      <c r="AW766" s="14" t="s">
        <v>36</v>
      </c>
      <c r="AX766" s="14" t="s">
        <v>79</v>
      </c>
      <c r="AY766" s="178" t="s">
        <v>118</v>
      </c>
    </row>
    <row r="767" spans="2:51" s="15" customFormat="1" ht="12">
      <c r="B767" s="184"/>
      <c r="D767" s="148" t="s">
        <v>129</v>
      </c>
      <c r="E767" s="185" t="s">
        <v>1</v>
      </c>
      <c r="F767" s="186" t="s">
        <v>1062</v>
      </c>
      <c r="H767" s="185" t="s">
        <v>1</v>
      </c>
      <c r="I767" s="187"/>
      <c r="L767" s="184"/>
      <c r="M767" s="188"/>
      <c r="T767" s="189"/>
      <c r="AT767" s="185" t="s">
        <v>129</v>
      </c>
      <c r="AU767" s="185" t="s">
        <v>89</v>
      </c>
      <c r="AV767" s="15" t="s">
        <v>87</v>
      </c>
      <c r="AW767" s="15" t="s">
        <v>36</v>
      </c>
      <c r="AX767" s="15" t="s">
        <v>79</v>
      </c>
      <c r="AY767" s="185" t="s">
        <v>118</v>
      </c>
    </row>
    <row r="768" spans="2:51" s="12" customFormat="1" ht="12">
      <c r="B768" s="152"/>
      <c r="D768" s="148" t="s">
        <v>129</v>
      </c>
      <c r="E768" s="153" t="s">
        <v>1</v>
      </c>
      <c r="F768" s="154" t="s">
        <v>1063</v>
      </c>
      <c r="H768" s="155">
        <v>2.613</v>
      </c>
      <c r="I768" s="156"/>
      <c r="L768" s="152"/>
      <c r="M768" s="157"/>
      <c r="T768" s="158"/>
      <c r="AT768" s="153" t="s">
        <v>129</v>
      </c>
      <c r="AU768" s="153" t="s">
        <v>89</v>
      </c>
      <c r="AV768" s="12" t="s">
        <v>89</v>
      </c>
      <c r="AW768" s="12" t="s">
        <v>36</v>
      </c>
      <c r="AX768" s="12" t="s">
        <v>79</v>
      </c>
      <c r="AY768" s="153" t="s">
        <v>118</v>
      </c>
    </row>
    <row r="769" spans="2:51" s="12" customFormat="1" ht="12">
      <c r="B769" s="152"/>
      <c r="D769" s="148" t="s">
        <v>129</v>
      </c>
      <c r="E769" s="153" t="s">
        <v>1</v>
      </c>
      <c r="F769" s="154" t="s">
        <v>1064</v>
      </c>
      <c r="H769" s="155">
        <v>2.384</v>
      </c>
      <c r="I769" s="156"/>
      <c r="L769" s="152"/>
      <c r="M769" s="157"/>
      <c r="T769" s="158"/>
      <c r="AT769" s="153" t="s">
        <v>129</v>
      </c>
      <c r="AU769" s="153" t="s">
        <v>89</v>
      </c>
      <c r="AV769" s="12" t="s">
        <v>89</v>
      </c>
      <c r="AW769" s="12" t="s">
        <v>36</v>
      </c>
      <c r="AX769" s="12" t="s">
        <v>79</v>
      </c>
      <c r="AY769" s="153" t="s">
        <v>118</v>
      </c>
    </row>
    <row r="770" spans="2:51" s="12" customFormat="1" ht="12">
      <c r="B770" s="152"/>
      <c r="D770" s="148" t="s">
        <v>129</v>
      </c>
      <c r="E770" s="153" t="s">
        <v>1</v>
      </c>
      <c r="F770" s="154" t="s">
        <v>1065</v>
      </c>
      <c r="H770" s="155">
        <v>1.045</v>
      </c>
      <c r="I770" s="156"/>
      <c r="L770" s="152"/>
      <c r="M770" s="157"/>
      <c r="T770" s="158"/>
      <c r="AT770" s="153" t="s">
        <v>129</v>
      </c>
      <c r="AU770" s="153" t="s">
        <v>89</v>
      </c>
      <c r="AV770" s="12" t="s">
        <v>89</v>
      </c>
      <c r="AW770" s="12" t="s">
        <v>36</v>
      </c>
      <c r="AX770" s="12" t="s">
        <v>79</v>
      </c>
      <c r="AY770" s="153" t="s">
        <v>118</v>
      </c>
    </row>
    <row r="771" spans="2:51" s="14" customFormat="1" ht="12">
      <c r="B771" s="177"/>
      <c r="D771" s="148" t="s">
        <v>129</v>
      </c>
      <c r="E771" s="178" t="s">
        <v>1</v>
      </c>
      <c r="F771" s="179" t="s">
        <v>218</v>
      </c>
      <c r="H771" s="180">
        <v>6.042</v>
      </c>
      <c r="I771" s="181"/>
      <c r="L771" s="177"/>
      <c r="M771" s="182"/>
      <c r="T771" s="183"/>
      <c r="AT771" s="178" t="s">
        <v>129</v>
      </c>
      <c r="AU771" s="178" t="s">
        <v>89</v>
      </c>
      <c r="AV771" s="14" t="s">
        <v>140</v>
      </c>
      <c r="AW771" s="14" t="s">
        <v>36</v>
      </c>
      <c r="AX771" s="14" t="s">
        <v>79</v>
      </c>
      <c r="AY771" s="178" t="s">
        <v>118</v>
      </c>
    </row>
    <row r="772" spans="2:51" s="12" customFormat="1" ht="12">
      <c r="B772" s="152"/>
      <c r="D772" s="148" t="s">
        <v>129</v>
      </c>
      <c r="E772" s="153" t="s">
        <v>1</v>
      </c>
      <c r="F772" s="154" t="s">
        <v>1066</v>
      </c>
      <c r="H772" s="155">
        <v>68.03</v>
      </c>
      <c r="I772" s="156"/>
      <c r="L772" s="152"/>
      <c r="M772" s="157"/>
      <c r="T772" s="158"/>
      <c r="AT772" s="153" t="s">
        <v>129</v>
      </c>
      <c r="AU772" s="153" t="s">
        <v>89</v>
      </c>
      <c r="AV772" s="12" t="s">
        <v>89</v>
      </c>
      <c r="AW772" s="12" t="s">
        <v>36</v>
      </c>
      <c r="AX772" s="12" t="s">
        <v>79</v>
      </c>
      <c r="AY772" s="153" t="s">
        <v>118</v>
      </c>
    </row>
    <row r="773" spans="2:51" s="12" customFormat="1" ht="12">
      <c r="B773" s="152"/>
      <c r="D773" s="148" t="s">
        <v>129</v>
      </c>
      <c r="E773" s="153" t="s">
        <v>1</v>
      </c>
      <c r="F773" s="154" t="s">
        <v>1067</v>
      </c>
      <c r="H773" s="155">
        <v>26.64</v>
      </c>
      <c r="I773" s="156"/>
      <c r="L773" s="152"/>
      <c r="M773" s="157"/>
      <c r="T773" s="158"/>
      <c r="AT773" s="153" t="s">
        <v>129</v>
      </c>
      <c r="AU773" s="153" t="s">
        <v>89</v>
      </c>
      <c r="AV773" s="12" t="s">
        <v>89</v>
      </c>
      <c r="AW773" s="12" t="s">
        <v>36</v>
      </c>
      <c r="AX773" s="12" t="s">
        <v>79</v>
      </c>
      <c r="AY773" s="153" t="s">
        <v>118</v>
      </c>
    </row>
    <row r="774" spans="2:51" s="12" customFormat="1" ht="12">
      <c r="B774" s="152"/>
      <c r="D774" s="148" t="s">
        <v>129</v>
      </c>
      <c r="E774" s="153" t="s">
        <v>1</v>
      </c>
      <c r="F774" s="154" t="s">
        <v>1068</v>
      </c>
      <c r="H774" s="155">
        <v>12.37</v>
      </c>
      <c r="I774" s="156"/>
      <c r="L774" s="152"/>
      <c r="M774" s="157"/>
      <c r="T774" s="158"/>
      <c r="AT774" s="153" t="s">
        <v>129</v>
      </c>
      <c r="AU774" s="153" t="s">
        <v>89</v>
      </c>
      <c r="AV774" s="12" t="s">
        <v>89</v>
      </c>
      <c r="AW774" s="12" t="s">
        <v>36</v>
      </c>
      <c r="AX774" s="12" t="s">
        <v>79</v>
      </c>
      <c r="AY774" s="153" t="s">
        <v>118</v>
      </c>
    </row>
    <row r="775" spans="2:51" s="14" customFormat="1" ht="12">
      <c r="B775" s="177"/>
      <c r="D775" s="148" t="s">
        <v>129</v>
      </c>
      <c r="E775" s="178" t="s">
        <v>1</v>
      </c>
      <c r="F775" s="179" t="s">
        <v>218</v>
      </c>
      <c r="H775" s="180">
        <v>107.04</v>
      </c>
      <c r="I775" s="181"/>
      <c r="L775" s="177"/>
      <c r="M775" s="182"/>
      <c r="T775" s="183"/>
      <c r="AT775" s="178" t="s">
        <v>129</v>
      </c>
      <c r="AU775" s="178" t="s">
        <v>89</v>
      </c>
      <c r="AV775" s="14" t="s">
        <v>140</v>
      </c>
      <c r="AW775" s="14" t="s">
        <v>36</v>
      </c>
      <c r="AX775" s="14" t="s">
        <v>79</v>
      </c>
      <c r="AY775" s="178" t="s">
        <v>118</v>
      </c>
    </row>
    <row r="776" spans="2:51" s="13" customFormat="1" ht="12">
      <c r="B776" s="159"/>
      <c r="D776" s="148" t="s">
        <v>129</v>
      </c>
      <c r="E776" s="160" t="s">
        <v>1</v>
      </c>
      <c r="F776" s="161" t="s">
        <v>132</v>
      </c>
      <c r="H776" s="162">
        <v>193.964</v>
      </c>
      <c r="I776" s="163"/>
      <c r="L776" s="159"/>
      <c r="M776" s="164"/>
      <c r="T776" s="165"/>
      <c r="AT776" s="160" t="s">
        <v>129</v>
      </c>
      <c r="AU776" s="160" t="s">
        <v>89</v>
      </c>
      <c r="AV776" s="13" t="s">
        <v>125</v>
      </c>
      <c r="AW776" s="13" t="s">
        <v>36</v>
      </c>
      <c r="AX776" s="13" t="s">
        <v>87</v>
      </c>
      <c r="AY776" s="160" t="s">
        <v>118</v>
      </c>
    </row>
    <row r="777" spans="2:65" s="1" customFormat="1" ht="24.2" customHeight="1">
      <c r="B777" s="133"/>
      <c r="C777" s="134" t="s">
        <v>1069</v>
      </c>
      <c r="D777" s="134" t="s">
        <v>121</v>
      </c>
      <c r="E777" s="135" t="s">
        <v>1070</v>
      </c>
      <c r="F777" s="136" t="s">
        <v>1071</v>
      </c>
      <c r="G777" s="137" t="s">
        <v>151</v>
      </c>
      <c r="H777" s="138">
        <v>167.302</v>
      </c>
      <c r="I777" s="139"/>
      <c r="J777" s="140">
        <f>ROUND(I777*H777,2)</f>
        <v>0</v>
      </c>
      <c r="K777" s="141"/>
      <c r="L777" s="32"/>
      <c r="M777" s="142" t="s">
        <v>1</v>
      </c>
      <c r="N777" s="143" t="s">
        <v>44</v>
      </c>
      <c r="P777" s="144">
        <f>O777*H777</f>
        <v>0</v>
      </c>
      <c r="Q777" s="144">
        <v>0</v>
      </c>
      <c r="R777" s="144">
        <f>Q777*H777</f>
        <v>0</v>
      </c>
      <c r="S777" s="144">
        <v>0</v>
      </c>
      <c r="T777" s="145">
        <f>S777*H777</f>
        <v>0</v>
      </c>
      <c r="AR777" s="146" t="s">
        <v>125</v>
      </c>
      <c r="AT777" s="146" t="s">
        <v>121</v>
      </c>
      <c r="AU777" s="146" t="s">
        <v>89</v>
      </c>
      <c r="AY777" s="17" t="s">
        <v>118</v>
      </c>
      <c r="BE777" s="147">
        <f>IF(N777="základní",J777,0)</f>
        <v>0</v>
      </c>
      <c r="BF777" s="147">
        <f>IF(N777="snížená",J777,0)</f>
        <v>0</v>
      </c>
      <c r="BG777" s="147">
        <f>IF(N777="zákl. přenesená",J777,0)</f>
        <v>0</v>
      </c>
      <c r="BH777" s="147">
        <f>IF(N777="sníž. přenesená",J777,0)</f>
        <v>0</v>
      </c>
      <c r="BI777" s="147">
        <f>IF(N777="nulová",J777,0)</f>
        <v>0</v>
      </c>
      <c r="BJ777" s="17" t="s">
        <v>87</v>
      </c>
      <c r="BK777" s="147">
        <f>ROUND(I777*H777,2)</f>
        <v>0</v>
      </c>
      <c r="BL777" s="17" t="s">
        <v>125</v>
      </c>
      <c r="BM777" s="146" t="s">
        <v>1072</v>
      </c>
    </row>
    <row r="778" spans="2:47" s="1" customFormat="1" ht="48.75">
      <c r="B778" s="32"/>
      <c r="D778" s="148" t="s">
        <v>127</v>
      </c>
      <c r="F778" s="149" t="s">
        <v>1073</v>
      </c>
      <c r="I778" s="150"/>
      <c r="L778" s="32"/>
      <c r="M778" s="151"/>
      <c r="T778" s="56"/>
      <c r="AT778" s="17" t="s">
        <v>127</v>
      </c>
      <c r="AU778" s="17" t="s">
        <v>89</v>
      </c>
    </row>
    <row r="779" spans="2:51" s="15" customFormat="1" ht="12">
      <c r="B779" s="184"/>
      <c r="D779" s="148" t="s">
        <v>129</v>
      </c>
      <c r="E779" s="185" t="s">
        <v>1</v>
      </c>
      <c r="F779" s="186" t="s">
        <v>1053</v>
      </c>
      <c r="H779" s="185" t="s">
        <v>1</v>
      </c>
      <c r="I779" s="187"/>
      <c r="L779" s="184"/>
      <c r="M779" s="188"/>
      <c r="T779" s="189"/>
      <c r="AT779" s="185" t="s">
        <v>129</v>
      </c>
      <c r="AU779" s="185" t="s">
        <v>89</v>
      </c>
      <c r="AV779" s="15" t="s">
        <v>87</v>
      </c>
      <c r="AW779" s="15" t="s">
        <v>36</v>
      </c>
      <c r="AX779" s="15" t="s">
        <v>79</v>
      </c>
      <c r="AY779" s="185" t="s">
        <v>118</v>
      </c>
    </row>
    <row r="780" spans="2:51" s="12" customFormat="1" ht="12">
      <c r="B780" s="152"/>
      <c r="D780" s="148" t="s">
        <v>129</v>
      </c>
      <c r="E780" s="153" t="s">
        <v>1</v>
      </c>
      <c r="F780" s="154" t="s">
        <v>1074</v>
      </c>
      <c r="H780" s="155">
        <v>25.595</v>
      </c>
      <c r="I780" s="156"/>
      <c r="L780" s="152"/>
      <c r="M780" s="157"/>
      <c r="T780" s="158"/>
      <c r="AT780" s="153" t="s">
        <v>129</v>
      </c>
      <c r="AU780" s="153" t="s">
        <v>89</v>
      </c>
      <c r="AV780" s="12" t="s">
        <v>89</v>
      </c>
      <c r="AW780" s="12" t="s">
        <v>36</v>
      </c>
      <c r="AX780" s="12" t="s">
        <v>79</v>
      </c>
      <c r="AY780" s="153" t="s">
        <v>118</v>
      </c>
    </row>
    <row r="781" spans="2:51" s="12" customFormat="1" ht="12">
      <c r="B781" s="152"/>
      <c r="D781" s="148" t="s">
        <v>129</v>
      </c>
      <c r="E781" s="153" t="s">
        <v>1</v>
      </c>
      <c r="F781" s="154" t="s">
        <v>1075</v>
      </c>
      <c r="H781" s="155">
        <v>35.152</v>
      </c>
      <c r="I781" s="156"/>
      <c r="L781" s="152"/>
      <c r="M781" s="157"/>
      <c r="T781" s="158"/>
      <c r="AT781" s="153" t="s">
        <v>129</v>
      </c>
      <c r="AU781" s="153" t="s">
        <v>89</v>
      </c>
      <c r="AV781" s="12" t="s">
        <v>89</v>
      </c>
      <c r="AW781" s="12" t="s">
        <v>36</v>
      </c>
      <c r="AX781" s="12" t="s">
        <v>79</v>
      </c>
      <c r="AY781" s="153" t="s">
        <v>118</v>
      </c>
    </row>
    <row r="782" spans="2:51" s="12" customFormat="1" ht="12">
      <c r="B782" s="152"/>
      <c r="D782" s="148" t="s">
        <v>129</v>
      </c>
      <c r="E782" s="153" t="s">
        <v>1</v>
      </c>
      <c r="F782" s="154" t="s">
        <v>1076</v>
      </c>
      <c r="H782" s="155">
        <v>3.845</v>
      </c>
      <c r="I782" s="156"/>
      <c r="L782" s="152"/>
      <c r="M782" s="157"/>
      <c r="T782" s="158"/>
      <c r="AT782" s="153" t="s">
        <v>129</v>
      </c>
      <c r="AU782" s="153" t="s">
        <v>89</v>
      </c>
      <c r="AV782" s="12" t="s">
        <v>89</v>
      </c>
      <c r="AW782" s="12" t="s">
        <v>36</v>
      </c>
      <c r="AX782" s="12" t="s">
        <v>79</v>
      </c>
      <c r="AY782" s="153" t="s">
        <v>118</v>
      </c>
    </row>
    <row r="783" spans="2:51" s="14" customFormat="1" ht="12">
      <c r="B783" s="177"/>
      <c r="D783" s="148" t="s">
        <v>129</v>
      </c>
      <c r="E783" s="178" t="s">
        <v>1</v>
      </c>
      <c r="F783" s="179" t="s">
        <v>218</v>
      </c>
      <c r="H783" s="180">
        <v>64.592</v>
      </c>
      <c r="I783" s="181"/>
      <c r="L783" s="177"/>
      <c r="M783" s="182"/>
      <c r="T783" s="183"/>
      <c r="AT783" s="178" t="s">
        <v>129</v>
      </c>
      <c r="AU783" s="178" t="s">
        <v>89</v>
      </c>
      <c r="AV783" s="14" t="s">
        <v>140</v>
      </c>
      <c r="AW783" s="14" t="s">
        <v>36</v>
      </c>
      <c r="AX783" s="14" t="s">
        <v>79</v>
      </c>
      <c r="AY783" s="178" t="s">
        <v>118</v>
      </c>
    </row>
    <row r="784" spans="2:51" s="15" customFormat="1" ht="12">
      <c r="B784" s="184"/>
      <c r="D784" s="148" t="s">
        <v>129</v>
      </c>
      <c r="E784" s="185" t="s">
        <v>1</v>
      </c>
      <c r="F784" s="186" t="s">
        <v>1062</v>
      </c>
      <c r="H784" s="185" t="s">
        <v>1</v>
      </c>
      <c r="I784" s="187"/>
      <c r="L784" s="184"/>
      <c r="M784" s="188"/>
      <c r="T784" s="189"/>
      <c r="AT784" s="185" t="s">
        <v>129</v>
      </c>
      <c r="AU784" s="185" t="s">
        <v>89</v>
      </c>
      <c r="AV784" s="15" t="s">
        <v>87</v>
      </c>
      <c r="AW784" s="15" t="s">
        <v>36</v>
      </c>
      <c r="AX784" s="15" t="s">
        <v>79</v>
      </c>
      <c r="AY784" s="185" t="s">
        <v>118</v>
      </c>
    </row>
    <row r="785" spans="2:51" s="12" customFormat="1" ht="12">
      <c r="B785" s="152"/>
      <c r="D785" s="148" t="s">
        <v>129</v>
      </c>
      <c r="E785" s="153" t="s">
        <v>1</v>
      </c>
      <c r="F785" s="154" t="s">
        <v>1077</v>
      </c>
      <c r="H785" s="155">
        <v>15.712</v>
      </c>
      <c r="I785" s="156"/>
      <c r="L785" s="152"/>
      <c r="M785" s="157"/>
      <c r="T785" s="158"/>
      <c r="AT785" s="153" t="s">
        <v>129</v>
      </c>
      <c r="AU785" s="153" t="s">
        <v>89</v>
      </c>
      <c r="AV785" s="12" t="s">
        <v>89</v>
      </c>
      <c r="AW785" s="12" t="s">
        <v>36</v>
      </c>
      <c r="AX785" s="12" t="s">
        <v>79</v>
      </c>
      <c r="AY785" s="153" t="s">
        <v>118</v>
      </c>
    </row>
    <row r="786" spans="2:51" s="12" customFormat="1" ht="12">
      <c r="B786" s="152"/>
      <c r="D786" s="148" t="s">
        <v>129</v>
      </c>
      <c r="E786" s="153" t="s">
        <v>1</v>
      </c>
      <c r="F786" s="154" t="s">
        <v>1078</v>
      </c>
      <c r="H786" s="155">
        <v>49.871</v>
      </c>
      <c r="I786" s="156"/>
      <c r="L786" s="152"/>
      <c r="M786" s="157"/>
      <c r="T786" s="158"/>
      <c r="AT786" s="153" t="s">
        <v>129</v>
      </c>
      <c r="AU786" s="153" t="s">
        <v>89</v>
      </c>
      <c r="AV786" s="12" t="s">
        <v>89</v>
      </c>
      <c r="AW786" s="12" t="s">
        <v>36</v>
      </c>
      <c r="AX786" s="12" t="s">
        <v>79</v>
      </c>
      <c r="AY786" s="153" t="s">
        <v>118</v>
      </c>
    </row>
    <row r="787" spans="2:51" s="12" customFormat="1" ht="12">
      <c r="B787" s="152"/>
      <c r="D787" s="148" t="s">
        <v>129</v>
      </c>
      <c r="E787" s="153" t="s">
        <v>1</v>
      </c>
      <c r="F787" s="154" t="s">
        <v>1079</v>
      </c>
      <c r="H787" s="155">
        <v>37.127</v>
      </c>
      <c r="I787" s="156"/>
      <c r="L787" s="152"/>
      <c r="M787" s="157"/>
      <c r="T787" s="158"/>
      <c r="AT787" s="153" t="s">
        <v>129</v>
      </c>
      <c r="AU787" s="153" t="s">
        <v>89</v>
      </c>
      <c r="AV787" s="12" t="s">
        <v>89</v>
      </c>
      <c r="AW787" s="12" t="s">
        <v>36</v>
      </c>
      <c r="AX787" s="12" t="s">
        <v>79</v>
      </c>
      <c r="AY787" s="153" t="s">
        <v>118</v>
      </c>
    </row>
    <row r="788" spans="2:51" s="14" customFormat="1" ht="12">
      <c r="B788" s="177"/>
      <c r="D788" s="148" t="s">
        <v>129</v>
      </c>
      <c r="E788" s="178" t="s">
        <v>1</v>
      </c>
      <c r="F788" s="179" t="s">
        <v>218</v>
      </c>
      <c r="H788" s="180">
        <v>102.71</v>
      </c>
      <c r="I788" s="181"/>
      <c r="L788" s="177"/>
      <c r="M788" s="182"/>
      <c r="T788" s="183"/>
      <c r="AT788" s="178" t="s">
        <v>129</v>
      </c>
      <c r="AU788" s="178" t="s">
        <v>89</v>
      </c>
      <c r="AV788" s="14" t="s">
        <v>140</v>
      </c>
      <c r="AW788" s="14" t="s">
        <v>36</v>
      </c>
      <c r="AX788" s="14" t="s">
        <v>79</v>
      </c>
      <c r="AY788" s="178" t="s">
        <v>118</v>
      </c>
    </row>
    <row r="789" spans="2:51" s="13" customFormat="1" ht="12">
      <c r="B789" s="159"/>
      <c r="D789" s="148" t="s">
        <v>129</v>
      </c>
      <c r="E789" s="160" t="s">
        <v>1</v>
      </c>
      <c r="F789" s="161" t="s">
        <v>132</v>
      </c>
      <c r="H789" s="162">
        <v>167.302</v>
      </c>
      <c r="I789" s="163"/>
      <c r="L789" s="159"/>
      <c r="M789" s="164"/>
      <c r="T789" s="165"/>
      <c r="AT789" s="160" t="s">
        <v>129</v>
      </c>
      <c r="AU789" s="160" t="s">
        <v>89</v>
      </c>
      <c r="AV789" s="13" t="s">
        <v>125</v>
      </c>
      <c r="AW789" s="13" t="s">
        <v>36</v>
      </c>
      <c r="AX789" s="13" t="s">
        <v>87</v>
      </c>
      <c r="AY789" s="160" t="s">
        <v>118</v>
      </c>
    </row>
    <row r="790" spans="2:65" s="1" customFormat="1" ht="21.75" customHeight="1">
      <c r="B790" s="133"/>
      <c r="C790" s="134" t="s">
        <v>1080</v>
      </c>
      <c r="D790" s="134" t="s">
        <v>121</v>
      </c>
      <c r="E790" s="135" t="s">
        <v>1081</v>
      </c>
      <c r="F790" s="136" t="s">
        <v>1082</v>
      </c>
      <c r="G790" s="137" t="s">
        <v>151</v>
      </c>
      <c r="H790" s="138">
        <v>262</v>
      </c>
      <c r="I790" s="139"/>
      <c r="J790" s="140">
        <f>ROUND(I790*H790,2)</f>
        <v>0</v>
      </c>
      <c r="K790" s="141"/>
      <c r="L790" s="32"/>
      <c r="M790" s="142" t="s">
        <v>1</v>
      </c>
      <c r="N790" s="143" t="s">
        <v>44</v>
      </c>
      <c r="P790" s="144">
        <f>O790*H790</f>
        <v>0</v>
      </c>
      <c r="Q790" s="144">
        <v>0</v>
      </c>
      <c r="R790" s="144">
        <f>Q790*H790</f>
        <v>0</v>
      </c>
      <c r="S790" s="144">
        <v>0</v>
      </c>
      <c r="T790" s="145">
        <f>S790*H790</f>
        <v>0</v>
      </c>
      <c r="AR790" s="146" t="s">
        <v>125</v>
      </c>
      <c r="AT790" s="146" t="s">
        <v>121</v>
      </c>
      <c r="AU790" s="146" t="s">
        <v>89</v>
      </c>
      <c r="AY790" s="17" t="s">
        <v>118</v>
      </c>
      <c r="BE790" s="147">
        <f>IF(N790="základní",J790,0)</f>
        <v>0</v>
      </c>
      <c r="BF790" s="147">
        <f>IF(N790="snížená",J790,0)</f>
        <v>0</v>
      </c>
      <c r="BG790" s="147">
        <f>IF(N790="zákl. přenesená",J790,0)</f>
        <v>0</v>
      </c>
      <c r="BH790" s="147">
        <f>IF(N790="sníž. přenesená",J790,0)</f>
        <v>0</v>
      </c>
      <c r="BI790" s="147">
        <f>IF(N790="nulová",J790,0)</f>
        <v>0</v>
      </c>
      <c r="BJ790" s="17" t="s">
        <v>87</v>
      </c>
      <c r="BK790" s="147">
        <f>ROUND(I790*H790,2)</f>
        <v>0</v>
      </c>
      <c r="BL790" s="17" t="s">
        <v>125</v>
      </c>
      <c r="BM790" s="146" t="s">
        <v>1083</v>
      </c>
    </row>
    <row r="791" spans="2:47" s="1" customFormat="1" ht="48.75">
      <c r="B791" s="32"/>
      <c r="D791" s="148" t="s">
        <v>127</v>
      </c>
      <c r="F791" s="149" t="s">
        <v>1084</v>
      </c>
      <c r="I791" s="150"/>
      <c r="L791" s="32"/>
      <c r="M791" s="151"/>
      <c r="T791" s="56"/>
      <c r="AT791" s="17" t="s">
        <v>127</v>
      </c>
      <c r="AU791" s="17" t="s">
        <v>89</v>
      </c>
    </row>
    <row r="792" spans="2:51" s="15" customFormat="1" ht="12">
      <c r="B792" s="184"/>
      <c r="D792" s="148" t="s">
        <v>129</v>
      </c>
      <c r="E792" s="185" t="s">
        <v>1</v>
      </c>
      <c r="F792" s="186" t="s">
        <v>1085</v>
      </c>
      <c r="H792" s="185" t="s">
        <v>1</v>
      </c>
      <c r="I792" s="187"/>
      <c r="L792" s="184"/>
      <c r="M792" s="188"/>
      <c r="T792" s="189"/>
      <c r="AT792" s="185" t="s">
        <v>129</v>
      </c>
      <c r="AU792" s="185" t="s">
        <v>89</v>
      </c>
      <c r="AV792" s="15" t="s">
        <v>87</v>
      </c>
      <c r="AW792" s="15" t="s">
        <v>36</v>
      </c>
      <c r="AX792" s="15" t="s">
        <v>79</v>
      </c>
      <c r="AY792" s="185" t="s">
        <v>118</v>
      </c>
    </row>
    <row r="793" spans="2:51" s="12" customFormat="1" ht="12">
      <c r="B793" s="152"/>
      <c r="D793" s="148" t="s">
        <v>129</v>
      </c>
      <c r="E793" s="153" t="s">
        <v>1</v>
      </c>
      <c r="F793" s="154" t="s">
        <v>1086</v>
      </c>
      <c r="H793" s="155">
        <v>228</v>
      </c>
      <c r="I793" s="156"/>
      <c r="L793" s="152"/>
      <c r="M793" s="157"/>
      <c r="T793" s="158"/>
      <c r="AT793" s="153" t="s">
        <v>129</v>
      </c>
      <c r="AU793" s="153" t="s">
        <v>89</v>
      </c>
      <c r="AV793" s="12" t="s">
        <v>89</v>
      </c>
      <c r="AW793" s="12" t="s">
        <v>36</v>
      </c>
      <c r="AX793" s="12" t="s">
        <v>79</v>
      </c>
      <c r="AY793" s="153" t="s">
        <v>118</v>
      </c>
    </row>
    <row r="794" spans="2:51" s="12" customFormat="1" ht="12">
      <c r="B794" s="152"/>
      <c r="D794" s="148" t="s">
        <v>129</v>
      </c>
      <c r="E794" s="153" t="s">
        <v>1</v>
      </c>
      <c r="F794" s="154" t="s">
        <v>1087</v>
      </c>
      <c r="H794" s="155">
        <v>34</v>
      </c>
      <c r="I794" s="156"/>
      <c r="L794" s="152"/>
      <c r="M794" s="157"/>
      <c r="T794" s="158"/>
      <c r="AT794" s="153" t="s">
        <v>129</v>
      </c>
      <c r="AU794" s="153" t="s">
        <v>89</v>
      </c>
      <c r="AV794" s="12" t="s">
        <v>89</v>
      </c>
      <c r="AW794" s="12" t="s">
        <v>36</v>
      </c>
      <c r="AX794" s="12" t="s">
        <v>79</v>
      </c>
      <c r="AY794" s="153" t="s">
        <v>118</v>
      </c>
    </row>
    <row r="795" spans="2:51" s="13" customFormat="1" ht="12">
      <c r="B795" s="159"/>
      <c r="D795" s="148" t="s">
        <v>129</v>
      </c>
      <c r="E795" s="160" t="s">
        <v>1</v>
      </c>
      <c r="F795" s="161" t="s">
        <v>132</v>
      </c>
      <c r="H795" s="162">
        <v>262</v>
      </c>
      <c r="I795" s="163"/>
      <c r="L795" s="159"/>
      <c r="M795" s="164"/>
      <c r="T795" s="165"/>
      <c r="AT795" s="160" t="s">
        <v>129</v>
      </c>
      <c r="AU795" s="160" t="s">
        <v>89</v>
      </c>
      <c r="AV795" s="13" t="s">
        <v>125</v>
      </c>
      <c r="AW795" s="13" t="s">
        <v>36</v>
      </c>
      <c r="AX795" s="13" t="s">
        <v>87</v>
      </c>
      <c r="AY795" s="160" t="s">
        <v>118</v>
      </c>
    </row>
    <row r="796" spans="2:65" s="1" customFormat="1" ht="16.5" customHeight="1">
      <c r="B796" s="133"/>
      <c r="C796" s="134" t="s">
        <v>1088</v>
      </c>
      <c r="D796" s="134" t="s">
        <v>121</v>
      </c>
      <c r="E796" s="135" t="s">
        <v>1089</v>
      </c>
      <c r="F796" s="136" t="s">
        <v>1090</v>
      </c>
      <c r="G796" s="137" t="s">
        <v>151</v>
      </c>
      <c r="H796" s="138">
        <v>16.5</v>
      </c>
      <c r="I796" s="139"/>
      <c r="J796" s="140">
        <f>ROUND(I796*H796,2)</f>
        <v>0</v>
      </c>
      <c r="K796" s="141"/>
      <c r="L796" s="32"/>
      <c r="M796" s="142" t="s">
        <v>1</v>
      </c>
      <c r="N796" s="143" t="s">
        <v>44</v>
      </c>
      <c r="P796" s="144">
        <f>O796*H796</f>
        <v>0</v>
      </c>
      <c r="Q796" s="144">
        <v>0</v>
      </c>
      <c r="R796" s="144">
        <f>Q796*H796</f>
        <v>0</v>
      </c>
      <c r="S796" s="144">
        <v>0</v>
      </c>
      <c r="T796" s="145">
        <f>S796*H796</f>
        <v>0</v>
      </c>
      <c r="AR796" s="146" t="s">
        <v>125</v>
      </c>
      <c r="AT796" s="146" t="s">
        <v>121</v>
      </c>
      <c r="AU796" s="146" t="s">
        <v>89</v>
      </c>
      <c r="AY796" s="17" t="s">
        <v>118</v>
      </c>
      <c r="BE796" s="147">
        <f>IF(N796="základní",J796,0)</f>
        <v>0</v>
      </c>
      <c r="BF796" s="147">
        <f>IF(N796="snížená",J796,0)</f>
        <v>0</v>
      </c>
      <c r="BG796" s="147">
        <f>IF(N796="zákl. přenesená",J796,0)</f>
        <v>0</v>
      </c>
      <c r="BH796" s="147">
        <f>IF(N796="sníž. přenesená",J796,0)</f>
        <v>0</v>
      </c>
      <c r="BI796" s="147">
        <f>IF(N796="nulová",J796,0)</f>
        <v>0</v>
      </c>
      <c r="BJ796" s="17" t="s">
        <v>87</v>
      </c>
      <c r="BK796" s="147">
        <f>ROUND(I796*H796,2)</f>
        <v>0</v>
      </c>
      <c r="BL796" s="17" t="s">
        <v>125</v>
      </c>
      <c r="BM796" s="146" t="s">
        <v>1091</v>
      </c>
    </row>
    <row r="797" spans="2:47" s="1" customFormat="1" ht="48.75">
      <c r="B797" s="32"/>
      <c r="D797" s="148" t="s">
        <v>127</v>
      </c>
      <c r="F797" s="149" t="s">
        <v>1092</v>
      </c>
      <c r="I797" s="150"/>
      <c r="L797" s="32"/>
      <c r="M797" s="151"/>
      <c r="T797" s="56"/>
      <c r="AT797" s="17" t="s">
        <v>127</v>
      </c>
      <c r="AU797" s="17" t="s">
        <v>89</v>
      </c>
    </row>
    <row r="798" spans="2:51" s="15" customFormat="1" ht="12">
      <c r="B798" s="184"/>
      <c r="D798" s="148" t="s">
        <v>129</v>
      </c>
      <c r="E798" s="185" t="s">
        <v>1</v>
      </c>
      <c r="F798" s="186" t="s">
        <v>1085</v>
      </c>
      <c r="H798" s="185" t="s">
        <v>1</v>
      </c>
      <c r="I798" s="187"/>
      <c r="L798" s="184"/>
      <c r="M798" s="188"/>
      <c r="T798" s="189"/>
      <c r="AT798" s="185" t="s">
        <v>129</v>
      </c>
      <c r="AU798" s="185" t="s">
        <v>89</v>
      </c>
      <c r="AV798" s="15" t="s">
        <v>87</v>
      </c>
      <c r="AW798" s="15" t="s">
        <v>36</v>
      </c>
      <c r="AX798" s="15" t="s">
        <v>79</v>
      </c>
      <c r="AY798" s="185" t="s">
        <v>118</v>
      </c>
    </row>
    <row r="799" spans="2:51" s="12" customFormat="1" ht="12">
      <c r="B799" s="152"/>
      <c r="D799" s="148" t="s">
        <v>129</v>
      </c>
      <c r="E799" s="153" t="s">
        <v>1</v>
      </c>
      <c r="F799" s="154" t="s">
        <v>1093</v>
      </c>
      <c r="H799" s="155">
        <v>16.5</v>
      </c>
      <c r="I799" s="156"/>
      <c r="L799" s="152"/>
      <c r="M799" s="157"/>
      <c r="T799" s="158"/>
      <c r="AT799" s="153" t="s">
        <v>129</v>
      </c>
      <c r="AU799" s="153" t="s">
        <v>89</v>
      </c>
      <c r="AV799" s="12" t="s">
        <v>89</v>
      </c>
      <c r="AW799" s="12" t="s">
        <v>36</v>
      </c>
      <c r="AX799" s="12" t="s">
        <v>87</v>
      </c>
      <c r="AY799" s="153" t="s">
        <v>118</v>
      </c>
    </row>
    <row r="800" spans="2:65" s="1" customFormat="1" ht="16.5" customHeight="1">
      <c r="B800" s="133"/>
      <c r="C800" s="134" t="s">
        <v>1094</v>
      </c>
      <c r="D800" s="134" t="s">
        <v>121</v>
      </c>
      <c r="E800" s="135" t="s">
        <v>1095</v>
      </c>
      <c r="F800" s="136" t="s">
        <v>1096</v>
      </c>
      <c r="G800" s="137" t="s">
        <v>135</v>
      </c>
      <c r="H800" s="138">
        <v>120</v>
      </c>
      <c r="I800" s="139"/>
      <c r="J800" s="140">
        <f>ROUND(I800*H800,2)</f>
        <v>0</v>
      </c>
      <c r="K800" s="141"/>
      <c r="L800" s="32"/>
      <c r="M800" s="142" t="s">
        <v>1</v>
      </c>
      <c r="N800" s="143" t="s">
        <v>44</v>
      </c>
      <c r="P800" s="144">
        <f>O800*H800</f>
        <v>0</v>
      </c>
      <c r="Q800" s="144">
        <v>0</v>
      </c>
      <c r="R800" s="144">
        <f>Q800*H800</f>
        <v>0</v>
      </c>
      <c r="S800" s="144">
        <v>0</v>
      </c>
      <c r="T800" s="145">
        <f>S800*H800</f>
        <v>0</v>
      </c>
      <c r="AR800" s="146" t="s">
        <v>125</v>
      </c>
      <c r="AT800" s="146" t="s">
        <v>121</v>
      </c>
      <c r="AU800" s="146" t="s">
        <v>89</v>
      </c>
      <c r="AY800" s="17" t="s">
        <v>118</v>
      </c>
      <c r="BE800" s="147">
        <f>IF(N800="základní",J800,0)</f>
        <v>0</v>
      </c>
      <c r="BF800" s="147">
        <f>IF(N800="snížená",J800,0)</f>
        <v>0</v>
      </c>
      <c r="BG800" s="147">
        <f>IF(N800="zákl. přenesená",J800,0)</f>
        <v>0</v>
      </c>
      <c r="BH800" s="147">
        <f>IF(N800="sníž. přenesená",J800,0)</f>
        <v>0</v>
      </c>
      <c r="BI800" s="147">
        <f>IF(N800="nulová",J800,0)</f>
        <v>0</v>
      </c>
      <c r="BJ800" s="17" t="s">
        <v>87</v>
      </c>
      <c r="BK800" s="147">
        <f>ROUND(I800*H800,2)</f>
        <v>0</v>
      </c>
      <c r="BL800" s="17" t="s">
        <v>125</v>
      </c>
      <c r="BM800" s="146" t="s">
        <v>1097</v>
      </c>
    </row>
    <row r="801" spans="2:47" s="1" customFormat="1" ht="12">
      <c r="B801" s="32"/>
      <c r="D801" s="148" t="s">
        <v>127</v>
      </c>
      <c r="F801" s="149" t="s">
        <v>1096</v>
      </c>
      <c r="I801" s="150"/>
      <c r="L801" s="32"/>
      <c r="M801" s="151"/>
      <c r="T801" s="56"/>
      <c r="AT801" s="17" t="s">
        <v>127</v>
      </c>
      <c r="AU801" s="17" t="s">
        <v>89</v>
      </c>
    </row>
    <row r="802" spans="2:65" s="1" customFormat="1" ht="24.2" customHeight="1">
      <c r="B802" s="133"/>
      <c r="C802" s="166" t="s">
        <v>1098</v>
      </c>
      <c r="D802" s="166" t="s">
        <v>148</v>
      </c>
      <c r="E802" s="167" t="s">
        <v>1099</v>
      </c>
      <c r="F802" s="168" t="s">
        <v>1100</v>
      </c>
      <c r="G802" s="169" t="s">
        <v>135</v>
      </c>
      <c r="H802" s="170">
        <v>120</v>
      </c>
      <c r="I802" s="171"/>
      <c r="J802" s="172">
        <f>ROUND(I802*H802,2)</f>
        <v>0</v>
      </c>
      <c r="K802" s="173"/>
      <c r="L802" s="174"/>
      <c r="M802" s="175" t="s">
        <v>1</v>
      </c>
      <c r="N802" s="176" t="s">
        <v>44</v>
      </c>
      <c r="P802" s="144">
        <f>O802*H802</f>
        <v>0</v>
      </c>
      <c r="Q802" s="144">
        <v>0</v>
      </c>
      <c r="R802" s="144">
        <f>Q802*H802</f>
        <v>0</v>
      </c>
      <c r="S802" s="144">
        <v>0</v>
      </c>
      <c r="T802" s="145">
        <f>S802*H802</f>
        <v>0</v>
      </c>
      <c r="AR802" s="146" t="s">
        <v>152</v>
      </c>
      <c r="AT802" s="146" t="s">
        <v>148</v>
      </c>
      <c r="AU802" s="146" t="s">
        <v>89</v>
      </c>
      <c r="AY802" s="17" t="s">
        <v>118</v>
      </c>
      <c r="BE802" s="147">
        <f>IF(N802="základní",J802,0)</f>
        <v>0</v>
      </c>
      <c r="BF802" s="147">
        <f>IF(N802="snížená",J802,0)</f>
        <v>0</v>
      </c>
      <c r="BG802" s="147">
        <f>IF(N802="zákl. přenesená",J802,0)</f>
        <v>0</v>
      </c>
      <c r="BH802" s="147">
        <f>IF(N802="sníž. přenesená",J802,0)</f>
        <v>0</v>
      </c>
      <c r="BI802" s="147">
        <f>IF(N802="nulová",J802,0)</f>
        <v>0</v>
      </c>
      <c r="BJ802" s="17" t="s">
        <v>87</v>
      </c>
      <c r="BK802" s="147">
        <f>ROUND(I802*H802,2)</f>
        <v>0</v>
      </c>
      <c r="BL802" s="17" t="s">
        <v>125</v>
      </c>
      <c r="BM802" s="146" t="s">
        <v>1101</v>
      </c>
    </row>
    <row r="803" spans="2:47" s="1" customFormat="1" ht="19.5">
      <c r="B803" s="32"/>
      <c r="D803" s="148" t="s">
        <v>127</v>
      </c>
      <c r="F803" s="149" t="s">
        <v>1100</v>
      </c>
      <c r="I803" s="150"/>
      <c r="L803" s="32"/>
      <c r="M803" s="151"/>
      <c r="T803" s="56"/>
      <c r="AT803" s="17" t="s">
        <v>127</v>
      </c>
      <c r="AU803" s="17" t="s">
        <v>89</v>
      </c>
    </row>
    <row r="804" spans="2:63" s="11" customFormat="1" ht="25.9" customHeight="1">
      <c r="B804" s="121"/>
      <c r="D804" s="122" t="s">
        <v>78</v>
      </c>
      <c r="E804" s="123" t="s">
        <v>1102</v>
      </c>
      <c r="F804" s="123" t="s">
        <v>1103</v>
      </c>
      <c r="I804" s="124"/>
      <c r="J804" s="125">
        <f>BK804</f>
        <v>0</v>
      </c>
      <c r="L804" s="121"/>
      <c r="M804" s="126"/>
      <c r="P804" s="127">
        <f>SUM(P805:P980)</f>
        <v>0</v>
      </c>
      <c r="R804" s="127">
        <f>SUM(R805:R980)</f>
        <v>0</v>
      </c>
      <c r="T804" s="128">
        <f>SUM(T805:T980)</f>
        <v>0</v>
      </c>
      <c r="AR804" s="122" t="s">
        <v>125</v>
      </c>
      <c r="AT804" s="129" t="s">
        <v>78</v>
      </c>
      <c r="AU804" s="129" t="s">
        <v>79</v>
      </c>
      <c r="AY804" s="122" t="s">
        <v>118</v>
      </c>
      <c r="BK804" s="130">
        <f>SUM(BK805:BK980)</f>
        <v>0</v>
      </c>
    </row>
    <row r="805" spans="2:65" s="1" customFormat="1" ht="37.9" customHeight="1">
      <c r="B805" s="133"/>
      <c r="C805" s="134" t="s">
        <v>1104</v>
      </c>
      <c r="D805" s="134" t="s">
        <v>121</v>
      </c>
      <c r="E805" s="135" t="s">
        <v>1105</v>
      </c>
      <c r="F805" s="136" t="s">
        <v>1106</v>
      </c>
      <c r="G805" s="137" t="s">
        <v>151</v>
      </c>
      <c r="H805" s="138">
        <v>3660.815</v>
      </c>
      <c r="I805" s="139"/>
      <c r="J805" s="140">
        <f>ROUND(I805*H805,2)</f>
        <v>0</v>
      </c>
      <c r="K805" s="141"/>
      <c r="L805" s="32"/>
      <c r="M805" s="142" t="s">
        <v>1</v>
      </c>
      <c r="N805" s="143" t="s">
        <v>44</v>
      </c>
      <c r="P805" s="144">
        <f>O805*H805</f>
        <v>0</v>
      </c>
      <c r="Q805" s="144">
        <v>0</v>
      </c>
      <c r="R805" s="144">
        <f>Q805*H805</f>
        <v>0</v>
      </c>
      <c r="S805" s="144">
        <v>0</v>
      </c>
      <c r="T805" s="145">
        <f>S805*H805</f>
        <v>0</v>
      </c>
      <c r="AR805" s="146" t="s">
        <v>1107</v>
      </c>
      <c r="AT805" s="146" t="s">
        <v>121</v>
      </c>
      <c r="AU805" s="146" t="s">
        <v>87</v>
      </c>
      <c r="AY805" s="17" t="s">
        <v>118</v>
      </c>
      <c r="BE805" s="147">
        <f>IF(N805="základní",J805,0)</f>
        <v>0</v>
      </c>
      <c r="BF805" s="147">
        <f>IF(N805="snížená",J805,0)</f>
        <v>0</v>
      </c>
      <c r="BG805" s="147">
        <f>IF(N805="zákl. přenesená",J805,0)</f>
        <v>0</v>
      </c>
      <c r="BH805" s="147">
        <f>IF(N805="sníž. přenesená",J805,0)</f>
        <v>0</v>
      </c>
      <c r="BI805" s="147">
        <f>IF(N805="nulová",J805,0)</f>
        <v>0</v>
      </c>
      <c r="BJ805" s="17" t="s">
        <v>87</v>
      </c>
      <c r="BK805" s="147">
        <f>ROUND(I805*H805,2)</f>
        <v>0</v>
      </c>
      <c r="BL805" s="17" t="s">
        <v>1107</v>
      </c>
      <c r="BM805" s="146" t="s">
        <v>1108</v>
      </c>
    </row>
    <row r="806" spans="2:47" s="1" customFormat="1" ht="48.75">
      <c r="B806" s="32"/>
      <c r="D806" s="148" t="s">
        <v>127</v>
      </c>
      <c r="F806" s="149" t="s">
        <v>1109</v>
      </c>
      <c r="I806" s="150"/>
      <c r="L806" s="32"/>
      <c r="M806" s="151"/>
      <c r="T806" s="56"/>
      <c r="AT806" s="17" t="s">
        <v>127</v>
      </c>
      <c r="AU806" s="17" t="s">
        <v>87</v>
      </c>
    </row>
    <row r="807" spans="2:51" s="12" customFormat="1" ht="12">
      <c r="B807" s="152"/>
      <c r="D807" s="148" t="s">
        <v>129</v>
      </c>
      <c r="E807" s="153" t="s">
        <v>1</v>
      </c>
      <c r="F807" s="154" t="s">
        <v>1110</v>
      </c>
      <c r="H807" s="155">
        <v>13.786</v>
      </c>
      <c r="I807" s="156"/>
      <c r="L807" s="152"/>
      <c r="M807" s="157"/>
      <c r="T807" s="158"/>
      <c r="AT807" s="153" t="s">
        <v>129</v>
      </c>
      <c r="AU807" s="153" t="s">
        <v>87</v>
      </c>
      <c r="AV807" s="12" t="s">
        <v>89</v>
      </c>
      <c r="AW807" s="12" t="s">
        <v>36</v>
      </c>
      <c r="AX807" s="12" t="s">
        <v>79</v>
      </c>
      <c r="AY807" s="153" t="s">
        <v>118</v>
      </c>
    </row>
    <row r="808" spans="2:51" s="14" customFormat="1" ht="12">
      <c r="B808" s="177"/>
      <c r="D808" s="148" t="s">
        <v>129</v>
      </c>
      <c r="E808" s="178" t="s">
        <v>1</v>
      </c>
      <c r="F808" s="179" t="s">
        <v>218</v>
      </c>
      <c r="H808" s="180">
        <v>13.786</v>
      </c>
      <c r="I808" s="181"/>
      <c r="L808" s="177"/>
      <c r="M808" s="182"/>
      <c r="T808" s="183"/>
      <c r="AT808" s="178" t="s">
        <v>129</v>
      </c>
      <c r="AU808" s="178" t="s">
        <v>87</v>
      </c>
      <c r="AV808" s="14" t="s">
        <v>140</v>
      </c>
      <c r="AW808" s="14" t="s">
        <v>36</v>
      </c>
      <c r="AX808" s="14" t="s">
        <v>79</v>
      </c>
      <c r="AY808" s="178" t="s">
        <v>118</v>
      </c>
    </row>
    <row r="809" spans="2:51" s="15" customFormat="1" ht="12">
      <c r="B809" s="184"/>
      <c r="D809" s="148" t="s">
        <v>129</v>
      </c>
      <c r="E809" s="185" t="s">
        <v>1</v>
      </c>
      <c r="F809" s="186" t="s">
        <v>1111</v>
      </c>
      <c r="H809" s="185" t="s">
        <v>1</v>
      </c>
      <c r="I809" s="187"/>
      <c r="L809" s="184"/>
      <c r="M809" s="188"/>
      <c r="T809" s="189"/>
      <c r="AT809" s="185" t="s">
        <v>129</v>
      </c>
      <c r="AU809" s="185" t="s">
        <v>87</v>
      </c>
      <c r="AV809" s="15" t="s">
        <v>87</v>
      </c>
      <c r="AW809" s="15" t="s">
        <v>36</v>
      </c>
      <c r="AX809" s="15" t="s">
        <v>79</v>
      </c>
      <c r="AY809" s="185" t="s">
        <v>118</v>
      </c>
    </row>
    <row r="810" spans="2:51" s="12" customFormat="1" ht="12">
      <c r="B810" s="152"/>
      <c r="D810" s="148" t="s">
        <v>129</v>
      </c>
      <c r="E810" s="153" t="s">
        <v>1</v>
      </c>
      <c r="F810" s="154" t="s">
        <v>1112</v>
      </c>
      <c r="H810" s="155">
        <v>75.5</v>
      </c>
      <c r="I810" s="156"/>
      <c r="L810" s="152"/>
      <c r="M810" s="157"/>
      <c r="T810" s="158"/>
      <c r="AT810" s="153" t="s">
        <v>129</v>
      </c>
      <c r="AU810" s="153" t="s">
        <v>87</v>
      </c>
      <c r="AV810" s="12" t="s">
        <v>89</v>
      </c>
      <c r="AW810" s="12" t="s">
        <v>36</v>
      </c>
      <c r="AX810" s="12" t="s">
        <v>79</v>
      </c>
      <c r="AY810" s="153" t="s">
        <v>118</v>
      </c>
    </row>
    <row r="811" spans="2:51" s="12" customFormat="1" ht="12">
      <c r="B811" s="152"/>
      <c r="D811" s="148" t="s">
        <v>129</v>
      </c>
      <c r="E811" s="153" t="s">
        <v>1</v>
      </c>
      <c r="F811" s="154" t="s">
        <v>1113</v>
      </c>
      <c r="H811" s="155">
        <v>0.942</v>
      </c>
      <c r="I811" s="156"/>
      <c r="L811" s="152"/>
      <c r="M811" s="157"/>
      <c r="T811" s="158"/>
      <c r="AT811" s="153" t="s">
        <v>129</v>
      </c>
      <c r="AU811" s="153" t="s">
        <v>87</v>
      </c>
      <c r="AV811" s="12" t="s">
        <v>89</v>
      </c>
      <c r="AW811" s="12" t="s">
        <v>36</v>
      </c>
      <c r="AX811" s="12" t="s">
        <v>79</v>
      </c>
      <c r="AY811" s="153" t="s">
        <v>118</v>
      </c>
    </row>
    <row r="812" spans="2:51" s="12" customFormat="1" ht="12">
      <c r="B812" s="152"/>
      <c r="D812" s="148" t="s">
        <v>129</v>
      </c>
      <c r="E812" s="153" t="s">
        <v>1</v>
      </c>
      <c r="F812" s="154" t="s">
        <v>1114</v>
      </c>
      <c r="H812" s="155">
        <v>1.134</v>
      </c>
      <c r="I812" s="156"/>
      <c r="L812" s="152"/>
      <c r="M812" s="157"/>
      <c r="T812" s="158"/>
      <c r="AT812" s="153" t="s">
        <v>129</v>
      </c>
      <c r="AU812" s="153" t="s">
        <v>87</v>
      </c>
      <c r="AV812" s="12" t="s">
        <v>89</v>
      </c>
      <c r="AW812" s="12" t="s">
        <v>36</v>
      </c>
      <c r="AX812" s="12" t="s">
        <v>79</v>
      </c>
      <c r="AY812" s="153" t="s">
        <v>118</v>
      </c>
    </row>
    <row r="813" spans="2:51" s="12" customFormat="1" ht="12">
      <c r="B813" s="152"/>
      <c r="D813" s="148" t="s">
        <v>129</v>
      </c>
      <c r="E813" s="153" t="s">
        <v>1</v>
      </c>
      <c r="F813" s="154" t="s">
        <v>1115</v>
      </c>
      <c r="H813" s="155">
        <v>1.432</v>
      </c>
      <c r="I813" s="156"/>
      <c r="L813" s="152"/>
      <c r="M813" s="157"/>
      <c r="T813" s="158"/>
      <c r="AT813" s="153" t="s">
        <v>129</v>
      </c>
      <c r="AU813" s="153" t="s">
        <v>87</v>
      </c>
      <c r="AV813" s="12" t="s">
        <v>89</v>
      </c>
      <c r="AW813" s="12" t="s">
        <v>36</v>
      </c>
      <c r="AX813" s="12" t="s">
        <v>79</v>
      </c>
      <c r="AY813" s="153" t="s">
        <v>118</v>
      </c>
    </row>
    <row r="814" spans="2:51" s="12" customFormat="1" ht="12">
      <c r="B814" s="152"/>
      <c r="D814" s="148" t="s">
        <v>129</v>
      </c>
      <c r="E814" s="153" t="s">
        <v>1</v>
      </c>
      <c r="F814" s="154" t="s">
        <v>1116</v>
      </c>
      <c r="H814" s="155">
        <v>0.779</v>
      </c>
      <c r="I814" s="156"/>
      <c r="L814" s="152"/>
      <c r="M814" s="157"/>
      <c r="T814" s="158"/>
      <c r="AT814" s="153" t="s">
        <v>129</v>
      </c>
      <c r="AU814" s="153" t="s">
        <v>87</v>
      </c>
      <c r="AV814" s="12" t="s">
        <v>89</v>
      </c>
      <c r="AW814" s="12" t="s">
        <v>36</v>
      </c>
      <c r="AX814" s="12" t="s">
        <v>79</v>
      </c>
      <c r="AY814" s="153" t="s">
        <v>118</v>
      </c>
    </row>
    <row r="815" spans="2:51" s="12" customFormat="1" ht="12">
      <c r="B815" s="152"/>
      <c r="D815" s="148" t="s">
        <v>129</v>
      </c>
      <c r="E815" s="153" t="s">
        <v>1</v>
      </c>
      <c r="F815" s="154" t="s">
        <v>1117</v>
      </c>
      <c r="H815" s="155">
        <v>0.465</v>
      </c>
      <c r="I815" s="156"/>
      <c r="L815" s="152"/>
      <c r="M815" s="157"/>
      <c r="T815" s="158"/>
      <c r="AT815" s="153" t="s">
        <v>129</v>
      </c>
      <c r="AU815" s="153" t="s">
        <v>87</v>
      </c>
      <c r="AV815" s="12" t="s">
        <v>89</v>
      </c>
      <c r="AW815" s="12" t="s">
        <v>36</v>
      </c>
      <c r="AX815" s="12" t="s">
        <v>79</v>
      </c>
      <c r="AY815" s="153" t="s">
        <v>118</v>
      </c>
    </row>
    <row r="816" spans="2:51" s="12" customFormat="1" ht="12">
      <c r="B816" s="152"/>
      <c r="D816" s="148" t="s">
        <v>129</v>
      </c>
      <c r="E816" s="153" t="s">
        <v>1</v>
      </c>
      <c r="F816" s="154" t="s">
        <v>1118</v>
      </c>
      <c r="H816" s="155">
        <v>0.69</v>
      </c>
      <c r="I816" s="156"/>
      <c r="L816" s="152"/>
      <c r="M816" s="157"/>
      <c r="T816" s="158"/>
      <c r="AT816" s="153" t="s">
        <v>129</v>
      </c>
      <c r="AU816" s="153" t="s">
        <v>87</v>
      </c>
      <c r="AV816" s="12" t="s">
        <v>89</v>
      </c>
      <c r="AW816" s="12" t="s">
        <v>36</v>
      </c>
      <c r="AX816" s="12" t="s">
        <v>79</v>
      </c>
      <c r="AY816" s="153" t="s">
        <v>118</v>
      </c>
    </row>
    <row r="817" spans="2:51" s="12" customFormat="1" ht="12">
      <c r="B817" s="152"/>
      <c r="D817" s="148" t="s">
        <v>129</v>
      </c>
      <c r="E817" s="153" t="s">
        <v>1</v>
      </c>
      <c r="F817" s="154" t="s">
        <v>1119</v>
      </c>
      <c r="H817" s="155">
        <v>0.099</v>
      </c>
      <c r="I817" s="156"/>
      <c r="L817" s="152"/>
      <c r="M817" s="157"/>
      <c r="T817" s="158"/>
      <c r="AT817" s="153" t="s">
        <v>129</v>
      </c>
      <c r="AU817" s="153" t="s">
        <v>87</v>
      </c>
      <c r="AV817" s="12" t="s">
        <v>89</v>
      </c>
      <c r="AW817" s="12" t="s">
        <v>36</v>
      </c>
      <c r="AX817" s="12" t="s">
        <v>79</v>
      </c>
      <c r="AY817" s="153" t="s">
        <v>118</v>
      </c>
    </row>
    <row r="818" spans="2:51" s="12" customFormat="1" ht="12">
      <c r="B818" s="152"/>
      <c r="D818" s="148" t="s">
        <v>129</v>
      </c>
      <c r="E818" s="153" t="s">
        <v>1</v>
      </c>
      <c r="F818" s="154" t="s">
        <v>1120</v>
      </c>
      <c r="H818" s="155">
        <v>0.076</v>
      </c>
      <c r="I818" s="156"/>
      <c r="L818" s="152"/>
      <c r="M818" s="157"/>
      <c r="T818" s="158"/>
      <c r="AT818" s="153" t="s">
        <v>129</v>
      </c>
      <c r="AU818" s="153" t="s">
        <v>87</v>
      </c>
      <c r="AV818" s="12" t="s">
        <v>89</v>
      </c>
      <c r="AW818" s="12" t="s">
        <v>36</v>
      </c>
      <c r="AX818" s="12" t="s">
        <v>79</v>
      </c>
      <c r="AY818" s="153" t="s">
        <v>118</v>
      </c>
    </row>
    <row r="819" spans="2:51" s="14" customFormat="1" ht="12">
      <c r="B819" s="177"/>
      <c r="D819" s="148" t="s">
        <v>129</v>
      </c>
      <c r="E819" s="178" t="s">
        <v>1</v>
      </c>
      <c r="F819" s="179" t="s">
        <v>218</v>
      </c>
      <c r="H819" s="180">
        <v>81.117</v>
      </c>
      <c r="I819" s="181"/>
      <c r="L819" s="177"/>
      <c r="M819" s="182"/>
      <c r="T819" s="183"/>
      <c r="AT819" s="178" t="s">
        <v>129</v>
      </c>
      <c r="AU819" s="178" t="s">
        <v>87</v>
      </c>
      <c r="AV819" s="14" t="s">
        <v>140</v>
      </c>
      <c r="AW819" s="14" t="s">
        <v>36</v>
      </c>
      <c r="AX819" s="14" t="s">
        <v>79</v>
      </c>
      <c r="AY819" s="178" t="s">
        <v>118</v>
      </c>
    </row>
    <row r="820" spans="2:51" s="12" customFormat="1" ht="12">
      <c r="B820" s="152"/>
      <c r="D820" s="148" t="s">
        <v>129</v>
      </c>
      <c r="E820" s="153" t="s">
        <v>1</v>
      </c>
      <c r="F820" s="154" t="s">
        <v>1121</v>
      </c>
      <c r="H820" s="155">
        <v>1404.753</v>
      </c>
      <c r="I820" s="156"/>
      <c r="L820" s="152"/>
      <c r="M820" s="157"/>
      <c r="T820" s="158"/>
      <c r="AT820" s="153" t="s">
        <v>129</v>
      </c>
      <c r="AU820" s="153" t="s">
        <v>87</v>
      </c>
      <c r="AV820" s="12" t="s">
        <v>89</v>
      </c>
      <c r="AW820" s="12" t="s">
        <v>36</v>
      </c>
      <c r="AX820" s="12" t="s">
        <v>79</v>
      </c>
      <c r="AY820" s="153" t="s">
        <v>118</v>
      </c>
    </row>
    <row r="821" spans="2:51" s="12" customFormat="1" ht="12">
      <c r="B821" s="152"/>
      <c r="D821" s="148" t="s">
        <v>129</v>
      </c>
      <c r="E821" s="153" t="s">
        <v>1</v>
      </c>
      <c r="F821" s="154" t="s">
        <v>1122</v>
      </c>
      <c r="H821" s="155">
        <v>2161.159</v>
      </c>
      <c r="I821" s="156"/>
      <c r="L821" s="152"/>
      <c r="M821" s="157"/>
      <c r="T821" s="158"/>
      <c r="AT821" s="153" t="s">
        <v>129</v>
      </c>
      <c r="AU821" s="153" t="s">
        <v>87</v>
      </c>
      <c r="AV821" s="12" t="s">
        <v>89</v>
      </c>
      <c r="AW821" s="12" t="s">
        <v>36</v>
      </c>
      <c r="AX821" s="12" t="s">
        <v>79</v>
      </c>
      <c r="AY821" s="153" t="s">
        <v>118</v>
      </c>
    </row>
    <row r="822" spans="2:51" s="13" customFormat="1" ht="12">
      <c r="B822" s="159"/>
      <c r="D822" s="148" t="s">
        <v>129</v>
      </c>
      <c r="E822" s="160" t="s">
        <v>1</v>
      </c>
      <c r="F822" s="161" t="s">
        <v>132</v>
      </c>
      <c r="H822" s="162">
        <v>3660.815</v>
      </c>
      <c r="I822" s="163"/>
      <c r="L822" s="159"/>
      <c r="M822" s="164"/>
      <c r="T822" s="165"/>
      <c r="AT822" s="160" t="s">
        <v>129</v>
      </c>
      <c r="AU822" s="160" t="s">
        <v>87</v>
      </c>
      <c r="AV822" s="13" t="s">
        <v>125</v>
      </c>
      <c r="AW822" s="13" t="s">
        <v>36</v>
      </c>
      <c r="AX822" s="13" t="s">
        <v>87</v>
      </c>
      <c r="AY822" s="160" t="s">
        <v>118</v>
      </c>
    </row>
    <row r="823" spans="2:65" s="1" customFormat="1" ht="37.9" customHeight="1">
      <c r="B823" s="133"/>
      <c r="C823" s="134" t="s">
        <v>1123</v>
      </c>
      <c r="D823" s="134" t="s">
        <v>121</v>
      </c>
      <c r="E823" s="135" t="s">
        <v>1124</v>
      </c>
      <c r="F823" s="136" t="s">
        <v>1125</v>
      </c>
      <c r="G823" s="137" t="s">
        <v>151</v>
      </c>
      <c r="H823" s="138">
        <v>3493.308</v>
      </c>
      <c r="I823" s="139"/>
      <c r="J823" s="140">
        <f>ROUND(I823*H823,2)</f>
        <v>0</v>
      </c>
      <c r="K823" s="141"/>
      <c r="L823" s="32"/>
      <c r="M823" s="142" t="s">
        <v>1</v>
      </c>
      <c r="N823" s="143" t="s">
        <v>44</v>
      </c>
      <c r="P823" s="144">
        <f>O823*H823</f>
        <v>0</v>
      </c>
      <c r="Q823" s="144">
        <v>0</v>
      </c>
      <c r="R823" s="144">
        <f>Q823*H823</f>
        <v>0</v>
      </c>
      <c r="S823" s="144">
        <v>0</v>
      </c>
      <c r="T823" s="145">
        <f>S823*H823</f>
        <v>0</v>
      </c>
      <c r="AR823" s="146" t="s">
        <v>1107</v>
      </c>
      <c r="AT823" s="146" t="s">
        <v>121</v>
      </c>
      <c r="AU823" s="146" t="s">
        <v>87</v>
      </c>
      <c r="AY823" s="17" t="s">
        <v>118</v>
      </c>
      <c r="BE823" s="147">
        <f>IF(N823="základní",J823,0)</f>
        <v>0</v>
      </c>
      <c r="BF823" s="147">
        <f>IF(N823="snížená",J823,0)</f>
        <v>0</v>
      </c>
      <c r="BG823" s="147">
        <f>IF(N823="zákl. přenesená",J823,0)</f>
        <v>0</v>
      </c>
      <c r="BH823" s="147">
        <f>IF(N823="sníž. přenesená",J823,0)</f>
        <v>0</v>
      </c>
      <c r="BI823" s="147">
        <f>IF(N823="nulová",J823,0)</f>
        <v>0</v>
      </c>
      <c r="BJ823" s="17" t="s">
        <v>87</v>
      </c>
      <c r="BK823" s="147">
        <f>ROUND(I823*H823,2)</f>
        <v>0</v>
      </c>
      <c r="BL823" s="17" t="s">
        <v>1107</v>
      </c>
      <c r="BM823" s="146" t="s">
        <v>1126</v>
      </c>
    </row>
    <row r="824" spans="2:47" s="1" customFormat="1" ht="48.75">
      <c r="B824" s="32"/>
      <c r="D824" s="148" t="s">
        <v>127</v>
      </c>
      <c r="F824" s="149" t="s">
        <v>1127</v>
      </c>
      <c r="I824" s="150"/>
      <c r="L824" s="32"/>
      <c r="M824" s="151"/>
      <c r="T824" s="56"/>
      <c r="AT824" s="17" t="s">
        <v>127</v>
      </c>
      <c r="AU824" s="17" t="s">
        <v>87</v>
      </c>
    </row>
    <row r="825" spans="2:51" s="12" customFormat="1" ht="12">
      <c r="B825" s="152"/>
      <c r="D825" s="148" t="s">
        <v>129</v>
      </c>
      <c r="E825" s="153" t="s">
        <v>1</v>
      </c>
      <c r="F825" s="154" t="s">
        <v>1128</v>
      </c>
      <c r="H825" s="155">
        <v>2736.902</v>
      </c>
      <c r="I825" s="156"/>
      <c r="L825" s="152"/>
      <c r="M825" s="157"/>
      <c r="T825" s="158"/>
      <c r="AT825" s="153" t="s">
        <v>129</v>
      </c>
      <c r="AU825" s="153" t="s">
        <v>87</v>
      </c>
      <c r="AV825" s="12" t="s">
        <v>89</v>
      </c>
      <c r="AW825" s="12" t="s">
        <v>36</v>
      </c>
      <c r="AX825" s="12" t="s">
        <v>79</v>
      </c>
      <c r="AY825" s="153" t="s">
        <v>118</v>
      </c>
    </row>
    <row r="826" spans="2:51" s="12" customFormat="1" ht="12">
      <c r="B826" s="152"/>
      <c r="D826" s="148" t="s">
        <v>129</v>
      </c>
      <c r="E826" s="153" t="s">
        <v>1</v>
      </c>
      <c r="F826" s="154" t="s">
        <v>1129</v>
      </c>
      <c r="H826" s="155">
        <v>756.406</v>
      </c>
      <c r="I826" s="156"/>
      <c r="L826" s="152"/>
      <c r="M826" s="157"/>
      <c r="T826" s="158"/>
      <c r="AT826" s="153" t="s">
        <v>129</v>
      </c>
      <c r="AU826" s="153" t="s">
        <v>87</v>
      </c>
      <c r="AV826" s="12" t="s">
        <v>89</v>
      </c>
      <c r="AW826" s="12" t="s">
        <v>36</v>
      </c>
      <c r="AX826" s="12" t="s">
        <v>79</v>
      </c>
      <c r="AY826" s="153" t="s">
        <v>118</v>
      </c>
    </row>
    <row r="827" spans="2:51" s="13" customFormat="1" ht="12">
      <c r="B827" s="159"/>
      <c r="D827" s="148" t="s">
        <v>129</v>
      </c>
      <c r="E827" s="160" t="s">
        <v>1</v>
      </c>
      <c r="F827" s="161" t="s">
        <v>132</v>
      </c>
      <c r="H827" s="162">
        <v>3493.308</v>
      </c>
      <c r="I827" s="163"/>
      <c r="L827" s="159"/>
      <c r="M827" s="164"/>
      <c r="T827" s="165"/>
      <c r="AT827" s="160" t="s">
        <v>129</v>
      </c>
      <c r="AU827" s="160" t="s">
        <v>87</v>
      </c>
      <c r="AV827" s="13" t="s">
        <v>125</v>
      </c>
      <c r="AW827" s="13" t="s">
        <v>36</v>
      </c>
      <c r="AX827" s="13" t="s">
        <v>87</v>
      </c>
      <c r="AY827" s="160" t="s">
        <v>118</v>
      </c>
    </row>
    <row r="828" spans="2:65" s="1" customFormat="1" ht="37.9" customHeight="1">
      <c r="B828" s="133"/>
      <c r="C828" s="134" t="s">
        <v>1130</v>
      </c>
      <c r="D828" s="134" t="s">
        <v>121</v>
      </c>
      <c r="E828" s="135" t="s">
        <v>1131</v>
      </c>
      <c r="F828" s="136" t="s">
        <v>1132</v>
      </c>
      <c r="G828" s="137" t="s">
        <v>151</v>
      </c>
      <c r="H828" s="138">
        <v>3.959</v>
      </c>
      <c r="I828" s="139"/>
      <c r="J828" s="140">
        <f>ROUND(I828*H828,2)</f>
        <v>0</v>
      </c>
      <c r="K828" s="141"/>
      <c r="L828" s="32"/>
      <c r="M828" s="142" t="s">
        <v>1</v>
      </c>
      <c r="N828" s="143" t="s">
        <v>44</v>
      </c>
      <c r="P828" s="144">
        <f>O828*H828</f>
        <v>0</v>
      </c>
      <c r="Q828" s="144">
        <v>0</v>
      </c>
      <c r="R828" s="144">
        <f>Q828*H828</f>
        <v>0</v>
      </c>
      <c r="S828" s="144">
        <v>0</v>
      </c>
      <c r="T828" s="145">
        <f>S828*H828</f>
        <v>0</v>
      </c>
      <c r="AR828" s="146" t="s">
        <v>1107</v>
      </c>
      <c r="AT828" s="146" t="s">
        <v>121</v>
      </c>
      <c r="AU828" s="146" t="s">
        <v>87</v>
      </c>
      <c r="AY828" s="17" t="s">
        <v>118</v>
      </c>
      <c r="BE828" s="147">
        <f>IF(N828="základní",J828,0)</f>
        <v>0</v>
      </c>
      <c r="BF828" s="147">
        <f>IF(N828="snížená",J828,0)</f>
        <v>0</v>
      </c>
      <c r="BG828" s="147">
        <f>IF(N828="zákl. přenesená",J828,0)</f>
        <v>0</v>
      </c>
      <c r="BH828" s="147">
        <f>IF(N828="sníž. přenesená",J828,0)</f>
        <v>0</v>
      </c>
      <c r="BI828" s="147">
        <f>IF(N828="nulová",J828,0)</f>
        <v>0</v>
      </c>
      <c r="BJ828" s="17" t="s">
        <v>87</v>
      </c>
      <c r="BK828" s="147">
        <f>ROUND(I828*H828,2)</f>
        <v>0</v>
      </c>
      <c r="BL828" s="17" t="s">
        <v>1107</v>
      </c>
      <c r="BM828" s="146" t="s">
        <v>1133</v>
      </c>
    </row>
    <row r="829" spans="2:47" s="1" customFormat="1" ht="48.75">
      <c r="B829" s="32"/>
      <c r="D829" s="148" t="s">
        <v>127</v>
      </c>
      <c r="F829" s="149" t="s">
        <v>1134</v>
      </c>
      <c r="I829" s="150"/>
      <c r="L829" s="32"/>
      <c r="M829" s="151"/>
      <c r="T829" s="56"/>
      <c r="AT829" s="17" t="s">
        <v>127</v>
      </c>
      <c r="AU829" s="17" t="s">
        <v>87</v>
      </c>
    </row>
    <row r="830" spans="2:51" s="12" customFormat="1" ht="12">
      <c r="B830" s="152"/>
      <c r="D830" s="148" t="s">
        <v>129</v>
      </c>
      <c r="E830" s="153" t="s">
        <v>1</v>
      </c>
      <c r="F830" s="154" t="s">
        <v>1135</v>
      </c>
      <c r="H830" s="155">
        <v>0.171</v>
      </c>
      <c r="I830" s="156"/>
      <c r="L830" s="152"/>
      <c r="M830" s="157"/>
      <c r="T830" s="158"/>
      <c r="AT830" s="153" t="s">
        <v>129</v>
      </c>
      <c r="AU830" s="153" t="s">
        <v>87</v>
      </c>
      <c r="AV830" s="12" t="s">
        <v>89</v>
      </c>
      <c r="AW830" s="12" t="s">
        <v>36</v>
      </c>
      <c r="AX830" s="12" t="s">
        <v>79</v>
      </c>
      <c r="AY830" s="153" t="s">
        <v>118</v>
      </c>
    </row>
    <row r="831" spans="2:51" s="12" customFormat="1" ht="12">
      <c r="B831" s="152"/>
      <c r="D831" s="148" t="s">
        <v>129</v>
      </c>
      <c r="E831" s="153" t="s">
        <v>1</v>
      </c>
      <c r="F831" s="154" t="s">
        <v>1136</v>
      </c>
      <c r="H831" s="155">
        <v>0.126</v>
      </c>
      <c r="I831" s="156"/>
      <c r="L831" s="152"/>
      <c r="M831" s="157"/>
      <c r="T831" s="158"/>
      <c r="AT831" s="153" t="s">
        <v>129</v>
      </c>
      <c r="AU831" s="153" t="s">
        <v>87</v>
      </c>
      <c r="AV831" s="12" t="s">
        <v>89</v>
      </c>
      <c r="AW831" s="12" t="s">
        <v>36</v>
      </c>
      <c r="AX831" s="12" t="s">
        <v>79</v>
      </c>
      <c r="AY831" s="153" t="s">
        <v>118</v>
      </c>
    </row>
    <row r="832" spans="2:51" s="12" customFormat="1" ht="12">
      <c r="B832" s="152"/>
      <c r="D832" s="148" t="s">
        <v>129</v>
      </c>
      <c r="E832" s="153" t="s">
        <v>1</v>
      </c>
      <c r="F832" s="154" t="s">
        <v>1137</v>
      </c>
      <c r="H832" s="155">
        <v>0.02</v>
      </c>
      <c r="I832" s="156"/>
      <c r="L832" s="152"/>
      <c r="M832" s="157"/>
      <c r="T832" s="158"/>
      <c r="AT832" s="153" t="s">
        <v>129</v>
      </c>
      <c r="AU832" s="153" t="s">
        <v>87</v>
      </c>
      <c r="AV832" s="12" t="s">
        <v>89</v>
      </c>
      <c r="AW832" s="12" t="s">
        <v>36</v>
      </c>
      <c r="AX832" s="12" t="s">
        <v>79</v>
      </c>
      <c r="AY832" s="153" t="s">
        <v>118</v>
      </c>
    </row>
    <row r="833" spans="2:51" s="12" customFormat="1" ht="12">
      <c r="B833" s="152"/>
      <c r="D833" s="148" t="s">
        <v>129</v>
      </c>
      <c r="E833" s="153" t="s">
        <v>1</v>
      </c>
      <c r="F833" s="154" t="s">
        <v>1138</v>
      </c>
      <c r="H833" s="155">
        <v>0.009</v>
      </c>
      <c r="I833" s="156"/>
      <c r="L833" s="152"/>
      <c r="M833" s="157"/>
      <c r="T833" s="158"/>
      <c r="AT833" s="153" t="s">
        <v>129</v>
      </c>
      <c r="AU833" s="153" t="s">
        <v>87</v>
      </c>
      <c r="AV833" s="12" t="s">
        <v>89</v>
      </c>
      <c r="AW833" s="12" t="s">
        <v>36</v>
      </c>
      <c r="AX833" s="12" t="s">
        <v>79</v>
      </c>
      <c r="AY833" s="153" t="s">
        <v>118</v>
      </c>
    </row>
    <row r="834" spans="2:51" s="12" customFormat="1" ht="12">
      <c r="B834" s="152"/>
      <c r="D834" s="148" t="s">
        <v>129</v>
      </c>
      <c r="E834" s="153" t="s">
        <v>1</v>
      </c>
      <c r="F834" s="154" t="s">
        <v>1139</v>
      </c>
      <c r="H834" s="155">
        <v>0.055</v>
      </c>
      <c r="I834" s="156"/>
      <c r="L834" s="152"/>
      <c r="M834" s="157"/>
      <c r="T834" s="158"/>
      <c r="AT834" s="153" t="s">
        <v>129</v>
      </c>
      <c r="AU834" s="153" t="s">
        <v>87</v>
      </c>
      <c r="AV834" s="12" t="s">
        <v>89</v>
      </c>
      <c r="AW834" s="12" t="s">
        <v>36</v>
      </c>
      <c r="AX834" s="12" t="s">
        <v>79</v>
      </c>
      <c r="AY834" s="153" t="s">
        <v>118</v>
      </c>
    </row>
    <row r="835" spans="2:51" s="12" customFormat="1" ht="12">
      <c r="B835" s="152"/>
      <c r="D835" s="148" t="s">
        <v>129</v>
      </c>
      <c r="E835" s="153" t="s">
        <v>1</v>
      </c>
      <c r="F835" s="154" t="s">
        <v>1140</v>
      </c>
      <c r="H835" s="155">
        <v>0.02</v>
      </c>
      <c r="I835" s="156"/>
      <c r="L835" s="152"/>
      <c r="M835" s="157"/>
      <c r="T835" s="158"/>
      <c r="AT835" s="153" t="s">
        <v>129</v>
      </c>
      <c r="AU835" s="153" t="s">
        <v>87</v>
      </c>
      <c r="AV835" s="12" t="s">
        <v>89</v>
      </c>
      <c r="AW835" s="12" t="s">
        <v>36</v>
      </c>
      <c r="AX835" s="12" t="s">
        <v>79</v>
      </c>
      <c r="AY835" s="153" t="s">
        <v>118</v>
      </c>
    </row>
    <row r="836" spans="2:51" s="12" customFormat="1" ht="12">
      <c r="B836" s="152"/>
      <c r="D836" s="148" t="s">
        <v>129</v>
      </c>
      <c r="E836" s="153" t="s">
        <v>1</v>
      </c>
      <c r="F836" s="154" t="s">
        <v>1141</v>
      </c>
      <c r="H836" s="155">
        <v>0.002</v>
      </c>
      <c r="I836" s="156"/>
      <c r="L836" s="152"/>
      <c r="M836" s="157"/>
      <c r="T836" s="158"/>
      <c r="AT836" s="153" t="s">
        <v>129</v>
      </c>
      <c r="AU836" s="153" t="s">
        <v>87</v>
      </c>
      <c r="AV836" s="12" t="s">
        <v>89</v>
      </c>
      <c r="AW836" s="12" t="s">
        <v>36</v>
      </c>
      <c r="AX836" s="12" t="s">
        <v>79</v>
      </c>
      <c r="AY836" s="153" t="s">
        <v>118</v>
      </c>
    </row>
    <row r="837" spans="2:51" s="12" customFormat="1" ht="12">
      <c r="B837" s="152"/>
      <c r="D837" s="148" t="s">
        <v>129</v>
      </c>
      <c r="E837" s="153" t="s">
        <v>1</v>
      </c>
      <c r="F837" s="154" t="s">
        <v>1142</v>
      </c>
      <c r="H837" s="155">
        <v>0.309</v>
      </c>
      <c r="I837" s="156"/>
      <c r="L837" s="152"/>
      <c r="M837" s="157"/>
      <c r="T837" s="158"/>
      <c r="AT837" s="153" t="s">
        <v>129</v>
      </c>
      <c r="AU837" s="153" t="s">
        <v>87</v>
      </c>
      <c r="AV837" s="12" t="s">
        <v>89</v>
      </c>
      <c r="AW837" s="12" t="s">
        <v>36</v>
      </c>
      <c r="AX837" s="12" t="s">
        <v>79</v>
      </c>
      <c r="AY837" s="153" t="s">
        <v>118</v>
      </c>
    </row>
    <row r="838" spans="2:51" s="12" customFormat="1" ht="12">
      <c r="B838" s="152"/>
      <c r="D838" s="148" t="s">
        <v>129</v>
      </c>
      <c r="E838" s="153" t="s">
        <v>1</v>
      </c>
      <c r="F838" s="154" t="s">
        <v>1143</v>
      </c>
      <c r="H838" s="155">
        <v>0.001</v>
      </c>
      <c r="I838" s="156"/>
      <c r="L838" s="152"/>
      <c r="M838" s="157"/>
      <c r="T838" s="158"/>
      <c r="AT838" s="153" t="s">
        <v>129</v>
      </c>
      <c r="AU838" s="153" t="s">
        <v>87</v>
      </c>
      <c r="AV838" s="12" t="s">
        <v>89</v>
      </c>
      <c r="AW838" s="12" t="s">
        <v>36</v>
      </c>
      <c r="AX838" s="12" t="s">
        <v>79</v>
      </c>
      <c r="AY838" s="153" t="s">
        <v>118</v>
      </c>
    </row>
    <row r="839" spans="2:51" s="12" customFormat="1" ht="12">
      <c r="B839" s="152"/>
      <c r="D839" s="148" t="s">
        <v>129</v>
      </c>
      <c r="E839" s="153" t="s">
        <v>1</v>
      </c>
      <c r="F839" s="154" t="s">
        <v>1144</v>
      </c>
      <c r="H839" s="155">
        <v>1.527</v>
      </c>
      <c r="I839" s="156"/>
      <c r="L839" s="152"/>
      <c r="M839" s="157"/>
      <c r="T839" s="158"/>
      <c r="AT839" s="153" t="s">
        <v>129</v>
      </c>
      <c r="AU839" s="153" t="s">
        <v>87</v>
      </c>
      <c r="AV839" s="12" t="s">
        <v>89</v>
      </c>
      <c r="AW839" s="12" t="s">
        <v>36</v>
      </c>
      <c r="AX839" s="12" t="s">
        <v>79</v>
      </c>
      <c r="AY839" s="153" t="s">
        <v>118</v>
      </c>
    </row>
    <row r="840" spans="2:51" s="12" customFormat="1" ht="12">
      <c r="B840" s="152"/>
      <c r="D840" s="148" t="s">
        <v>129</v>
      </c>
      <c r="E840" s="153" t="s">
        <v>1</v>
      </c>
      <c r="F840" s="154" t="s">
        <v>1145</v>
      </c>
      <c r="H840" s="155">
        <v>0.056</v>
      </c>
      <c r="I840" s="156"/>
      <c r="L840" s="152"/>
      <c r="M840" s="157"/>
      <c r="T840" s="158"/>
      <c r="AT840" s="153" t="s">
        <v>129</v>
      </c>
      <c r="AU840" s="153" t="s">
        <v>87</v>
      </c>
      <c r="AV840" s="12" t="s">
        <v>89</v>
      </c>
      <c r="AW840" s="12" t="s">
        <v>36</v>
      </c>
      <c r="AX840" s="12" t="s">
        <v>79</v>
      </c>
      <c r="AY840" s="153" t="s">
        <v>118</v>
      </c>
    </row>
    <row r="841" spans="2:51" s="12" customFormat="1" ht="12">
      <c r="B841" s="152"/>
      <c r="D841" s="148" t="s">
        <v>129</v>
      </c>
      <c r="E841" s="153" t="s">
        <v>1</v>
      </c>
      <c r="F841" s="154" t="s">
        <v>1146</v>
      </c>
      <c r="H841" s="155">
        <v>0.005</v>
      </c>
      <c r="I841" s="156"/>
      <c r="L841" s="152"/>
      <c r="M841" s="157"/>
      <c r="T841" s="158"/>
      <c r="AT841" s="153" t="s">
        <v>129</v>
      </c>
      <c r="AU841" s="153" t="s">
        <v>87</v>
      </c>
      <c r="AV841" s="12" t="s">
        <v>89</v>
      </c>
      <c r="AW841" s="12" t="s">
        <v>36</v>
      </c>
      <c r="AX841" s="12" t="s">
        <v>79</v>
      </c>
      <c r="AY841" s="153" t="s">
        <v>118</v>
      </c>
    </row>
    <row r="842" spans="2:51" s="12" customFormat="1" ht="12">
      <c r="B842" s="152"/>
      <c r="D842" s="148" t="s">
        <v>129</v>
      </c>
      <c r="E842" s="153" t="s">
        <v>1</v>
      </c>
      <c r="F842" s="154" t="s">
        <v>1147</v>
      </c>
      <c r="H842" s="155">
        <v>1</v>
      </c>
      <c r="I842" s="156"/>
      <c r="L842" s="152"/>
      <c r="M842" s="157"/>
      <c r="T842" s="158"/>
      <c r="AT842" s="153" t="s">
        <v>129</v>
      </c>
      <c r="AU842" s="153" t="s">
        <v>87</v>
      </c>
      <c r="AV842" s="12" t="s">
        <v>89</v>
      </c>
      <c r="AW842" s="12" t="s">
        <v>36</v>
      </c>
      <c r="AX842" s="12" t="s">
        <v>79</v>
      </c>
      <c r="AY842" s="153" t="s">
        <v>118</v>
      </c>
    </row>
    <row r="843" spans="2:51" s="12" customFormat="1" ht="12">
      <c r="B843" s="152"/>
      <c r="D843" s="148" t="s">
        <v>129</v>
      </c>
      <c r="E843" s="153" t="s">
        <v>1</v>
      </c>
      <c r="F843" s="154" t="s">
        <v>1148</v>
      </c>
      <c r="H843" s="155">
        <v>0.658</v>
      </c>
      <c r="I843" s="156"/>
      <c r="L843" s="152"/>
      <c r="M843" s="157"/>
      <c r="T843" s="158"/>
      <c r="AT843" s="153" t="s">
        <v>129</v>
      </c>
      <c r="AU843" s="153" t="s">
        <v>87</v>
      </c>
      <c r="AV843" s="12" t="s">
        <v>89</v>
      </c>
      <c r="AW843" s="12" t="s">
        <v>36</v>
      </c>
      <c r="AX843" s="12" t="s">
        <v>79</v>
      </c>
      <c r="AY843" s="153" t="s">
        <v>118</v>
      </c>
    </row>
    <row r="844" spans="2:51" s="13" customFormat="1" ht="12">
      <c r="B844" s="159"/>
      <c r="D844" s="148" t="s">
        <v>129</v>
      </c>
      <c r="E844" s="160" t="s">
        <v>1</v>
      </c>
      <c r="F844" s="161" t="s">
        <v>132</v>
      </c>
      <c r="H844" s="162">
        <v>3.959</v>
      </c>
      <c r="I844" s="163"/>
      <c r="L844" s="159"/>
      <c r="M844" s="164"/>
      <c r="T844" s="165"/>
      <c r="AT844" s="160" t="s">
        <v>129</v>
      </c>
      <c r="AU844" s="160" t="s">
        <v>87</v>
      </c>
      <c r="AV844" s="13" t="s">
        <v>125</v>
      </c>
      <c r="AW844" s="13" t="s">
        <v>36</v>
      </c>
      <c r="AX844" s="13" t="s">
        <v>87</v>
      </c>
      <c r="AY844" s="160" t="s">
        <v>118</v>
      </c>
    </row>
    <row r="845" spans="2:65" s="1" customFormat="1" ht="37.9" customHeight="1">
      <c r="B845" s="133"/>
      <c r="C845" s="134" t="s">
        <v>1149</v>
      </c>
      <c r="D845" s="134" t="s">
        <v>121</v>
      </c>
      <c r="E845" s="135" t="s">
        <v>1150</v>
      </c>
      <c r="F845" s="136" t="s">
        <v>1151</v>
      </c>
      <c r="G845" s="137" t="s">
        <v>151</v>
      </c>
      <c r="H845" s="138">
        <v>1043.341</v>
      </c>
      <c r="I845" s="139"/>
      <c r="J845" s="140">
        <f>ROUND(I845*H845,2)</f>
        <v>0</v>
      </c>
      <c r="K845" s="141"/>
      <c r="L845" s="32"/>
      <c r="M845" s="142" t="s">
        <v>1</v>
      </c>
      <c r="N845" s="143" t="s">
        <v>44</v>
      </c>
      <c r="P845" s="144">
        <f>O845*H845</f>
        <v>0</v>
      </c>
      <c r="Q845" s="144">
        <v>0</v>
      </c>
      <c r="R845" s="144">
        <f>Q845*H845</f>
        <v>0</v>
      </c>
      <c r="S845" s="144">
        <v>0</v>
      </c>
      <c r="T845" s="145">
        <f>S845*H845</f>
        <v>0</v>
      </c>
      <c r="AR845" s="146" t="s">
        <v>1107</v>
      </c>
      <c r="AT845" s="146" t="s">
        <v>121</v>
      </c>
      <c r="AU845" s="146" t="s">
        <v>87</v>
      </c>
      <c r="AY845" s="17" t="s">
        <v>118</v>
      </c>
      <c r="BE845" s="147">
        <f>IF(N845="základní",J845,0)</f>
        <v>0</v>
      </c>
      <c r="BF845" s="147">
        <f>IF(N845="snížená",J845,0)</f>
        <v>0</v>
      </c>
      <c r="BG845" s="147">
        <f>IF(N845="zákl. přenesená",J845,0)</f>
        <v>0</v>
      </c>
      <c r="BH845" s="147">
        <f>IF(N845="sníž. přenesená",J845,0)</f>
        <v>0</v>
      </c>
      <c r="BI845" s="147">
        <f>IF(N845="nulová",J845,0)</f>
        <v>0</v>
      </c>
      <c r="BJ845" s="17" t="s">
        <v>87</v>
      </c>
      <c r="BK845" s="147">
        <f>ROUND(I845*H845,2)</f>
        <v>0</v>
      </c>
      <c r="BL845" s="17" t="s">
        <v>1107</v>
      </c>
      <c r="BM845" s="146" t="s">
        <v>1152</v>
      </c>
    </row>
    <row r="846" spans="2:47" s="1" customFormat="1" ht="48.75">
      <c r="B846" s="32"/>
      <c r="D846" s="148" t="s">
        <v>127</v>
      </c>
      <c r="F846" s="149" t="s">
        <v>1153</v>
      </c>
      <c r="I846" s="150"/>
      <c r="L846" s="32"/>
      <c r="M846" s="151"/>
      <c r="T846" s="56"/>
      <c r="AT846" s="17" t="s">
        <v>127</v>
      </c>
      <c r="AU846" s="17" t="s">
        <v>87</v>
      </c>
    </row>
    <row r="847" spans="2:51" s="12" customFormat="1" ht="12">
      <c r="B847" s="152"/>
      <c r="D847" s="148" t="s">
        <v>129</v>
      </c>
      <c r="E847" s="153" t="s">
        <v>1</v>
      </c>
      <c r="F847" s="154" t="s">
        <v>1154</v>
      </c>
      <c r="H847" s="155">
        <v>1043.341</v>
      </c>
      <c r="I847" s="156"/>
      <c r="L847" s="152"/>
      <c r="M847" s="157"/>
      <c r="T847" s="158"/>
      <c r="AT847" s="153" t="s">
        <v>129</v>
      </c>
      <c r="AU847" s="153" t="s">
        <v>87</v>
      </c>
      <c r="AV847" s="12" t="s">
        <v>89</v>
      </c>
      <c r="AW847" s="12" t="s">
        <v>36</v>
      </c>
      <c r="AX847" s="12" t="s">
        <v>87</v>
      </c>
      <c r="AY847" s="153" t="s">
        <v>118</v>
      </c>
    </row>
    <row r="848" spans="2:65" s="1" customFormat="1" ht="49.15" customHeight="1">
      <c r="B848" s="133"/>
      <c r="C848" s="134" t="s">
        <v>1155</v>
      </c>
      <c r="D848" s="134" t="s">
        <v>121</v>
      </c>
      <c r="E848" s="135" t="s">
        <v>1156</v>
      </c>
      <c r="F848" s="136" t="s">
        <v>1157</v>
      </c>
      <c r="G848" s="137" t="s">
        <v>151</v>
      </c>
      <c r="H848" s="138">
        <v>136.511</v>
      </c>
      <c r="I848" s="139"/>
      <c r="J848" s="140">
        <f>ROUND(I848*H848,2)</f>
        <v>0</v>
      </c>
      <c r="K848" s="141"/>
      <c r="L848" s="32"/>
      <c r="M848" s="142" t="s">
        <v>1</v>
      </c>
      <c r="N848" s="143" t="s">
        <v>44</v>
      </c>
      <c r="P848" s="144">
        <f>O848*H848</f>
        <v>0</v>
      </c>
      <c r="Q848" s="144">
        <v>0</v>
      </c>
      <c r="R848" s="144">
        <f>Q848*H848</f>
        <v>0</v>
      </c>
      <c r="S848" s="144">
        <v>0</v>
      </c>
      <c r="T848" s="145">
        <f>S848*H848</f>
        <v>0</v>
      </c>
      <c r="AR848" s="146" t="s">
        <v>1107</v>
      </c>
      <c r="AT848" s="146" t="s">
        <v>121</v>
      </c>
      <c r="AU848" s="146" t="s">
        <v>87</v>
      </c>
      <c r="AY848" s="17" t="s">
        <v>118</v>
      </c>
      <c r="BE848" s="147">
        <f>IF(N848="základní",J848,0)</f>
        <v>0</v>
      </c>
      <c r="BF848" s="147">
        <f>IF(N848="snížená",J848,0)</f>
        <v>0</v>
      </c>
      <c r="BG848" s="147">
        <f>IF(N848="zákl. přenesená",J848,0)</f>
        <v>0</v>
      </c>
      <c r="BH848" s="147">
        <f>IF(N848="sníž. přenesená",J848,0)</f>
        <v>0</v>
      </c>
      <c r="BI848" s="147">
        <f>IF(N848="nulová",J848,0)</f>
        <v>0</v>
      </c>
      <c r="BJ848" s="17" t="s">
        <v>87</v>
      </c>
      <c r="BK848" s="147">
        <f>ROUND(I848*H848,2)</f>
        <v>0</v>
      </c>
      <c r="BL848" s="17" t="s">
        <v>1107</v>
      </c>
      <c r="BM848" s="146" t="s">
        <v>1158</v>
      </c>
    </row>
    <row r="849" spans="2:47" s="1" customFormat="1" ht="48.75">
      <c r="B849" s="32"/>
      <c r="D849" s="148" t="s">
        <v>127</v>
      </c>
      <c r="F849" s="149" t="s">
        <v>1159</v>
      </c>
      <c r="I849" s="150"/>
      <c r="L849" s="32"/>
      <c r="M849" s="151"/>
      <c r="T849" s="56"/>
      <c r="AT849" s="17" t="s">
        <v>127</v>
      </c>
      <c r="AU849" s="17" t="s">
        <v>87</v>
      </c>
    </row>
    <row r="850" spans="2:51" s="12" customFormat="1" ht="12">
      <c r="B850" s="152"/>
      <c r="D850" s="148" t="s">
        <v>129</v>
      </c>
      <c r="E850" s="153" t="s">
        <v>1</v>
      </c>
      <c r="F850" s="154" t="s">
        <v>1112</v>
      </c>
      <c r="H850" s="155">
        <v>75.5</v>
      </c>
      <c r="I850" s="156"/>
      <c r="L850" s="152"/>
      <c r="M850" s="157"/>
      <c r="T850" s="158"/>
      <c r="AT850" s="153" t="s">
        <v>129</v>
      </c>
      <c r="AU850" s="153" t="s">
        <v>87</v>
      </c>
      <c r="AV850" s="12" t="s">
        <v>89</v>
      </c>
      <c r="AW850" s="12" t="s">
        <v>36</v>
      </c>
      <c r="AX850" s="12" t="s">
        <v>79</v>
      </c>
      <c r="AY850" s="153" t="s">
        <v>118</v>
      </c>
    </row>
    <row r="851" spans="2:51" s="12" customFormat="1" ht="12">
      <c r="B851" s="152"/>
      <c r="D851" s="148" t="s">
        <v>129</v>
      </c>
      <c r="E851" s="153" t="s">
        <v>1</v>
      </c>
      <c r="F851" s="154" t="s">
        <v>1160</v>
      </c>
      <c r="H851" s="155">
        <v>11.381</v>
      </c>
      <c r="I851" s="156"/>
      <c r="L851" s="152"/>
      <c r="M851" s="157"/>
      <c r="T851" s="158"/>
      <c r="AT851" s="153" t="s">
        <v>129</v>
      </c>
      <c r="AU851" s="153" t="s">
        <v>87</v>
      </c>
      <c r="AV851" s="12" t="s">
        <v>89</v>
      </c>
      <c r="AW851" s="12" t="s">
        <v>36</v>
      </c>
      <c r="AX851" s="12" t="s">
        <v>79</v>
      </c>
      <c r="AY851" s="153" t="s">
        <v>118</v>
      </c>
    </row>
    <row r="852" spans="2:51" s="12" customFormat="1" ht="12">
      <c r="B852" s="152"/>
      <c r="D852" s="148" t="s">
        <v>129</v>
      </c>
      <c r="E852" s="153" t="s">
        <v>1</v>
      </c>
      <c r="F852" s="154" t="s">
        <v>1161</v>
      </c>
      <c r="H852" s="155">
        <v>12.074</v>
      </c>
      <c r="I852" s="156"/>
      <c r="L852" s="152"/>
      <c r="M852" s="157"/>
      <c r="T852" s="158"/>
      <c r="AT852" s="153" t="s">
        <v>129</v>
      </c>
      <c r="AU852" s="153" t="s">
        <v>87</v>
      </c>
      <c r="AV852" s="12" t="s">
        <v>89</v>
      </c>
      <c r="AW852" s="12" t="s">
        <v>36</v>
      </c>
      <c r="AX852" s="12" t="s">
        <v>79</v>
      </c>
      <c r="AY852" s="153" t="s">
        <v>118</v>
      </c>
    </row>
    <row r="853" spans="2:51" s="12" customFormat="1" ht="12">
      <c r="B853" s="152"/>
      <c r="D853" s="148" t="s">
        <v>129</v>
      </c>
      <c r="E853" s="153" t="s">
        <v>1</v>
      </c>
      <c r="F853" s="154" t="s">
        <v>1162</v>
      </c>
      <c r="H853" s="155">
        <v>14.584</v>
      </c>
      <c r="I853" s="156"/>
      <c r="L853" s="152"/>
      <c r="M853" s="157"/>
      <c r="T853" s="158"/>
      <c r="AT853" s="153" t="s">
        <v>129</v>
      </c>
      <c r="AU853" s="153" t="s">
        <v>87</v>
      </c>
      <c r="AV853" s="12" t="s">
        <v>89</v>
      </c>
      <c r="AW853" s="12" t="s">
        <v>36</v>
      </c>
      <c r="AX853" s="12" t="s">
        <v>79</v>
      </c>
      <c r="AY853" s="153" t="s">
        <v>118</v>
      </c>
    </row>
    <row r="854" spans="2:51" s="12" customFormat="1" ht="12">
      <c r="B854" s="152"/>
      <c r="D854" s="148" t="s">
        <v>129</v>
      </c>
      <c r="E854" s="153" t="s">
        <v>1</v>
      </c>
      <c r="F854" s="154" t="s">
        <v>1043</v>
      </c>
      <c r="H854" s="155">
        <v>8.487</v>
      </c>
      <c r="I854" s="156"/>
      <c r="L854" s="152"/>
      <c r="M854" s="157"/>
      <c r="T854" s="158"/>
      <c r="AT854" s="153" t="s">
        <v>129</v>
      </c>
      <c r="AU854" s="153" t="s">
        <v>87</v>
      </c>
      <c r="AV854" s="12" t="s">
        <v>89</v>
      </c>
      <c r="AW854" s="12" t="s">
        <v>36</v>
      </c>
      <c r="AX854" s="12" t="s">
        <v>79</v>
      </c>
      <c r="AY854" s="153" t="s">
        <v>118</v>
      </c>
    </row>
    <row r="855" spans="2:51" s="12" customFormat="1" ht="12">
      <c r="B855" s="152"/>
      <c r="D855" s="148" t="s">
        <v>129</v>
      </c>
      <c r="E855" s="153" t="s">
        <v>1</v>
      </c>
      <c r="F855" s="154" t="s">
        <v>1044</v>
      </c>
      <c r="H855" s="155">
        <v>5.067</v>
      </c>
      <c r="I855" s="156"/>
      <c r="L855" s="152"/>
      <c r="M855" s="157"/>
      <c r="T855" s="158"/>
      <c r="AT855" s="153" t="s">
        <v>129</v>
      </c>
      <c r="AU855" s="153" t="s">
        <v>87</v>
      </c>
      <c r="AV855" s="12" t="s">
        <v>89</v>
      </c>
      <c r="AW855" s="12" t="s">
        <v>36</v>
      </c>
      <c r="AX855" s="12" t="s">
        <v>79</v>
      </c>
      <c r="AY855" s="153" t="s">
        <v>118</v>
      </c>
    </row>
    <row r="856" spans="2:51" s="12" customFormat="1" ht="12">
      <c r="B856" s="152"/>
      <c r="D856" s="148" t="s">
        <v>129</v>
      </c>
      <c r="E856" s="153" t="s">
        <v>1</v>
      </c>
      <c r="F856" s="154" t="s">
        <v>1163</v>
      </c>
      <c r="H856" s="155">
        <v>7.517</v>
      </c>
      <c r="I856" s="156"/>
      <c r="L856" s="152"/>
      <c r="M856" s="157"/>
      <c r="T856" s="158"/>
      <c r="AT856" s="153" t="s">
        <v>129</v>
      </c>
      <c r="AU856" s="153" t="s">
        <v>87</v>
      </c>
      <c r="AV856" s="12" t="s">
        <v>89</v>
      </c>
      <c r="AW856" s="12" t="s">
        <v>36</v>
      </c>
      <c r="AX856" s="12" t="s">
        <v>79</v>
      </c>
      <c r="AY856" s="153" t="s">
        <v>118</v>
      </c>
    </row>
    <row r="857" spans="2:51" s="12" customFormat="1" ht="12">
      <c r="B857" s="152"/>
      <c r="D857" s="148" t="s">
        <v>129</v>
      </c>
      <c r="E857" s="153" t="s">
        <v>1</v>
      </c>
      <c r="F857" s="154" t="s">
        <v>1046</v>
      </c>
      <c r="H857" s="155">
        <v>1.078</v>
      </c>
      <c r="I857" s="156"/>
      <c r="L857" s="152"/>
      <c r="M857" s="157"/>
      <c r="T857" s="158"/>
      <c r="AT857" s="153" t="s">
        <v>129</v>
      </c>
      <c r="AU857" s="153" t="s">
        <v>87</v>
      </c>
      <c r="AV857" s="12" t="s">
        <v>89</v>
      </c>
      <c r="AW857" s="12" t="s">
        <v>36</v>
      </c>
      <c r="AX857" s="12" t="s">
        <v>79</v>
      </c>
      <c r="AY857" s="153" t="s">
        <v>118</v>
      </c>
    </row>
    <row r="858" spans="2:51" s="12" customFormat="1" ht="12">
      <c r="B858" s="152"/>
      <c r="D858" s="148" t="s">
        <v>129</v>
      </c>
      <c r="E858" s="153" t="s">
        <v>1</v>
      </c>
      <c r="F858" s="154" t="s">
        <v>1047</v>
      </c>
      <c r="H858" s="155">
        <v>0.823</v>
      </c>
      <c r="I858" s="156"/>
      <c r="L858" s="152"/>
      <c r="M858" s="157"/>
      <c r="T858" s="158"/>
      <c r="AT858" s="153" t="s">
        <v>129</v>
      </c>
      <c r="AU858" s="153" t="s">
        <v>87</v>
      </c>
      <c r="AV858" s="12" t="s">
        <v>89</v>
      </c>
      <c r="AW858" s="12" t="s">
        <v>36</v>
      </c>
      <c r="AX858" s="12" t="s">
        <v>79</v>
      </c>
      <c r="AY858" s="153" t="s">
        <v>118</v>
      </c>
    </row>
    <row r="859" spans="2:51" s="13" customFormat="1" ht="12">
      <c r="B859" s="159"/>
      <c r="D859" s="148" t="s">
        <v>129</v>
      </c>
      <c r="E859" s="160" t="s">
        <v>1</v>
      </c>
      <c r="F859" s="161" t="s">
        <v>132</v>
      </c>
      <c r="H859" s="162">
        <v>136.511</v>
      </c>
      <c r="I859" s="163"/>
      <c r="L859" s="159"/>
      <c r="M859" s="164"/>
      <c r="T859" s="165"/>
      <c r="AT859" s="160" t="s">
        <v>129</v>
      </c>
      <c r="AU859" s="160" t="s">
        <v>87</v>
      </c>
      <c r="AV859" s="13" t="s">
        <v>125</v>
      </c>
      <c r="AW859" s="13" t="s">
        <v>36</v>
      </c>
      <c r="AX859" s="13" t="s">
        <v>87</v>
      </c>
      <c r="AY859" s="160" t="s">
        <v>118</v>
      </c>
    </row>
    <row r="860" spans="2:65" s="1" customFormat="1" ht="49.15" customHeight="1">
      <c r="B860" s="133"/>
      <c r="C860" s="134" t="s">
        <v>1164</v>
      </c>
      <c r="D860" s="134" t="s">
        <v>121</v>
      </c>
      <c r="E860" s="135" t="s">
        <v>1165</v>
      </c>
      <c r="F860" s="136" t="s">
        <v>1166</v>
      </c>
      <c r="G860" s="137" t="s">
        <v>151</v>
      </c>
      <c r="H860" s="138">
        <v>120.699</v>
      </c>
      <c r="I860" s="139"/>
      <c r="J860" s="140">
        <f>ROUND(I860*H860,2)</f>
        <v>0</v>
      </c>
      <c r="K860" s="141"/>
      <c r="L860" s="32"/>
      <c r="M860" s="142" t="s">
        <v>1</v>
      </c>
      <c r="N860" s="143" t="s">
        <v>44</v>
      </c>
      <c r="P860" s="144">
        <f>O860*H860</f>
        <v>0</v>
      </c>
      <c r="Q860" s="144">
        <v>0</v>
      </c>
      <c r="R860" s="144">
        <f>Q860*H860</f>
        <v>0</v>
      </c>
      <c r="S860" s="144">
        <v>0</v>
      </c>
      <c r="T860" s="145">
        <f>S860*H860</f>
        <v>0</v>
      </c>
      <c r="AR860" s="146" t="s">
        <v>1107</v>
      </c>
      <c r="AT860" s="146" t="s">
        <v>121</v>
      </c>
      <c r="AU860" s="146" t="s">
        <v>87</v>
      </c>
      <c r="AY860" s="17" t="s">
        <v>118</v>
      </c>
      <c r="BE860" s="147">
        <f>IF(N860="základní",J860,0)</f>
        <v>0</v>
      </c>
      <c r="BF860" s="147">
        <f>IF(N860="snížená",J860,0)</f>
        <v>0</v>
      </c>
      <c r="BG860" s="147">
        <f>IF(N860="zákl. přenesená",J860,0)</f>
        <v>0</v>
      </c>
      <c r="BH860" s="147">
        <f>IF(N860="sníž. přenesená",J860,0)</f>
        <v>0</v>
      </c>
      <c r="BI860" s="147">
        <f>IF(N860="nulová",J860,0)</f>
        <v>0</v>
      </c>
      <c r="BJ860" s="17" t="s">
        <v>87</v>
      </c>
      <c r="BK860" s="147">
        <f>ROUND(I860*H860,2)</f>
        <v>0</v>
      </c>
      <c r="BL860" s="17" t="s">
        <v>1107</v>
      </c>
      <c r="BM860" s="146" t="s">
        <v>1167</v>
      </c>
    </row>
    <row r="861" spans="2:47" s="1" customFormat="1" ht="68.25">
      <c r="B861" s="32"/>
      <c r="D861" s="148" t="s">
        <v>127</v>
      </c>
      <c r="F861" s="149" t="s">
        <v>1168</v>
      </c>
      <c r="I861" s="150"/>
      <c r="L861" s="32"/>
      <c r="M861" s="151"/>
      <c r="T861" s="56"/>
      <c r="AT861" s="17" t="s">
        <v>127</v>
      </c>
      <c r="AU861" s="17" t="s">
        <v>87</v>
      </c>
    </row>
    <row r="862" spans="2:51" s="15" customFormat="1" ht="12">
      <c r="B862" s="184"/>
      <c r="D862" s="148" t="s">
        <v>129</v>
      </c>
      <c r="E862" s="185" t="s">
        <v>1</v>
      </c>
      <c r="F862" s="186" t="s">
        <v>1169</v>
      </c>
      <c r="H862" s="185" t="s">
        <v>1</v>
      </c>
      <c r="I862" s="187"/>
      <c r="L862" s="184"/>
      <c r="M862" s="188"/>
      <c r="T862" s="189"/>
      <c r="AT862" s="185" t="s">
        <v>129</v>
      </c>
      <c r="AU862" s="185" t="s">
        <v>87</v>
      </c>
      <c r="AV862" s="15" t="s">
        <v>87</v>
      </c>
      <c r="AW862" s="15" t="s">
        <v>36</v>
      </c>
      <c r="AX862" s="15" t="s">
        <v>79</v>
      </c>
      <c r="AY862" s="185" t="s">
        <v>118</v>
      </c>
    </row>
    <row r="863" spans="2:51" s="12" customFormat="1" ht="12">
      <c r="B863" s="152"/>
      <c r="D863" s="148" t="s">
        <v>129</v>
      </c>
      <c r="E863" s="153" t="s">
        <v>1</v>
      </c>
      <c r="F863" s="154" t="s">
        <v>1170</v>
      </c>
      <c r="H863" s="155">
        <v>11.081</v>
      </c>
      <c r="I863" s="156"/>
      <c r="L863" s="152"/>
      <c r="M863" s="157"/>
      <c r="T863" s="158"/>
      <c r="AT863" s="153" t="s">
        <v>129</v>
      </c>
      <c r="AU863" s="153" t="s">
        <v>87</v>
      </c>
      <c r="AV863" s="12" t="s">
        <v>89</v>
      </c>
      <c r="AW863" s="12" t="s">
        <v>36</v>
      </c>
      <c r="AX863" s="12" t="s">
        <v>79</v>
      </c>
      <c r="AY863" s="153" t="s">
        <v>118</v>
      </c>
    </row>
    <row r="864" spans="2:51" s="12" customFormat="1" ht="12">
      <c r="B864" s="152"/>
      <c r="D864" s="148" t="s">
        <v>129</v>
      </c>
      <c r="E864" s="153" t="s">
        <v>1</v>
      </c>
      <c r="F864" s="154" t="s">
        <v>1171</v>
      </c>
      <c r="H864" s="155">
        <v>35.171</v>
      </c>
      <c r="I864" s="156"/>
      <c r="L864" s="152"/>
      <c r="M864" s="157"/>
      <c r="T864" s="158"/>
      <c r="AT864" s="153" t="s">
        <v>129</v>
      </c>
      <c r="AU864" s="153" t="s">
        <v>87</v>
      </c>
      <c r="AV864" s="12" t="s">
        <v>89</v>
      </c>
      <c r="AW864" s="12" t="s">
        <v>36</v>
      </c>
      <c r="AX864" s="12" t="s">
        <v>79</v>
      </c>
      <c r="AY864" s="153" t="s">
        <v>118</v>
      </c>
    </row>
    <row r="865" spans="2:51" s="12" customFormat="1" ht="12">
      <c r="B865" s="152"/>
      <c r="D865" s="148" t="s">
        <v>129</v>
      </c>
      <c r="E865" s="153" t="s">
        <v>1</v>
      </c>
      <c r="F865" s="154" t="s">
        <v>1172</v>
      </c>
      <c r="H865" s="155">
        <v>45.308</v>
      </c>
      <c r="I865" s="156"/>
      <c r="L865" s="152"/>
      <c r="M865" s="157"/>
      <c r="T865" s="158"/>
      <c r="AT865" s="153" t="s">
        <v>129</v>
      </c>
      <c r="AU865" s="153" t="s">
        <v>87</v>
      </c>
      <c r="AV865" s="12" t="s">
        <v>89</v>
      </c>
      <c r="AW865" s="12" t="s">
        <v>36</v>
      </c>
      <c r="AX865" s="12" t="s">
        <v>79</v>
      </c>
      <c r="AY865" s="153" t="s">
        <v>118</v>
      </c>
    </row>
    <row r="866" spans="2:51" s="12" customFormat="1" ht="12">
      <c r="B866" s="152"/>
      <c r="D866" s="148" t="s">
        <v>129</v>
      </c>
      <c r="E866" s="153" t="s">
        <v>1</v>
      </c>
      <c r="F866" s="154" t="s">
        <v>1173</v>
      </c>
      <c r="H866" s="155">
        <v>26.266</v>
      </c>
      <c r="I866" s="156"/>
      <c r="L866" s="152"/>
      <c r="M866" s="157"/>
      <c r="T866" s="158"/>
      <c r="AT866" s="153" t="s">
        <v>129</v>
      </c>
      <c r="AU866" s="153" t="s">
        <v>87</v>
      </c>
      <c r="AV866" s="12" t="s">
        <v>89</v>
      </c>
      <c r="AW866" s="12" t="s">
        <v>36</v>
      </c>
      <c r="AX866" s="12" t="s">
        <v>79</v>
      </c>
      <c r="AY866" s="153" t="s">
        <v>118</v>
      </c>
    </row>
    <row r="867" spans="2:51" s="12" customFormat="1" ht="12">
      <c r="B867" s="152"/>
      <c r="D867" s="148" t="s">
        <v>129</v>
      </c>
      <c r="E867" s="153" t="s">
        <v>1</v>
      </c>
      <c r="F867" s="154" t="s">
        <v>1174</v>
      </c>
      <c r="H867" s="155">
        <v>2.873</v>
      </c>
      <c r="I867" s="156"/>
      <c r="L867" s="152"/>
      <c r="M867" s="157"/>
      <c r="T867" s="158"/>
      <c r="AT867" s="153" t="s">
        <v>129</v>
      </c>
      <c r="AU867" s="153" t="s">
        <v>87</v>
      </c>
      <c r="AV867" s="12" t="s">
        <v>89</v>
      </c>
      <c r="AW867" s="12" t="s">
        <v>36</v>
      </c>
      <c r="AX867" s="12" t="s">
        <v>79</v>
      </c>
      <c r="AY867" s="153" t="s">
        <v>118</v>
      </c>
    </row>
    <row r="868" spans="2:51" s="13" customFormat="1" ht="12">
      <c r="B868" s="159"/>
      <c r="D868" s="148" t="s">
        <v>129</v>
      </c>
      <c r="E868" s="160" t="s">
        <v>1</v>
      </c>
      <c r="F868" s="161" t="s">
        <v>132</v>
      </c>
      <c r="H868" s="162">
        <v>120.699</v>
      </c>
      <c r="I868" s="163"/>
      <c r="L868" s="159"/>
      <c r="M868" s="164"/>
      <c r="T868" s="165"/>
      <c r="AT868" s="160" t="s">
        <v>129</v>
      </c>
      <c r="AU868" s="160" t="s">
        <v>87</v>
      </c>
      <c r="AV868" s="13" t="s">
        <v>125</v>
      </c>
      <c r="AW868" s="13" t="s">
        <v>36</v>
      </c>
      <c r="AX868" s="13" t="s">
        <v>87</v>
      </c>
      <c r="AY868" s="160" t="s">
        <v>118</v>
      </c>
    </row>
    <row r="869" spans="2:65" s="1" customFormat="1" ht="66.75" customHeight="1">
      <c r="B869" s="133"/>
      <c r="C869" s="134" t="s">
        <v>1175</v>
      </c>
      <c r="D869" s="134" t="s">
        <v>121</v>
      </c>
      <c r="E869" s="135" t="s">
        <v>1176</v>
      </c>
      <c r="F869" s="136" t="s">
        <v>1177</v>
      </c>
      <c r="G869" s="137" t="s">
        <v>151</v>
      </c>
      <c r="H869" s="138">
        <v>86.13</v>
      </c>
      <c r="I869" s="139"/>
      <c r="J869" s="140">
        <f>ROUND(I869*H869,2)</f>
        <v>0</v>
      </c>
      <c r="K869" s="141"/>
      <c r="L869" s="32"/>
      <c r="M869" s="142" t="s">
        <v>1</v>
      </c>
      <c r="N869" s="143" t="s">
        <v>44</v>
      </c>
      <c r="P869" s="144">
        <f>O869*H869</f>
        <v>0</v>
      </c>
      <c r="Q869" s="144">
        <v>0</v>
      </c>
      <c r="R869" s="144">
        <f>Q869*H869</f>
        <v>0</v>
      </c>
      <c r="S869" s="144">
        <v>0</v>
      </c>
      <c r="T869" s="145">
        <f>S869*H869</f>
        <v>0</v>
      </c>
      <c r="AR869" s="146" t="s">
        <v>1107</v>
      </c>
      <c r="AT869" s="146" t="s">
        <v>121</v>
      </c>
      <c r="AU869" s="146" t="s">
        <v>87</v>
      </c>
      <c r="AY869" s="17" t="s">
        <v>118</v>
      </c>
      <c r="BE869" s="147">
        <f>IF(N869="základní",J869,0)</f>
        <v>0</v>
      </c>
      <c r="BF869" s="147">
        <f>IF(N869="snížená",J869,0)</f>
        <v>0</v>
      </c>
      <c r="BG869" s="147">
        <f>IF(N869="zákl. přenesená",J869,0)</f>
        <v>0</v>
      </c>
      <c r="BH869" s="147">
        <f>IF(N869="sníž. přenesená",J869,0)</f>
        <v>0</v>
      </c>
      <c r="BI869" s="147">
        <f>IF(N869="nulová",J869,0)</f>
        <v>0</v>
      </c>
      <c r="BJ869" s="17" t="s">
        <v>87</v>
      </c>
      <c r="BK869" s="147">
        <f>ROUND(I869*H869,2)</f>
        <v>0</v>
      </c>
      <c r="BL869" s="17" t="s">
        <v>1107</v>
      </c>
      <c r="BM869" s="146" t="s">
        <v>1178</v>
      </c>
    </row>
    <row r="870" spans="2:47" s="1" customFormat="1" ht="78">
      <c r="B870" s="32"/>
      <c r="D870" s="148" t="s">
        <v>127</v>
      </c>
      <c r="F870" s="149" t="s">
        <v>1179</v>
      </c>
      <c r="I870" s="150"/>
      <c r="L870" s="32"/>
      <c r="M870" s="151"/>
      <c r="T870" s="56"/>
      <c r="AT870" s="17" t="s">
        <v>127</v>
      </c>
      <c r="AU870" s="17" t="s">
        <v>87</v>
      </c>
    </row>
    <row r="871" spans="2:51" s="12" customFormat="1" ht="12">
      <c r="B871" s="152"/>
      <c r="D871" s="148" t="s">
        <v>129</v>
      </c>
      <c r="E871" s="153" t="s">
        <v>1</v>
      </c>
      <c r="F871" s="154" t="s">
        <v>1180</v>
      </c>
      <c r="H871" s="155">
        <v>86.13</v>
      </c>
      <c r="I871" s="156"/>
      <c r="L871" s="152"/>
      <c r="M871" s="157"/>
      <c r="T871" s="158"/>
      <c r="AT871" s="153" t="s">
        <v>129</v>
      </c>
      <c r="AU871" s="153" t="s">
        <v>87</v>
      </c>
      <c r="AV871" s="12" t="s">
        <v>89</v>
      </c>
      <c r="AW871" s="12" t="s">
        <v>36</v>
      </c>
      <c r="AX871" s="12" t="s">
        <v>87</v>
      </c>
      <c r="AY871" s="153" t="s">
        <v>118</v>
      </c>
    </row>
    <row r="872" spans="2:65" s="1" customFormat="1" ht="49.15" customHeight="1">
      <c r="B872" s="133"/>
      <c r="C872" s="134" t="s">
        <v>1181</v>
      </c>
      <c r="D872" s="134" t="s">
        <v>121</v>
      </c>
      <c r="E872" s="135" t="s">
        <v>1182</v>
      </c>
      <c r="F872" s="136" t="s">
        <v>1183</v>
      </c>
      <c r="G872" s="137" t="s">
        <v>151</v>
      </c>
      <c r="H872" s="138">
        <v>7.972</v>
      </c>
      <c r="I872" s="139"/>
      <c r="J872" s="140">
        <f>ROUND(I872*H872,2)</f>
        <v>0</v>
      </c>
      <c r="K872" s="141"/>
      <c r="L872" s="32"/>
      <c r="M872" s="142" t="s">
        <v>1</v>
      </c>
      <c r="N872" s="143" t="s">
        <v>44</v>
      </c>
      <c r="P872" s="144">
        <f>O872*H872</f>
        <v>0</v>
      </c>
      <c r="Q872" s="144">
        <v>0</v>
      </c>
      <c r="R872" s="144">
        <f>Q872*H872</f>
        <v>0</v>
      </c>
      <c r="S872" s="144">
        <v>0</v>
      </c>
      <c r="T872" s="145">
        <f>S872*H872</f>
        <v>0</v>
      </c>
      <c r="AR872" s="146" t="s">
        <v>1107</v>
      </c>
      <c r="AT872" s="146" t="s">
        <v>121</v>
      </c>
      <c r="AU872" s="146" t="s">
        <v>87</v>
      </c>
      <c r="AY872" s="17" t="s">
        <v>118</v>
      </c>
      <c r="BE872" s="147">
        <f>IF(N872="základní",J872,0)</f>
        <v>0</v>
      </c>
      <c r="BF872" s="147">
        <f>IF(N872="snížená",J872,0)</f>
        <v>0</v>
      </c>
      <c r="BG872" s="147">
        <f>IF(N872="zákl. přenesená",J872,0)</f>
        <v>0</v>
      </c>
      <c r="BH872" s="147">
        <f>IF(N872="sníž. přenesená",J872,0)</f>
        <v>0</v>
      </c>
      <c r="BI872" s="147">
        <f>IF(N872="nulová",J872,0)</f>
        <v>0</v>
      </c>
      <c r="BJ872" s="17" t="s">
        <v>87</v>
      </c>
      <c r="BK872" s="147">
        <f>ROUND(I872*H872,2)</f>
        <v>0</v>
      </c>
      <c r="BL872" s="17" t="s">
        <v>1107</v>
      </c>
      <c r="BM872" s="146" t="s">
        <v>1184</v>
      </c>
    </row>
    <row r="873" spans="2:47" s="1" customFormat="1" ht="48.75">
      <c r="B873" s="32"/>
      <c r="D873" s="148" t="s">
        <v>127</v>
      </c>
      <c r="F873" s="149" t="s">
        <v>1185</v>
      </c>
      <c r="I873" s="150"/>
      <c r="L873" s="32"/>
      <c r="M873" s="151"/>
      <c r="T873" s="56"/>
      <c r="AT873" s="17" t="s">
        <v>127</v>
      </c>
      <c r="AU873" s="17" t="s">
        <v>87</v>
      </c>
    </row>
    <row r="874" spans="2:51" s="12" customFormat="1" ht="12">
      <c r="B874" s="152"/>
      <c r="D874" s="148" t="s">
        <v>129</v>
      </c>
      <c r="E874" s="153" t="s">
        <v>1</v>
      </c>
      <c r="F874" s="154" t="s">
        <v>1186</v>
      </c>
      <c r="H874" s="155">
        <v>0.627</v>
      </c>
      <c r="I874" s="156"/>
      <c r="L874" s="152"/>
      <c r="M874" s="157"/>
      <c r="T874" s="158"/>
      <c r="AT874" s="153" t="s">
        <v>129</v>
      </c>
      <c r="AU874" s="153" t="s">
        <v>87</v>
      </c>
      <c r="AV874" s="12" t="s">
        <v>89</v>
      </c>
      <c r="AW874" s="12" t="s">
        <v>36</v>
      </c>
      <c r="AX874" s="12" t="s">
        <v>79</v>
      </c>
      <c r="AY874" s="153" t="s">
        <v>118</v>
      </c>
    </row>
    <row r="875" spans="2:51" s="12" customFormat="1" ht="12">
      <c r="B875" s="152"/>
      <c r="D875" s="148" t="s">
        <v>129</v>
      </c>
      <c r="E875" s="153" t="s">
        <v>1</v>
      </c>
      <c r="F875" s="154" t="s">
        <v>1187</v>
      </c>
      <c r="H875" s="155">
        <v>0.272</v>
      </c>
      <c r="I875" s="156"/>
      <c r="L875" s="152"/>
      <c r="M875" s="157"/>
      <c r="T875" s="158"/>
      <c r="AT875" s="153" t="s">
        <v>129</v>
      </c>
      <c r="AU875" s="153" t="s">
        <v>87</v>
      </c>
      <c r="AV875" s="12" t="s">
        <v>89</v>
      </c>
      <c r="AW875" s="12" t="s">
        <v>36</v>
      </c>
      <c r="AX875" s="12" t="s">
        <v>79</v>
      </c>
      <c r="AY875" s="153" t="s">
        <v>118</v>
      </c>
    </row>
    <row r="876" spans="2:51" s="12" customFormat="1" ht="22.5">
      <c r="B876" s="152"/>
      <c r="D876" s="148" t="s">
        <v>129</v>
      </c>
      <c r="E876" s="153" t="s">
        <v>1</v>
      </c>
      <c r="F876" s="154" t="s">
        <v>1188</v>
      </c>
      <c r="H876" s="155">
        <v>2.65</v>
      </c>
      <c r="I876" s="156"/>
      <c r="L876" s="152"/>
      <c r="M876" s="157"/>
      <c r="T876" s="158"/>
      <c r="AT876" s="153" t="s">
        <v>129</v>
      </c>
      <c r="AU876" s="153" t="s">
        <v>87</v>
      </c>
      <c r="AV876" s="12" t="s">
        <v>89</v>
      </c>
      <c r="AW876" s="12" t="s">
        <v>36</v>
      </c>
      <c r="AX876" s="12" t="s">
        <v>79</v>
      </c>
      <c r="AY876" s="153" t="s">
        <v>118</v>
      </c>
    </row>
    <row r="877" spans="2:51" s="12" customFormat="1" ht="12">
      <c r="B877" s="152"/>
      <c r="D877" s="148" t="s">
        <v>129</v>
      </c>
      <c r="E877" s="153" t="s">
        <v>1</v>
      </c>
      <c r="F877" s="154" t="s">
        <v>1189</v>
      </c>
      <c r="H877" s="155">
        <v>4.423</v>
      </c>
      <c r="I877" s="156"/>
      <c r="L877" s="152"/>
      <c r="M877" s="157"/>
      <c r="T877" s="158"/>
      <c r="AT877" s="153" t="s">
        <v>129</v>
      </c>
      <c r="AU877" s="153" t="s">
        <v>87</v>
      </c>
      <c r="AV877" s="12" t="s">
        <v>89</v>
      </c>
      <c r="AW877" s="12" t="s">
        <v>36</v>
      </c>
      <c r="AX877" s="12" t="s">
        <v>79</v>
      </c>
      <c r="AY877" s="153" t="s">
        <v>118</v>
      </c>
    </row>
    <row r="878" spans="2:51" s="13" customFormat="1" ht="12">
      <c r="B878" s="159"/>
      <c r="D878" s="148" t="s">
        <v>129</v>
      </c>
      <c r="E878" s="160" t="s">
        <v>1</v>
      </c>
      <c r="F878" s="161" t="s">
        <v>132</v>
      </c>
      <c r="H878" s="162">
        <v>7.972</v>
      </c>
      <c r="I878" s="163"/>
      <c r="L878" s="159"/>
      <c r="M878" s="164"/>
      <c r="T878" s="165"/>
      <c r="AT878" s="160" t="s">
        <v>129</v>
      </c>
      <c r="AU878" s="160" t="s">
        <v>87</v>
      </c>
      <c r="AV878" s="13" t="s">
        <v>125</v>
      </c>
      <c r="AW878" s="13" t="s">
        <v>36</v>
      </c>
      <c r="AX878" s="13" t="s">
        <v>87</v>
      </c>
      <c r="AY878" s="160" t="s">
        <v>118</v>
      </c>
    </row>
    <row r="879" spans="2:65" s="1" customFormat="1" ht="49.15" customHeight="1">
      <c r="B879" s="133"/>
      <c r="C879" s="134" t="s">
        <v>1190</v>
      </c>
      <c r="D879" s="134" t="s">
        <v>121</v>
      </c>
      <c r="E879" s="135" t="s">
        <v>1191</v>
      </c>
      <c r="F879" s="136" t="s">
        <v>1192</v>
      </c>
      <c r="G879" s="137" t="s">
        <v>151</v>
      </c>
      <c r="H879" s="138">
        <v>66.068</v>
      </c>
      <c r="I879" s="139"/>
      <c r="J879" s="140">
        <f>ROUND(I879*H879,2)</f>
        <v>0</v>
      </c>
      <c r="K879" s="141"/>
      <c r="L879" s="32"/>
      <c r="M879" s="142" t="s">
        <v>1</v>
      </c>
      <c r="N879" s="143" t="s">
        <v>44</v>
      </c>
      <c r="P879" s="144">
        <f>O879*H879</f>
        <v>0</v>
      </c>
      <c r="Q879" s="144">
        <v>0</v>
      </c>
      <c r="R879" s="144">
        <f>Q879*H879</f>
        <v>0</v>
      </c>
      <c r="S879" s="144">
        <v>0</v>
      </c>
      <c r="T879" s="145">
        <f>S879*H879</f>
        <v>0</v>
      </c>
      <c r="AR879" s="146" t="s">
        <v>1107</v>
      </c>
      <c r="AT879" s="146" t="s">
        <v>121</v>
      </c>
      <c r="AU879" s="146" t="s">
        <v>87</v>
      </c>
      <c r="AY879" s="17" t="s">
        <v>118</v>
      </c>
      <c r="BE879" s="147">
        <f>IF(N879="základní",J879,0)</f>
        <v>0</v>
      </c>
      <c r="BF879" s="147">
        <f>IF(N879="snížená",J879,0)</f>
        <v>0</v>
      </c>
      <c r="BG879" s="147">
        <f>IF(N879="zákl. přenesená",J879,0)</f>
        <v>0</v>
      </c>
      <c r="BH879" s="147">
        <f>IF(N879="sníž. přenesená",J879,0)</f>
        <v>0</v>
      </c>
      <c r="BI879" s="147">
        <f>IF(N879="nulová",J879,0)</f>
        <v>0</v>
      </c>
      <c r="BJ879" s="17" t="s">
        <v>87</v>
      </c>
      <c r="BK879" s="147">
        <f>ROUND(I879*H879,2)</f>
        <v>0</v>
      </c>
      <c r="BL879" s="17" t="s">
        <v>1107</v>
      </c>
      <c r="BM879" s="146" t="s">
        <v>1193</v>
      </c>
    </row>
    <row r="880" spans="2:47" s="1" customFormat="1" ht="48.75">
      <c r="B880" s="32"/>
      <c r="D880" s="148" t="s">
        <v>127</v>
      </c>
      <c r="F880" s="149" t="s">
        <v>1194</v>
      </c>
      <c r="I880" s="150"/>
      <c r="L880" s="32"/>
      <c r="M880" s="151"/>
      <c r="T880" s="56"/>
      <c r="AT880" s="17" t="s">
        <v>127</v>
      </c>
      <c r="AU880" s="17" t="s">
        <v>87</v>
      </c>
    </row>
    <row r="881" spans="2:51" s="12" customFormat="1" ht="12">
      <c r="B881" s="152"/>
      <c r="D881" s="148" t="s">
        <v>129</v>
      </c>
      <c r="E881" s="153" t="s">
        <v>1</v>
      </c>
      <c r="F881" s="154" t="s">
        <v>1195</v>
      </c>
      <c r="H881" s="155">
        <v>64.773</v>
      </c>
      <c r="I881" s="156"/>
      <c r="L881" s="152"/>
      <c r="M881" s="157"/>
      <c r="T881" s="158"/>
      <c r="AT881" s="153" t="s">
        <v>129</v>
      </c>
      <c r="AU881" s="153" t="s">
        <v>87</v>
      </c>
      <c r="AV881" s="12" t="s">
        <v>89</v>
      </c>
      <c r="AW881" s="12" t="s">
        <v>36</v>
      </c>
      <c r="AX881" s="12" t="s">
        <v>79</v>
      </c>
      <c r="AY881" s="153" t="s">
        <v>118</v>
      </c>
    </row>
    <row r="882" spans="2:51" s="12" customFormat="1" ht="12">
      <c r="B882" s="152"/>
      <c r="D882" s="148" t="s">
        <v>129</v>
      </c>
      <c r="E882" s="153" t="s">
        <v>1</v>
      </c>
      <c r="F882" s="154" t="s">
        <v>1196</v>
      </c>
      <c r="H882" s="155">
        <v>1.055</v>
      </c>
      <c r="I882" s="156"/>
      <c r="L882" s="152"/>
      <c r="M882" s="157"/>
      <c r="T882" s="158"/>
      <c r="AT882" s="153" t="s">
        <v>129</v>
      </c>
      <c r="AU882" s="153" t="s">
        <v>87</v>
      </c>
      <c r="AV882" s="12" t="s">
        <v>89</v>
      </c>
      <c r="AW882" s="12" t="s">
        <v>36</v>
      </c>
      <c r="AX882" s="12" t="s">
        <v>79</v>
      </c>
      <c r="AY882" s="153" t="s">
        <v>118</v>
      </c>
    </row>
    <row r="883" spans="2:51" s="12" customFormat="1" ht="12">
      <c r="B883" s="152"/>
      <c r="D883" s="148" t="s">
        <v>129</v>
      </c>
      <c r="E883" s="153" t="s">
        <v>1</v>
      </c>
      <c r="F883" s="154" t="s">
        <v>1197</v>
      </c>
      <c r="H883" s="155">
        <v>0.24</v>
      </c>
      <c r="I883" s="156"/>
      <c r="L883" s="152"/>
      <c r="M883" s="157"/>
      <c r="T883" s="158"/>
      <c r="AT883" s="153" t="s">
        <v>129</v>
      </c>
      <c r="AU883" s="153" t="s">
        <v>87</v>
      </c>
      <c r="AV883" s="12" t="s">
        <v>89</v>
      </c>
      <c r="AW883" s="12" t="s">
        <v>36</v>
      </c>
      <c r="AX883" s="12" t="s">
        <v>79</v>
      </c>
      <c r="AY883" s="153" t="s">
        <v>118</v>
      </c>
    </row>
    <row r="884" spans="2:51" s="13" customFormat="1" ht="12">
      <c r="B884" s="159"/>
      <c r="D884" s="148" t="s">
        <v>129</v>
      </c>
      <c r="E884" s="160" t="s">
        <v>1</v>
      </c>
      <c r="F884" s="161" t="s">
        <v>132</v>
      </c>
      <c r="H884" s="162">
        <v>66.068</v>
      </c>
      <c r="I884" s="163"/>
      <c r="L884" s="159"/>
      <c r="M884" s="164"/>
      <c r="T884" s="165"/>
      <c r="AT884" s="160" t="s">
        <v>129</v>
      </c>
      <c r="AU884" s="160" t="s">
        <v>87</v>
      </c>
      <c r="AV884" s="13" t="s">
        <v>125</v>
      </c>
      <c r="AW884" s="13" t="s">
        <v>36</v>
      </c>
      <c r="AX884" s="13" t="s">
        <v>87</v>
      </c>
      <c r="AY884" s="160" t="s">
        <v>118</v>
      </c>
    </row>
    <row r="885" spans="2:65" s="1" customFormat="1" ht="49.15" customHeight="1">
      <c r="B885" s="133"/>
      <c r="C885" s="134" t="s">
        <v>1198</v>
      </c>
      <c r="D885" s="134" t="s">
        <v>121</v>
      </c>
      <c r="E885" s="135" t="s">
        <v>1199</v>
      </c>
      <c r="F885" s="136" t="s">
        <v>1200</v>
      </c>
      <c r="G885" s="137" t="s">
        <v>151</v>
      </c>
      <c r="H885" s="138">
        <v>4.578</v>
      </c>
      <c r="I885" s="139"/>
      <c r="J885" s="140">
        <f>ROUND(I885*H885,2)</f>
        <v>0</v>
      </c>
      <c r="K885" s="141"/>
      <c r="L885" s="32"/>
      <c r="M885" s="142" t="s">
        <v>1</v>
      </c>
      <c r="N885" s="143" t="s">
        <v>44</v>
      </c>
      <c r="P885" s="144">
        <f>O885*H885</f>
        <v>0</v>
      </c>
      <c r="Q885" s="144">
        <v>0</v>
      </c>
      <c r="R885" s="144">
        <f>Q885*H885</f>
        <v>0</v>
      </c>
      <c r="S885" s="144">
        <v>0</v>
      </c>
      <c r="T885" s="145">
        <f>S885*H885</f>
        <v>0</v>
      </c>
      <c r="AR885" s="146" t="s">
        <v>1107</v>
      </c>
      <c r="AT885" s="146" t="s">
        <v>121</v>
      </c>
      <c r="AU885" s="146" t="s">
        <v>87</v>
      </c>
      <c r="AY885" s="17" t="s">
        <v>118</v>
      </c>
      <c r="BE885" s="147">
        <f>IF(N885="základní",J885,0)</f>
        <v>0</v>
      </c>
      <c r="BF885" s="147">
        <f>IF(N885="snížená",J885,0)</f>
        <v>0</v>
      </c>
      <c r="BG885" s="147">
        <f>IF(N885="zákl. přenesená",J885,0)</f>
        <v>0</v>
      </c>
      <c r="BH885" s="147">
        <f>IF(N885="sníž. přenesená",J885,0)</f>
        <v>0</v>
      </c>
      <c r="BI885" s="147">
        <f>IF(N885="nulová",J885,0)</f>
        <v>0</v>
      </c>
      <c r="BJ885" s="17" t="s">
        <v>87</v>
      </c>
      <c r="BK885" s="147">
        <f>ROUND(I885*H885,2)</f>
        <v>0</v>
      </c>
      <c r="BL885" s="17" t="s">
        <v>1107</v>
      </c>
      <c r="BM885" s="146" t="s">
        <v>1201</v>
      </c>
    </row>
    <row r="886" spans="2:47" s="1" customFormat="1" ht="68.25">
      <c r="B886" s="32"/>
      <c r="D886" s="148" t="s">
        <v>127</v>
      </c>
      <c r="F886" s="149" t="s">
        <v>1202</v>
      </c>
      <c r="I886" s="150"/>
      <c r="L886" s="32"/>
      <c r="M886" s="151"/>
      <c r="T886" s="56"/>
      <c r="AT886" s="17" t="s">
        <v>127</v>
      </c>
      <c r="AU886" s="17" t="s">
        <v>87</v>
      </c>
    </row>
    <row r="887" spans="2:51" s="12" customFormat="1" ht="12">
      <c r="B887" s="152"/>
      <c r="D887" s="148" t="s">
        <v>129</v>
      </c>
      <c r="E887" s="153" t="s">
        <v>1</v>
      </c>
      <c r="F887" s="154" t="s">
        <v>1203</v>
      </c>
      <c r="H887" s="155">
        <v>0.616</v>
      </c>
      <c r="I887" s="156"/>
      <c r="L887" s="152"/>
      <c r="M887" s="157"/>
      <c r="T887" s="158"/>
      <c r="AT887" s="153" t="s">
        <v>129</v>
      </c>
      <c r="AU887" s="153" t="s">
        <v>87</v>
      </c>
      <c r="AV887" s="12" t="s">
        <v>89</v>
      </c>
      <c r="AW887" s="12" t="s">
        <v>36</v>
      </c>
      <c r="AX887" s="12" t="s">
        <v>79</v>
      </c>
      <c r="AY887" s="153" t="s">
        <v>118</v>
      </c>
    </row>
    <row r="888" spans="2:51" s="12" customFormat="1" ht="12">
      <c r="B888" s="152"/>
      <c r="D888" s="148" t="s">
        <v>129</v>
      </c>
      <c r="E888" s="153" t="s">
        <v>1</v>
      </c>
      <c r="F888" s="154" t="s">
        <v>1204</v>
      </c>
      <c r="H888" s="155">
        <v>3.962</v>
      </c>
      <c r="I888" s="156"/>
      <c r="L888" s="152"/>
      <c r="M888" s="157"/>
      <c r="T888" s="158"/>
      <c r="AT888" s="153" t="s">
        <v>129</v>
      </c>
      <c r="AU888" s="153" t="s">
        <v>87</v>
      </c>
      <c r="AV888" s="12" t="s">
        <v>89</v>
      </c>
      <c r="AW888" s="12" t="s">
        <v>36</v>
      </c>
      <c r="AX888" s="12" t="s">
        <v>79</v>
      </c>
      <c r="AY888" s="153" t="s">
        <v>118</v>
      </c>
    </row>
    <row r="889" spans="2:51" s="13" customFormat="1" ht="12">
      <c r="B889" s="159"/>
      <c r="D889" s="148" t="s">
        <v>129</v>
      </c>
      <c r="E889" s="160" t="s">
        <v>1</v>
      </c>
      <c r="F889" s="161" t="s">
        <v>132</v>
      </c>
      <c r="H889" s="162">
        <v>4.578</v>
      </c>
      <c r="I889" s="163"/>
      <c r="L889" s="159"/>
      <c r="M889" s="164"/>
      <c r="T889" s="165"/>
      <c r="AT889" s="160" t="s">
        <v>129</v>
      </c>
      <c r="AU889" s="160" t="s">
        <v>87</v>
      </c>
      <c r="AV889" s="13" t="s">
        <v>125</v>
      </c>
      <c r="AW889" s="13" t="s">
        <v>36</v>
      </c>
      <c r="AX889" s="13" t="s">
        <v>87</v>
      </c>
      <c r="AY889" s="160" t="s">
        <v>118</v>
      </c>
    </row>
    <row r="890" spans="2:65" s="1" customFormat="1" ht="37.9" customHeight="1">
      <c r="B890" s="133"/>
      <c r="C890" s="134" t="s">
        <v>1205</v>
      </c>
      <c r="D890" s="134" t="s">
        <v>121</v>
      </c>
      <c r="E890" s="135" t="s">
        <v>1206</v>
      </c>
      <c r="F890" s="136" t="s">
        <v>1207</v>
      </c>
      <c r="G890" s="137" t="s">
        <v>151</v>
      </c>
      <c r="H890" s="138">
        <v>5044.648</v>
      </c>
      <c r="I890" s="139"/>
      <c r="J890" s="140">
        <f>ROUND(I890*H890,2)</f>
        <v>0</v>
      </c>
      <c r="K890" s="141"/>
      <c r="L890" s="32"/>
      <c r="M890" s="142" t="s">
        <v>1</v>
      </c>
      <c r="N890" s="143" t="s">
        <v>44</v>
      </c>
      <c r="P890" s="144">
        <f>O890*H890</f>
        <v>0</v>
      </c>
      <c r="Q890" s="144">
        <v>0</v>
      </c>
      <c r="R890" s="144">
        <f>Q890*H890</f>
        <v>0</v>
      </c>
      <c r="S890" s="144">
        <v>0</v>
      </c>
      <c r="T890" s="145">
        <f>S890*H890</f>
        <v>0</v>
      </c>
      <c r="AR890" s="146" t="s">
        <v>1107</v>
      </c>
      <c r="AT890" s="146" t="s">
        <v>121</v>
      </c>
      <c r="AU890" s="146" t="s">
        <v>87</v>
      </c>
      <c r="AY890" s="17" t="s">
        <v>118</v>
      </c>
      <c r="BE890" s="147">
        <f>IF(N890="základní",J890,0)</f>
        <v>0</v>
      </c>
      <c r="BF890" s="147">
        <f>IF(N890="snížená",J890,0)</f>
        <v>0</v>
      </c>
      <c r="BG890" s="147">
        <f>IF(N890="zákl. přenesená",J890,0)</f>
        <v>0</v>
      </c>
      <c r="BH890" s="147">
        <f>IF(N890="sníž. přenesená",J890,0)</f>
        <v>0</v>
      </c>
      <c r="BI890" s="147">
        <f>IF(N890="nulová",J890,0)</f>
        <v>0</v>
      </c>
      <c r="BJ890" s="17" t="s">
        <v>87</v>
      </c>
      <c r="BK890" s="147">
        <f>ROUND(I890*H890,2)</f>
        <v>0</v>
      </c>
      <c r="BL890" s="17" t="s">
        <v>1107</v>
      </c>
      <c r="BM890" s="146" t="s">
        <v>1208</v>
      </c>
    </row>
    <row r="891" spans="2:47" s="1" customFormat="1" ht="48.75">
      <c r="B891" s="32"/>
      <c r="D891" s="148" t="s">
        <v>127</v>
      </c>
      <c r="F891" s="149" t="s">
        <v>1209</v>
      </c>
      <c r="I891" s="150"/>
      <c r="L891" s="32"/>
      <c r="M891" s="151"/>
      <c r="T891" s="56"/>
      <c r="AT891" s="17" t="s">
        <v>127</v>
      </c>
      <c r="AU891" s="17" t="s">
        <v>87</v>
      </c>
    </row>
    <row r="892" spans="2:51" s="12" customFormat="1" ht="12">
      <c r="B892" s="152"/>
      <c r="D892" s="148" t="s">
        <v>129</v>
      </c>
      <c r="E892" s="153" t="s">
        <v>1</v>
      </c>
      <c r="F892" s="154" t="s">
        <v>1210</v>
      </c>
      <c r="H892" s="155">
        <v>1.11</v>
      </c>
      <c r="I892" s="156"/>
      <c r="L892" s="152"/>
      <c r="M892" s="157"/>
      <c r="T892" s="158"/>
      <c r="AT892" s="153" t="s">
        <v>129</v>
      </c>
      <c r="AU892" s="153" t="s">
        <v>87</v>
      </c>
      <c r="AV892" s="12" t="s">
        <v>89</v>
      </c>
      <c r="AW892" s="12" t="s">
        <v>36</v>
      </c>
      <c r="AX892" s="12" t="s">
        <v>79</v>
      </c>
      <c r="AY892" s="153" t="s">
        <v>118</v>
      </c>
    </row>
    <row r="893" spans="2:51" s="12" customFormat="1" ht="12">
      <c r="B893" s="152"/>
      <c r="D893" s="148" t="s">
        <v>129</v>
      </c>
      <c r="E893" s="153" t="s">
        <v>1</v>
      </c>
      <c r="F893" s="154" t="s">
        <v>1211</v>
      </c>
      <c r="H893" s="155">
        <v>559.736</v>
      </c>
      <c r="I893" s="156"/>
      <c r="L893" s="152"/>
      <c r="M893" s="157"/>
      <c r="T893" s="158"/>
      <c r="AT893" s="153" t="s">
        <v>129</v>
      </c>
      <c r="AU893" s="153" t="s">
        <v>87</v>
      </c>
      <c r="AV893" s="12" t="s">
        <v>89</v>
      </c>
      <c r="AW893" s="12" t="s">
        <v>36</v>
      </c>
      <c r="AX893" s="12" t="s">
        <v>79</v>
      </c>
      <c r="AY893" s="153" t="s">
        <v>118</v>
      </c>
    </row>
    <row r="894" spans="2:51" s="12" customFormat="1" ht="12">
      <c r="B894" s="152"/>
      <c r="D894" s="148" t="s">
        <v>129</v>
      </c>
      <c r="E894" s="153" t="s">
        <v>1</v>
      </c>
      <c r="F894" s="154" t="s">
        <v>1212</v>
      </c>
      <c r="H894" s="155">
        <v>33.844</v>
      </c>
      <c r="I894" s="156"/>
      <c r="L894" s="152"/>
      <c r="M894" s="157"/>
      <c r="T894" s="158"/>
      <c r="AT894" s="153" t="s">
        <v>129</v>
      </c>
      <c r="AU894" s="153" t="s">
        <v>87</v>
      </c>
      <c r="AV894" s="12" t="s">
        <v>89</v>
      </c>
      <c r="AW894" s="12" t="s">
        <v>36</v>
      </c>
      <c r="AX894" s="12" t="s">
        <v>79</v>
      </c>
      <c r="AY894" s="153" t="s">
        <v>118</v>
      </c>
    </row>
    <row r="895" spans="2:51" s="12" customFormat="1" ht="12">
      <c r="B895" s="152"/>
      <c r="D895" s="148" t="s">
        <v>129</v>
      </c>
      <c r="E895" s="153" t="s">
        <v>1</v>
      </c>
      <c r="F895" s="154" t="s">
        <v>1213</v>
      </c>
      <c r="H895" s="155">
        <v>471.702</v>
      </c>
      <c r="I895" s="156"/>
      <c r="L895" s="152"/>
      <c r="M895" s="157"/>
      <c r="T895" s="158"/>
      <c r="AT895" s="153" t="s">
        <v>129</v>
      </c>
      <c r="AU895" s="153" t="s">
        <v>87</v>
      </c>
      <c r="AV895" s="12" t="s">
        <v>89</v>
      </c>
      <c r="AW895" s="12" t="s">
        <v>36</v>
      </c>
      <c r="AX895" s="12" t="s">
        <v>79</v>
      </c>
      <c r="AY895" s="153" t="s">
        <v>118</v>
      </c>
    </row>
    <row r="896" spans="2:51" s="12" customFormat="1" ht="12">
      <c r="B896" s="152"/>
      <c r="D896" s="148" t="s">
        <v>129</v>
      </c>
      <c r="E896" s="153" t="s">
        <v>1</v>
      </c>
      <c r="F896" s="154" t="s">
        <v>1214</v>
      </c>
      <c r="H896" s="155">
        <v>3786.934</v>
      </c>
      <c r="I896" s="156"/>
      <c r="L896" s="152"/>
      <c r="M896" s="157"/>
      <c r="T896" s="158"/>
      <c r="AT896" s="153" t="s">
        <v>129</v>
      </c>
      <c r="AU896" s="153" t="s">
        <v>87</v>
      </c>
      <c r="AV896" s="12" t="s">
        <v>89</v>
      </c>
      <c r="AW896" s="12" t="s">
        <v>36</v>
      </c>
      <c r="AX896" s="12" t="s">
        <v>79</v>
      </c>
      <c r="AY896" s="153" t="s">
        <v>118</v>
      </c>
    </row>
    <row r="897" spans="2:51" s="12" customFormat="1" ht="12">
      <c r="B897" s="152"/>
      <c r="D897" s="148" t="s">
        <v>129</v>
      </c>
      <c r="E897" s="153" t="s">
        <v>1</v>
      </c>
      <c r="F897" s="154" t="s">
        <v>1215</v>
      </c>
      <c r="H897" s="155">
        <v>95.661</v>
      </c>
      <c r="I897" s="156"/>
      <c r="L897" s="152"/>
      <c r="M897" s="157"/>
      <c r="T897" s="158"/>
      <c r="AT897" s="153" t="s">
        <v>129</v>
      </c>
      <c r="AU897" s="153" t="s">
        <v>87</v>
      </c>
      <c r="AV897" s="12" t="s">
        <v>89</v>
      </c>
      <c r="AW897" s="12" t="s">
        <v>36</v>
      </c>
      <c r="AX897" s="12" t="s">
        <v>79</v>
      </c>
      <c r="AY897" s="153" t="s">
        <v>118</v>
      </c>
    </row>
    <row r="898" spans="2:51" s="12" customFormat="1" ht="12">
      <c r="B898" s="152"/>
      <c r="D898" s="148" t="s">
        <v>129</v>
      </c>
      <c r="E898" s="153" t="s">
        <v>1</v>
      </c>
      <c r="F898" s="154" t="s">
        <v>1216</v>
      </c>
      <c r="H898" s="155">
        <v>95.661</v>
      </c>
      <c r="I898" s="156"/>
      <c r="L898" s="152"/>
      <c r="M898" s="157"/>
      <c r="T898" s="158"/>
      <c r="AT898" s="153" t="s">
        <v>129</v>
      </c>
      <c r="AU898" s="153" t="s">
        <v>87</v>
      </c>
      <c r="AV898" s="12" t="s">
        <v>89</v>
      </c>
      <c r="AW898" s="12" t="s">
        <v>36</v>
      </c>
      <c r="AX898" s="12" t="s">
        <v>79</v>
      </c>
      <c r="AY898" s="153" t="s">
        <v>118</v>
      </c>
    </row>
    <row r="899" spans="2:51" s="13" customFormat="1" ht="12">
      <c r="B899" s="159"/>
      <c r="D899" s="148" t="s">
        <v>129</v>
      </c>
      <c r="E899" s="160" t="s">
        <v>1</v>
      </c>
      <c r="F899" s="161" t="s">
        <v>132</v>
      </c>
      <c r="H899" s="162">
        <v>5044.648</v>
      </c>
      <c r="I899" s="163"/>
      <c r="L899" s="159"/>
      <c r="M899" s="164"/>
      <c r="T899" s="165"/>
      <c r="AT899" s="160" t="s">
        <v>129</v>
      </c>
      <c r="AU899" s="160" t="s">
        <v>87</v>
      </c>
      <c r="AV899" s="13" t="s">
        <v>125</v>
      </c>
      <c r="AW899" s="13" t="s">
        <v>36</v>
      </c>
      <c r="AX899" s="13" t="s">
        <v>87</v>
      </c>
      <c r="AY899" s="160" t="s">
        <v>118</v>
      </c>
    </row>
    <row r="900" spans="2:65" s="1" customFormat="1" ht="49.15" customHeight="1">
      <c r="B900" s="133"/>
      <c r="C900" s="134" t="s">
        <v>1217</v>
      </c>
      <c r="D900" s="134" t="s">
        <v>121</v>
      </c>
      <c r="E900" s="135" t="s">
        <v>1218</v>
      </c>
      <c r="F900" s="136" t="s">
        <v>1219</v>
      </c>
      <c r="G900" s="137" t="s">
        <v>151</v>
      </c>
      <c r="H900" s="138">
        <v>399.168</v>
      </c>
      <c r="I900" s="139"/>
      <c r="J900" s="140">
        <f>ROUND(I900*H900,2)</f>
        <v>0</v>
      </c>
      <c r="K900" s="141"/>
      <c r="L900" s="32"/>
      <c r="M900" s="142" t="s">
        <v>1</v>
      </c>
      <c r="N900" s="143" t="s">
        <v>44</v>
      </c>
      <c r="P900" s="144">
        <f>O900*H900</f>
        <v>0</v>
      </c>
      <c r="Q900" s="144">
        <v>0</v>
      </c>
      <c r="R900" s="144">
        <f>Q900*H900</f>
        <v>0</v>
      </c>
      <c r="S900" s="144">
        <v>0</v>
      </c>
      <c r="T900" s="145">
        <f>S900*H900</f>
        <v>0</v>
      </c>
      <c r="AR900" s="146" t="s">
        <v>1107</v>
      </c>
      <c r="AT900" s="146" t="s">
        <v>121</v>
      </c>
      <c r="AU900" s="146" t="s">
        <v>87</v>
      </c>
      <c r="AY900" s="17" t="s">
        <v>118</v>
      </c>
      <c r="BE900" s="147">
        <f>IF(N900="základní",J900,0)</f>
        <v>0</v>
      </c>
      <c r="BF900" s="147">
        <f>IF(N900="snížená",J900,0)</f>
        <v>0</v>
      </c>
      <c r="BG900" s="147">
        <f>IF(N900="zákl. přenesená",J900,0)</f>
        <v>0</v>
      </c>
      <c r="BH900" s="147">
        <f>IF(N900="sníž. přenesená",J900,0)</f>
        <v>0</v>
      </c>
      <c r="BI900" s="147">
        <f>IF(N900="nulová",J900,0)</f>
        <v>0</v>
      </c>
      <c r="BJ900" s="17" t="s">
        <v>87</v>
      </c>
      <c r="BK900" s="147">
        <f>ROUND(I900*H900,2)</f>
        <v>0</v>
      </c>
      <c r="BL900" s="17" t="s">
        <v>1107</v>
      </c>
      <c r="BM900" s="146" t="s">
        <v>1220</v>
      </c>
    </row>
    <row r="901" spans="2:47" s="1" customFormat="1" ht="48.75">
      <c r="B901" s="32"/>
      <c r="D901" s="148" t="s">
        <v>127</v>
      </c>
      <c r="F901" s="149" t="s">
        <v>1221</v>
      </c>
      <c r="I901" s="150"/>
      <c r="L901" s="32"/>
      <c r="M901" s="151"/>
      <c r="T901" s="56"/>
      <c r="AT901" s="17" t="s">
        <v>127</v>
      </c>
      <c r="AU901" s="17" t="s">
        <v>87</v>
      </c>
    </row>
    <row r="902" spans="2:51" s="12" customFormat="1" ht="12">
      <c r="B902" s="152"/>
      <c r="D902" s="148" t="s">
        <v>129</v>
      </c>
      <c r="E902" s="153" t="s">
        <v>1</v>
      </c>
      <c r="F902" s="154" t="s">
        <v>1222</v>
      </c>
      <c r="H902" s="155">
        <v>104.31</v>
      </c>
      <c r="I902" s="156"/>
      <c r="L902" s="152"/>
      <c r="M902" s="157"/>
      <c r="T902" s="158"/>
      <c r="AT902" s="153" t="s">
        <v>129</v>
      </c>
      <c r="AU902" s="153" t="s">
        <v>87</v>
      </c>
      <c r="AV902" s="12" t="s">
        <v>89</v>
      </c>
      <c r="AW902" s="12" t="s">
        <v>36</v>
      </c>
      <c r="AX902" s="12" t="s">
        <v>79</v>
      </c>
      <c r="AY902" s="153" t="s">
        <v>118</v>
      </c>
    </row>
    <row r="903" spans="2:51" s="12" customFormat="1" ht="12">
      <c r="B903" s="152"/>
      <c r="D903" s="148" t="s">
        <v>129</v>
      </c>
      <c r="E903" s="153" t="s">
        <v>1</v>
      </c>
      <c r="F903" s="154" t="s">
        <v>1223</v>
      </c>
      <c r="H903" s="155">
        <v>294.858</v>
      </c>
      <c r="I903" s="156"/>
      <c r="L903" s="152"/>
      <c r="M903" s="157"/>
      <c r="T903" s="158"/>
      <c r="AT903" s="153" t="s">
        <v>129</v>
      </c>
      <c r="AU903" s="153" t="s">
        <v>87</v>
      </c>
      <c r="AV903" s="12" t="s">
        <v>89</v>
      </c>
      <c r="AW903" s="12" t="s">
        <v>36</v>
      </c>
      <c r="AX903" s="12" t="s">
        <v>79</v>
      </c>
      <c r="AY903" s="153" t="s">
        <v>118</v>
      </c>
    </row>
    <row r="904" spans="2:51" s="13" customFormat="1" ht="12">
      <c r="B904" s="159"/>
      <c r="D904" s="148" t="s">
        <v>129</v>
      </c>
      <c r="E904" s="160" t="s">
        <v>1</v>
      </c>
      <c r="F904" s="161" t="s">
        <v>132</v>
      </c>
      <c r="H904" s="162">
        <v>399.168</v>
      </c>
      <c r="I904" s="163"/>
      <c r="L904" s="159"/>
      <c r="M904" s="164"/>
      <c r="T904" s="165"/>
      <c r="AT904" s="160" t="s">
        <v>129</v>
      </c>
      <c r="AU904" s="160" t="s">
        <v>87</v>
      </c>
      <c r="AV904" s="13" t="s">
        <v>125</v>
      </c>
      <c r="AW904" s="13" t="s">
        <v>36</v>
      </c>
      <c r="AX904" s="13" t="s">
        <v>87</v>
      </c>
      <c r="AY904" s="160" t="s">
        <v>118</v>
      </c>
    </row>
    <row r="905" spans="2:65" s="1" customFormat="1" ht="49.15" customHeight="1">
      <c r="B905" s="133"/>
      <c r="C905" s="134" t="s">
        <v>1224</v>
      </c>
      <c r="D905" s="134" t="s">
        <v>121</v>
      </c>
      <c r="E905" s="135" t="s">
        <v>1225</v>
      </c>
      <c r="F905" s="136" t="s">
        <v>1226</v>
      </c>
      <c r="G905" s="137" t="s">
        <v>151</v>
      </c>
      <c r="H905" s="138">
        <v>30.536</v>
      </c>
      <c r="I905" s="139"/>
      <c r="J905" s="140">
        <f>ROUND(I905*H905,2)</f>
        <v>0</v>
      </c>
      <c r="K905" s="141"/>
      <c r="L905" s="32"/>
      <c r="M905" s="142" t="s">
        <v>1</v>
      </c>
      <c r="N905" s="143" t="s">
        <v>44</v>
      </c>
      <c r="P905" s="144">
        <f>O905*H905</f>
        <v>0</v>
      </c>
      <c r="Q905" s="144">
        <v>0</v>
      </c>
      <c r="R905" s="144">
        <f>Q905*H905</f>
        <v>0</v>
      </c>
      <c r="S905" s="144">
        <v>0</v>
      </c>
      <c r="T905" s="145">
        <f>S905*H905</f>
        <v>0</v>
      </c>
      <c r="AR905" s="146" t="s">
        <v>1107</v>
      </c>
      <c r="AT905" s="146" t="s">
        <v>121</v>
      </c>
      <c r="AU905" s="146" t="s">
        <v>87</v>
      </c>
      <c r="AY905" s="17" t="s">
        <v>118</v>
      </c>
      <c r="BE905" s="147">
        <f>IF(N905="základní",J905,0)</f>
        <v>0</v>
      </c>
      <c r="BF905" s="147">
        <f>IF(N905="snížená",J905,0)</f>
        <v>0</v>
      </c>
      <c r="BG905" s="147">
        <f>IF(N905="zákl. přenesená",J905,0)</f>
        <v>0</v>
      </c>
      <c r="BH905" s="147">
        <f>IF(N905="sníž. přenesená",J905,0)</f>
        <v>0</v>
      </c>
      <c r="BI905" s="147">
        <f>IF(N905="nulová",J905,0)</f>
        <v>0</v>
      </c>
      <c r="BJ905" s="17" t="s">
        <v>87</v>
      </c>
      <c r="BK905" s="147">
        <f>ROUND(I905*H905,2)</f>
        <v>0</v>
      </c>
      <c r="BL905" s="17" t="s">
        <v>1107</v>
      </c>
      <c r="BM905" s="146" t="s">
        <v>1227</v>
      </c>
    </row>
    <row r="906" spans="2:47" s="1" customFormat="1" ht="97.5">
      <c r="B906" s="32"/>
      <c r="D906" s="148" t="s">
        <v>127</v>
      </c>
      <c r="F906" s="149" t="s">
        <v>1228</v>
      </c>
      <c r="I906" s="150"/>
      <c r="L906" s="32"/>
      <c r="M906" s="151"/>
      <c r="T906" s="56"/>
      <c r="AT906" s="17" t="s">
        <v>127</v>
      </c>
      <c r="AU906" s="17" t="s">
        <v>87</v>
      </c>
    </row>
    <row r="907" spans="2:51" s="12" customFormat="1" ht="12">
      <c r="B907" s="152"/>
      <c r="D907" s="148" t="s">
        <v>129</v>
      </c>
      <c r="E907" s="153" t="s">
        <v>1</v>
      </c>
      <c r="F907" s="154" t="s">
        <v>1229</v>
      </c>
      <c r="H907" s="155">
        <v>30.536</v>
      </c>
      <c r="I907" s="156"/>
      <c r="L907" s="152"/>
      <c r="M907" s="157"/>
      <c r="T907" s="158"/>
      <c r="AT907" s="153" t="s">
        <v>129</v>
      </c>
      <c r="AU907" s="153" t="s">
        <v>87</v>
      </c>
      <c r="AV907" s="12" t="s">
        <v>89</v>
      </c>
      <c r="AW907" s="12" t="s">
        <v>36</v>
      </c>
      <c r="AX907" s="12" t="s">
        <v>87</v>
      </c>
      <c r="AY907" s="153" t="s">
        <v>118</v>
      </c>
    </row>
    <row r="908" spans="2:65" s="1" customFormat="1" ht="21.75" customHeight="1">
      <c r="B908" s="133"/>
      <c r="C908" s="134" t="s">
        <v>1230</v>
      </c>
      <c r="D908" s="134" t="s">
        <v>121</v>
      </c>
      <c r="E908" s="135" t="s">
        <v>1231</v>
      </c>
      <c r="F908" s="136" t="s">
        <v>1232</v>
      </c>
      <c r="G908" s="137" t="s">
        <v>151</v>
      </c>
      <c r="H908" s="138">
        <v>1746.861</v>
      </c>
      <c r="I908" s="139"/>
      <c r="J908" s="140">
        <f>ROUND(I908*H908,2)</f>
        <v>0</v>
      </c>
      <c r="K908" s="141"/>
      <c r="L908" s="32"/>
      <c r="M908" s="142" t="s">
        <v>1</v>
      </c>
      <c r="N908" s="143" t="s">
        <v>44</v>
      </c>
      <c r="P908" s="144">
        <f>O908*H908</f>
        <v>0</v>
      </c>
      <c r="Q908" s="144">
        <v>0</v>
      </c>
      <c r="R908" s="144">
        <f>Q908*H908</f>
        <v>0</v>
      </c>
      <c r="S908" s="144">
        <v>0</v>
      </c>
      <c r="T908" s="145">
        <f>S908*H908</f>
        <v>0</v>
      </c>
      <c r="AR908" s="146" t="s">
        <v>1107</v>
      </c>
      <c r="AT908" s="146" t="s">
        <v>121</v>
      </c>
      <c r="AU908" s="146" t="s">
        <v>87</v>
      </c>
      <c r="AY908" s="17" t="s">
        <v>118</v>
      </c>
      <c r="BE908" s="147">
        <f>IF(N908="základní",J908,0)</f>
        <v>0</v>
      </c>
      <c r="BF908" s="147">
        <f>IF(N908="snížená",J908,0)</f>
        <v>0</v>
      </c>
      <c r="BG908" s="147">
        <f>IF(N908="zákl. přenesená",J908,0)</f>
        <v>0</v>
      </c>
      <c r="BH908" s="147">
        <f>IF(N908="sníž. přenesená",J908,0)</f>
        <v>0</v>
      </c>
      <c r="BI908" s="147">
        <f>IF(N908="nulová",J908,0)</f>
        <v>0</v>
      </c>
      <c r="BJ908" s="17" t="s">
        <v>87</v>
      </c>
      <c r="BK908" s="147">
        <f>ROUND(I908*H908,2)</f>
        <v>0</v>
      </c>
      <c r="BL908" s="17" t="s">
        <v>1107</v>
      </c>
      <c r="BM908" s="146" t="s">
        <v>1233</v>
      </c>
    </row>
    <row r="909" spans="2:47" s="1" customFormat="1" ht="39">
      <c r="B909" s="32"/>
      <c r="D909" s="148" t="s">
        <v>127</v>
      </c>
      <c r="F909" s="149" t="s">
        <v>1234</v>
      </c>
      <c r="I909" s="150"/>
      <c r="L909" s="32"/>
      <c r="M909" s="151"/>
      <c r="T909" s="56"/>
      <c r="AT909" s="17" t="s">
        <v>127</v>
      </c>
      <c r="AU909" s="17" t="s">
        <v>87</v>
      </c>
    </row>
    <row r="910" spans="2:51" s="12" customFormat="1" ht="12">
      <c r="B910" s="152"/>
      <c r="D910" s="148" t="s">
        <v>129</v>
      </c>
      <c r="E910" s="153" t="s">
        <v>1</v>
      </c>
      <c r="F910" s="154" t="s">
        <v>1235</v>
      </c>
      <c r="H910" s="155">
        <v>1746.861</v>
      </c>
      <c r="I910" s="156"/>
      <c r="L910" s="152"/>
      <c r="M910" s="157"/>
      <c r="T910" s="158"/>
      <c r="AT910" s="153" t="s">
        <v>129</v>
      </c>
      <c r="AU910" s="153" t="s">
        <v>87</v>
      </c>
      <c r="AV910" s="12" t="s">
        <v>89</v>
      </c>
      <c r="AW910" s="12" t="s">
        <v>36</v>
      </c>
      <c r="AX910" s="12" t="s">
        <v>87</v>
      </c>
      <c r="AY910" s="153" t="s">
        <v>118</v>
      </c>
    </row>
    <row r="911" spans="2:65" s="1" customFormat="1" ht="24.2" customHeight="1">
      <c r="B911" s="133"/>
      <c r="C911" s="134" t="s">
        <v>1236</v>
      </c>
      <c r="D911" s="134" t="s">
        <v>121</v>
      </c>
      <c r="E911" s="135" t="s">
        <v>1237</v>
      </c>
      <c r="F911" s="136" t="s">
        <v>1238</v>
      </c>
      <c r="G911" s="137" t="s">
        <v>151</v>
      </c>
      <c r="H911" s="138">
        <v>97.492</v>
      </c>
      <c r="I911" s="139"/>
      <c r="J911" s="140">
        <f>ROUND(I911*H911,2)</f>
        <v>0</v>
      </c>
      <c r="K911" s="141"/>
      <c r="L911" s="32"/>
      <c r="M911" s="142" t="s">
        <v>1</v>
      </c>
      <c r="N911" s="143" t="s">
        <v>44</v>
      </c>
      <c r="P911" s="144">
        <f>O911*H911</f>
        <v>0</v>
      </c>
      <c r="Q911" s="144">
        <v>0</v>
      </c>
      <c r="R911" s="144">
        <f>Q911*H911</f>
        <v>0</v>
      </c>
      <c r="S911" s="144">
        <v>0</v>
      </c>
      <c r="T911" s="145">
        <f>S911*H911</f>
        <v>0</v>
      </c>
      <c r="AR911" s="146" t="s">
        <v>1107</v>
      </c>
      <c r="AT911" s="146" t="s">
        <v>121</v>
      </c>
      <c r="AU911" s="146" t="s">
        <v>87</v>
      </c>
      <c r="AY911" s="17" t="s">
        <v>118</v>
      </c>
      <c r="BE911" s="147">
        <f>IF(N911="základní",J911,0)</f>
        <v>0</v>
      </c>
      <c r="BF911" s="147">
        <f>IF(N911="snížená",J911,0)</f>
        <v>0</v>
      </c>
      <c r="BG911" s="147">
        <f>IF(N911="zákl. přenesená",J911,0)</f>
        <v>0</v>
      </c>
      <c r="BH911" s="147">
        <f>IF(N911="sníž. přenesená",J911,0)</f>
        <v>0</v>
      </c>
      <c r="BI911" s="147">
        <f>IF(N911="nulová",J911,0)</f>
        <v>0</v>
      </c>
      <c r="BJ911" s="17" t="s">
        <v>87</v>
      </c>
      <c r="BK911" s="147">
        <f>ROUND(I911*H911,2)</f>
        <v>0</v>
      </c>
      <c r="BL911" s="17" t="s">
        <v>1107</v>
      </c>
      <c r="BM911" s="146" t="s">
        <v>1239</v>
      </c>
    </row>
    <row r="912" spans="2:47" s="1" customFormat="1" ht="48.75">
      <c r="B912" s="32"/>
      <c r="D912" s="148" t="s">
        <v>127</v>
      </c>
      <c r="F912" s="149" t="s">
        <v>1240</v>
      </c>
      <c r="I912" s="150"/>
      <c r="L912" s="32"/>
      <c r="M912" s="151"/>
      <c r="T912" s="56"/>
      <c r="AT912" s="17" t="s">
        <v>127</v>
      </c>
      <c r="AU912" s="17" t="s">
        <v>87</v>
      </c>
    </row>
    <row r="913" spans="2:51" s="12" customFormat="1" ht="22.5">
      <c r="B913" s="152"/>
      <c r="D913" s="148" t="s">
        <v>129</v>
      </c>
      <c r="E913" s="153" t="s">
        <v>1</v>
      </c>
      <c r="F913" s="154" t="s">
        <v>1241</v>
      </c>
      <c r="H913" s="155">
        <v>86.13</v>
      </c>
      <c r="I913" s="156"/>
      <c r="L913" s="152"/>
      <c r="M913" s="157"/>
      <c r="T913" s="158"/>
      <c r="AT913" s="153" t="s">
        <v>129</v>
      </c>
      <c r="AU913" s="153" t="s">
        <v>87</v>
      </c>
      <c r="AV913" s="12" t="s">
        <v>89</v>
      </c>
      <c r="AW913" s="12" t="s">
        <v>36</v>
      </c>
      <c r="AX913" s="12" t="s">
        <v>79</v>
      </c>
      <c r="AY913" s="153" t="s">
        <v>118</v>
      </c>
    </row>
    <row r="914" spans="2:51" s="12" customFormat="1" ht="12">
      <c r="B914" s="152"/>
      <c r="D914" s="148" t="s">
        <v>129</v>
      </c>
      <c r="E914" s="153" t="s">
        <v>1</v>
      </c>
      <c r="F914" s="154" t="s">
        <v>1242</v>
      </c>
      <c r="H914" s="155">
        <v>11.362</v>
      </c>
      <c r="I914" s="156"/>
      <c r="L914" s="152"/>
      <c r="M914" s="157"/>
      <c r="T914" s="158"/>
      <c r="AT914" s="153" t="s">
        <v>129</v>
      </c>
      <c r="AU914" s="153" t="s">
        <v>87</v>
      </c>
      <c r="AV914" s="12" t="s">
        <v>89</v>
      </c>
      <c r="AW914" s="12" t="s">
        <v>36</v>
      </c>
      <c r="AX914" s="12" t="s">
        <v>79</v>
      </c>
      <c r="AY914" s="153" t="s">
        <v>118</v>
      </c>
    </row>
    <row r="915" spans="2:51" s="13" customFormat="1" ht="12">
      <c r="B915" s="159"/>
      <c r="D915" s="148" t="s">
        <v>129</v>
      </c>
      <c r="E915" s="160" t="s">
        <v>1</v>
      </c>
      <c r="F915" s="161" t="s">
        <v>132</v>
      </c>
      <c r="H915" s="162">
        <v>97.49199999999999</v>
      </c>
      <c r="I915" s="163"/>
      <c r="L915" s="159"/>
      <c r="M915" s="164"/>
      <c r="T915" s="165"/>
      <c r="AT915" s="160" t="s">
        <v>129</v>
      </c>
      <c r="AU915" s="160" t="s">
        <v>87</v>
      </c>
      <c r="AV915" s="13" t="s">
        <v>125</v>
      </c>
      <c r="AW915" s="13" t="s">
        <v>36</v>
      </c>
      <c r="AX915" s="13" t="s">
        <v>87</v>
      </c>
      <c r="AY915" s="160" t="s">
        <v>118</v>
      </c>
    </row>
    <row r="916" spans="2:65" s="1" customFormat="1" ht="21.75" customHeight="1">
      <c r="B916" s="133"/>
      <c r="C916" s="134" t="s">
        <v>1243</v>
      </c>
      <c r="D916" s="134" t="s">
        <v>121</v>
      </c>
      <c r="E916" s="135" t="s">
        <v>1244</v>
      </c>
      <c r="F916" s="136" t="s">
        <v>1245</v>
      </c>
      <c r="G916" s="137" t="s">
        <v>151</v>
      </c>
      <c r="H916" s="138">
        <v>5.617</v>
      </c>
      <c r="I916" s="139"/>
      <c r="J916" s="140">
        <f>ROUND(I916*H916,2)</f>
        <v>0</v>
      </c>
      <c r="K916" s="141"/>
      <c r="L916" s="32"/>
      <c r="M916" s="142" t="s">
        <v>1</v>
      </c>
      <c r="N916" s="143" t="s">
        <v>44</v>
      </c>
      <c r="P916" s="144">
        <f>O916*H916</f>
        <v>0</v>
      </c>
      <c r="Q916" s="144">
        <v>0</v>
      </c>
      <c r="R916" s="144">
        <f>Q916*H916</f>
        <v>0</v>
      </c>
      <c r="S916" s="144">
        <v>0</v>
      </c>
      <c r="T916" s="145">
        <f>S916*H916</f>
        <v>0</v>
      </c>
      <c r="AR916" s="146" t="s">
        <v>1107</v>
      </c>
      <c r="AT916" s="146" t="s">
        <v>121</v>
      </c>
      <c r="AU916" s="146" t="s">
        <v>87</v>
      </c>
      <c r="AY916" s="17" t="s">
        <v>118</v>
      </c>
      <c r="BE916" s="147">
        <f>IF(N916="základní",J916,0)</f>
        <v>0</v>
      </c>
      <c r="BF916" s="147">
        <f>IF(N916="snížená",J916,0)</f>
        <v>0</v>
      </c>
      <c r="BG916" s="147">
        <f>IF(N916="zákl. přenesená",J916,0)</f>
        <v>0</v>
      </c>
      <c r="BH916" s="147">
        <f>IF(N916="sníž. přenesená",J916,0)</f>
        <v>0</v>
      </c>
      <c r="BI916" s="147">
        <f>IF(N916="nulová",J916,0)</f>
        <v>0</v>
      </c>
      <c r="BJ916" s="17" t="s">
        <v>87</v>
      </c>
      <c r="BK916" s="147">
        <f>ROUND(I916*H916,2)</f>
        <v>0</v>
      </c>
      <c r="BL916" s="17" t="s">
        <v>1107</v>
      </c>
      <c r="BM916" s="146" t="s">
        <v>1246</v>
      </c>
    </row>
    <row r="917" spans="2:47" s="1" customFormat="1" ht="29.25">
      <c r="B917" s="32"/>
      <c r="D917" s="148" t="s">
        <v>127</v>
      </c>
      <c r="F917" s="149" t="s">
        <v>1247</v>
      </c>
      <c r="I917" s="150"/>
      <c r="L917" s="32"/>
      <c r="M917" s="151"/>
      <c r="T917" s="56"/>
      <c r="AT917" s="17" t="s">
        <v>127</v>
      </c>
      <c r="AU917" s="17" t="s">
        <v>87</v>
      </c>
    </row>
    <row r="918" spans="2:51" s="12" customFormat="1" ht="12">
      <c r="B918" s="152"/>
      <c r="D918" s="148" t="s">
        <v>129</v>
      </c>
      <c r="E918" s="153" t="s">
        <v>1</v>
      </c>
      <c r="F918" s="154" t="s">
        <v>1248</v>
      </c>
      <c r="H918" s="155">
        <v>5.617</v>
      </c>
      <c r="I918" s="156"/>
      <c r="L918" s="152"/>
      <c r="M918" s="157"/>
      <c r="T918" s="158"/>
      <c r="AT918" s="153" t="s">
        <v>129</v>
      </c>
      <c r="AU918" s="153" t="s">
        <v>87</v>
      </c>
      <c r="AV918" s="12" t="s">
        <v>89</v>
      </c>
      <c r="AW918" s="12" t="s">
        <v>36</v>
      </c>
      <c r="AX918" s="12" t="s">
        <v>87</v>
      </c>
      <c r="AY918" s="153" t="s">
        <v>118</v>
      </c>
    </row>
    <row r="919" spans="2:65" s="1" customFormat="1" ht="24.2" customHeight="1">
      <c r="B919" s="133"/>
      <c r="C919" s="134" t="s">
        <v>1249</v>
      </c>
      <c r="D919" s="134" t="s">
        <v>121</v>
      </c>
      <c r="E919" s="135" t="s">
        <v>1250</v>
      </c>
      <c r="F919" s="136" t="s">
        <v>1251</v>
      </c>
      <c r="G919" s="137" t="s">
        <v>241</v>
      </c>
      <c r="H919" s="138">
        <v>2</v>
      </c>
      <c r="I919" s="139"/>
      <c r="J919" s="140">
        <f>ROUND(I919*H919,2)</f>
        <v>0</v>
      </c>
      <c r="K919" s="141"/>
      <c r="L919" s="32"/>
      <c r="M919" s="142" t="s">
        <v>1</v>
      </c>
      <c r="N919" s="143" t="s">
        <v>44</v>
      </c>
      <c r="P919" s="144">
        <f>O919*H919</f>
        <v>0</v>
      </c>
      <c r="Q919" s="144">
        <v>0</v>
      </c>
      <c r="R919" s="144">
        <f>Q919*H919</f>
        <v>0</v>
      </c>
      <c r="S919" s="144">
        <v>0</v>
      </c>
      <c r="T919" s="145">
        <f>S919*H919</f>
        <v>0</v>
      </c>
      <c r="AR919" s="146" t="s">
        <v>1107</v>
      </c>
      <c r="AT919" s="146" t="s">
        <v>121</v>
      </c>
      <c r="AU919" s="146" t="s">
        <v>87</v>
      </c>
      <c r="AY919" s="17" t="s">
        <v>118</v>
      </c>
      <c r="BE919" s="147">
        <f>IF(N919="základní",J919,0)</f>
        <v>0</v>
      </c>
      <c r="BF919" s="147">
        <f>IF(N919="snížená",J919,0)</f>
        <v>0</v>
      </c>
      <c r="BG919" s="147">
        <f>IF(N919="zákl. přenesená",J919,0)</f>
        <v>0</v>
      </c>
      <c r="BH919" s="147">
        <f>IF(N919="sníž. přenesená",J919,0)</f>
        <v>0</v>
      </c>
      <c r="BI919" s="147">
        <f>IF(N919="nulová",J919,0)</f>
        <v>0</v>
      </c>
      <c r="BJ919" s="17" t="s">
        <v>87</v>
      </c>
      <c r="BK919" s="147">
        <f>ROUND(I919*H919,2)</f>
        <v>0</v>
      </c>
      <c r="BL919" s="17" t="s">
        <v>1107</v>
      </c>
      <c r="BM919" s="146" t="s">
        <v>1252</v>
      </c>
    </row>
    <row r="920" spans="2:47" s="1" customFormat="1" ht="48.75">
      <c r="B920" s="32"/>
      <c r="D920" s="148" t="s">
        <v>127</v>
      </c>
      <c r="F920" s="149" t="s">
        <v>1253</v>
      </c>
      <c r="I920" s="150"/>
      <c r="L920" s="32"/>
      <c r="M920" s="151"/>
      <c r="T920" s="56"/>
      <c r="AT920" s="17" t="s">
        <v>127</v>
      </c>
      <c r="AU920" s="17" t="s">
        <v>87</v>
      </c>
    </row>
    <row r="921" spans="2:51" s="12" customFormat="1" ht="12">
      <c r="B921" s="152"/>
      <c r="D921" s="148" t="s">
        <v>129</v>
      </c>
      <c r="E921" s="153" t="s">
        <v>1</v>
      </c>
      <c r="F921" s="154" t="s">
        <v>1254</v>
      </c>
      <c r="H921" s="155">
        <v>2</v>
      </c>
      <c r="I921" s="156"/>
      <c r="L921" s="152"/>
      <c r="M921" s="157"/>
      <c r="T921" s="158"/>
      <c r="AT921" s="153" t="s">
        <v>129</v>
      </c>
      <c r="AU921" s="153" t="s">
        <v>87</v>
      </c>
      <c r="AV921" s="12" t="s">
        <v>89</v>
      </c>
      <c r="AW921" s="12" t="s">
        <v>36</v>
      </c>
      <c r="AX921" s="12" t="s">
        <v>87</v>
      </c>
      <c r="AY921" s="153" t="s">
        <v>118</v>
      </c>
    </row>
    <row r="922" spans="2:65" s="1" customFormat="1" ht="33" customHeight="1">
      <c r="B922" s="133"/>
      <c r="C922" s="134" t="s">
        <v>1255</v>
      </c>
      <c r="D922" s="134" t="s">
        <v>121</v>
      </c>
      <c r="E922" s="135" t="s">
        <v>1256</v>
      </c>
      <c r="F922" s="136" t="s">
        <v>1257</v>
      </c>
      <c r="G922" s="137" t="s">
        <v>241</v>
      </c>
      <c r="H922" s="138">
        <v>2</v>
      </c>
      <c r="I922" s="139"/>
      <c r="J922" s="140">
        <f>ROUND(I922*H922,2)</f>
        <v>0</v>
      </c>
      <c r="K922" s="141"/>
      <c r="L922" s="32"/>
      <c r="M922" s="142" t="s">
        <v>1</v>
      </c>
      <c r="N922" s="143" t="s">
        <v>44</v>
      </c>
      <c r="P922" s="144">
        <f>O922*H922</f>
        <v>0</v>
      </c>
      <c r="Q922" s="144">
        <v>0</v>
      </c>
      <c r="R922" s="144">
        <f>Q922*H922</f>
        <v>0</v>
      </c>
      <c r="S922" s="144">
        <v>0</v>
      </c>
      <c r="T922" s="145">
        <f>S922*H922</f>
        <v>0</v>
      </c>
      <c r="AR922" s="146" t="s">
        <v>1107</v>
      </c>
      <c r="AT922" s="146" t="s">
        <v>121</v>
      </c>
      <c r="AU922" s="146" t="s">
        <v>87</v>
      </c>
      <c r="AY922" s="17" t="s">
        <v>118</v>
      </c>
      <c r="BE922" s="147">
        <f>IF(N922="základní",J922,0)</f>
        <v>0</v>
      </c>
      <c r="BF922" s="147">
        <f>IF(N922="snížená",J922,0)</f>
        <v>0</v>
      </c>
      <c r="BG922" s="147">
        <f>IF(N922="zákl. přenesená",J922,0)</f>
        <v>0</v>
      </c>
      <c r="BH922" s="147">
        <f>IF(N922="sníž. přenesená",J922,0)</f>
        <v>0</v>
      </c>
      <c r="BI922" s="147">
        <f>IF(N922="nulová",J922,0)</f>
        <v>0</v>
      </c>
      <c r="BJ922" s="17" t="s">
        <v>87</v>
      </c>
      <c r="BK922" s="147">
        <f>ROUND(I922*H922,2)</f>
        <v>0</v>
      </c>
      <c r="BL922" s="17" t="s">
        <v>1107</v>
      </c>
      <c r="BM922" s="146" t="s">
        <v>1258</v>
      </c>
    </row>
    <row r="923" spans="2:47" s="1" customFormat="1" ht="48.75">
      <c r="B923" s="32"/>
      <c r="D923" s="148" t="s">
        <v>127</v>
      </c>
      <c r="F923" s="149" t="s">
        <v>1259</v>
      </c>
      <c r="I923" s="150"/>
      <c r="L923" s="32"/>
      <c r="M923" s="151"/>
      <c r="T923" s="56"/>
      <c r="AT923" s="17" t="s">
        <v>127</v>
      </c>
      <c r="AU923" s="17" t="s">
        <v>87</v>
      </c>
    </row>
    <row r="924" spans="2:51" s="12" customFormat="1" ht="12">
      <c r="B924" s="152"/>
      <c r="D924" s="148" t="s">
        <v>129</v>
      </c>
      <c r="E924" s="153" t="s">
        <v>1</v>
      </c>
      <c r="F924" s="154" t="s">
        <v>1260</v>
      </c>
      <c r="H924" s="155">
        <v>2</v>
      </c>
      <c r="I924" s="156"/>
      <c r="L924" s="152"/>
      <c r="M924" s="157"/>
      <c r="T924" s="158"/>
      <c r="AT924" s="153" t="s">
        <v>129</v>
      </c>
      <c r="AU924" s="153" t="s">
        <v>87</v>
      </c>
      <c r="AV924" s="12" t="s">
        <v>89</v>
      </c>
      <c r="AW924" s="12" t="s">
        <v>36</v>
      </c>
      <c r="AX924" s="12" t="s">
        <v>87</v>
      </c>
      <c r="AY924" s="153" t="s">
        <v>118</v>
      </c>
    </row>
    <row r="925" spans="2:65" s="1" customFormat="1" ht="24.2" customHeight="1">
      <c r="B925" s="133"/>
      <c r="C925" s="134" t="s">
        <v>1261</v>
      </c>
      <c r="D925" s="134" t="s">
        <v>121</v>
      </c>
      <c r="E925" s="135" t="s">
        <v>1262</v>
      </c>
      <c r="F925" s="136" t="s">
        <v>1263</v>
      </c>
      <c r="G925" s="137" t="s">
        <v>241</v>
      </c>
      <c r="H925" s="138">
        <v>10</v>
      </c>
      <c r="I925" s="139"/>
      <c r="J925" s="140">
        <f>ROUND(I925*H925,2)</f>
        <v>0</v>
      </c>
      <c r="K925" s="141"/>
      <c r="L925" s="32"/>
      <c r="M925" s="142" t="s">
        <v>1</v>
      </c>
      <c r="N925" s="143" t="s">
        <v>44</v>
      </c>
      <c r="P925" s="144">
        <f>O925*H925</f>
        <v>0</v>
      </c>
      <c r="Q925" s="144">
        <v>0</v>
      </c>
      <c r="R925" s="144">
        <f>Q925*H925</f>
        <v>0</v>
      </c>
      <c r="S925" s="144">
        <v>0</v>
      </c>
      <c r="T925" s="145">
        <f>S925*H925</f>
        <v>0</v>
      </c>
      <c r="AR925" s="146" t="s">
        <v>1107</v>
      </c>
      <c r="AT925" s="146" t="s">
        <v>121</v>
      </c>
      <c r="AU925" s="146" t="s">
        <v>87</v>
      </c>
      <c r="AY925" s="17" t="s">
        <v>118</v>
      </c>
      <c r="BE925" s="147">
        <f>IF(N925="základní",J925,0)</f>
        <v>0</v>
      </c>
      <c r="BF925" s="147">
        <f>IF(N925="snížená",J925,0)</f>
        <v>0</v>
      </c>
      <c r="BG925" s="147">
        <f>IF(N925="zákl. přenesená",J925,0)</f>
        <v>0</v>
      </c>
      <c r="BH925" s="147">
        <f>IF(N925="sníž. přenesená",J925,0)</f>
        <v>0</v>
      </c>
      <c r="BI925" s="147">
        <f>IF(N925="nulová",J925,0)</f>
        <v>0</v>
      </c>
      <c r="BJ925" s="17" t="s">
        <v>87</v>
      </c>
      <c r="BK925" s="147">
        <f>ROUND(I925*H925,2)</f>
        <v>0</v>
      </c>
      <c r="BL925" s="17" t="s">
        <v>1107</v>
      </c>
      <c r="BM925" s="146" t="s">
        <v>1264</v>
      </c>
    </row>
    <row r="926" spans="2:47" s="1" customFormat="1" ht="48.75">
      <c r="B926" s="32"/>
      <c r="D926" s="148" t="s">
        <v>127</v>
      </c>
      <c r="F926" s="149" t="s">
        <v>1265</v>
      </c>
      <c r="I926" s="150"/>
      <c r="L926" s="32"/>
      <c r="M926" s="151"/>
      <c r="T926" s="56"/>
      <c r="AT926" s="17" t="s">
        <v>127</v>
      </c>
      <c r="AU926" s="17" t="s">
        <v>87</v>
      </c>
    </row>
    <row r="927" spans="2:51" s="12" customFormat="1" ht="12">
      <c r="B927" s="152"/>
      <c r="D927" s="148" t="s">
        <v>129</v>
      </c>
      <c r="E927" s="153" t="s">
        <v>1</v>
      </c>
      <c r="F927" s="154" t="s">
        <v>1266</v>
      </c>
      <c r="H927" s="155">
        <v>3</v>
      </c>
      <c r="I927" s="156"/>
      <c r="L927" s="152"/>
      <c r="M927" s="157"/>
      <c r="T927" s="158"/>
      <c r="AT927" s="153" t="s">
        <v>129</v>
      </c>
      <c r="AU927" s="153" t="s">
        <v>87</v>
      </c>
      <c r="AV927" s="12" t="s">
        <v>89</v>
      </c>
      <c r="AW927" s="12" t="s">
        <v>36</v>
      </c>
      <c r="AX927" s="12" t="s">
        <v>79</v>
      </c>
      <c r="AY927" s="153" t="s">
        <v>118</v>
      </c>
    </row>
    <row r="928" spans="2:51" s="12" customFormat="1" ht="12">
      <c r="B928" s="152"/>
      <c r="D928" s="148" t="s">
        <v>129</v>
      </c>
      <c r="E928" s="153" t="s">
        <v>1</v>
      </c>
      <c r="F928" s="154" t="s">
        <v>1267</v>
      </c>
      <c r="H928" s="155">
        <v>3</v>
      </c>
      <c r="I928" s="156"/>
      <c r="L928" s="152"/>
      <c r="M928" s="157"/>
      <c r="T928" s="158"/>
      <c r="AT928" s="153" t="s">
        <v>129</v>
      </c>
      <c r="AU928" s="153" t="s">
        <v>87</v>
      </c>
      <c r="AV928" s="12" t="s">
        <v>89</v>
      </c>
      <c r="AW928" s="12" t="s">
        <v>36</v>
      </c>
      <c r="AX928" s="12" t="s">
        <v>79</v>
      </c>
      <c r="AY928" s="153" t="s">
        <v>118</v>
      </c>
    </row>
    <row r="929" spans="2:51" s="12" customFormat="1" ht="12">
      <c r="B929" s="152"/>
      <c r="D929" s="148" t="s">
        <v>129</v>
      </c>
      <c r="E929" s="153" t="s">
        <v>1</v>
      </c>
      <c r="F929" s="154" t="s">
        <v>1268</v>
      </c>
      <c r="H929" s="155">
        <v>4</v>
      </c>
      <c r="I929" s="156"/>
      <c r="L929" s="152"/>
      <c r="M929" s="157"/>
      <c r="T929" s="158"/>
      <c r="AT929" s="153" t="s">
        <v>129</v>
      </c>
      <c r="AU929" s="153" t="s">
        <v>87</v>
      </c>
      <c r="AV929" s="12" t="s">
        <v>89</v>
      </c>
      <c r="AW929" s="12" t="s">
        <v>36</v>
      </c>
      <c r="AX929" s="12" t="s">
        <v>79</v>
      </c>
      <c r="AY929" s="153" t="s">
        <v>118</v>
      </c>
    </row>
    <row r="930" spans="2:51" s="13" customFormat="1" ht="12">
      <c r="B930" s="159"/>
      <c r="D930" s="148" t="s">
        <v>129</v>
      </c>
      <c r="E930" s="160" t="s">
        <v>1</v>
      </c>
      <c r="F930" s="161" t="s">
        <v>132</v>
      </c>
      <c r="H930" s="162">
        <v>10</v>
      </c>
      <c r="I930" s="163"/>
      <c r="L930" s="159"/>
      <c r="M930" s="164"/>
      <c r="T930" s="165"/>
      <c r="AT930" s="160" t="s">
        <v>129</v>
      </c>
      <c r="AU930" s="160" t="s">
        <v>87</v>
      </c>
      <c r="AV930" s="13" t="s">
        <v>125</v>
      </c>
      <c r="AW930" s="13" t="s">
        <v>36</v>
      </c>
      <c r="AX930" s="13" t="s">
        <v>87</v>
      </c>
      <c r="AY930" s="160" t="s">
        <v>118</v>
      </c>
    </row>
    <row r="931" spans="2:65" s="1" customFormat="1" ht="21.75" customHeight="1">
      <c r="B931" s="133"/>
      <c r="C931" s="134" t="s">
        <v>1269</v>
      </c>
      <c r="D931" s="134" t="s">
        <v>121</v>
      </c>
      <c r="E931" s="135" t="s">
        <v>1270</v>
      </c>
      <c r="F931" s="136" t="s">
        <v>1271</v>
      </c>
      <c r="G931" s="137" t="s">
        <v>151</v>
      </c>
      <c r="H931" s="138">
        <v>2709.002</v>
      </c>
      <c r="I931" s="139"/>
      <c r="J931" s="140">
        <f>ROUND(I931*H931,2)</f>
        <v>0</v>
      </c>
      <c r="K931" s="141"/>
      <c r="L931" s="32"/>
      <c r="M931" s="142" t="s">
        <v>1</v>
      </c>
      <c r="N931" s="143" t="s">
        <v>44</v>
      </c>
      <c r="P931" s="144">
        <f>O931*H931</f>
        <v>0</v>
      </c>
      <c r="Q931" s="144">
        <v>0</v>
      </c>
      <c r="R931" s="144">
        <f>Q931*H931</f>
        <v>0</v>
      </c>
      <c r="S931" s="144">
        <v>0</v>
      </c>
      <c r="T931" s="145">
        <f>S931*H931</f>
        <v>0</v>
      </c>
      <c r="AR931" s="146" t="s">
        <v>1107</v>
      </c>
      <c r="AT931" s="146" t="s">
        <v>121</v>
      </c>
      <c r="AU931" s="146" t="s">
        <v>87</v>
      </c>
      <c r="AY931" s="17" t="s">
        <v>118</v>
      </c>
      <c r="BE931" s="147">
        <f>IF(N931="základní",J931,0)</f>
        <v>0</v>
      </c>
      <c r="BF931" s="147">
        <f>IF(N931="snížená",J931,0)</f>
        <v>0</v>
      </c>
      <c r="BG931" s="147">
        <f>IF(N931="zákl. přenesená",J931,0)</f>
        <v>0</v>
      </c>
      <c r="BH931" s="147">
        <f>IF(N931="sníž. přenesená",J931,0)</f>
        <v>0</v>
      </c>
      <c r="BI931" s="147">
        <f>IF(N931="nulová",J931,0)</f>
        <v>0</v>
      </c>
      <c r="BJ931" s="17" t="s">
        <v>87</v>
      </c>
      <c r="BK931" s="147">
        <f>ROUND(I931*H931,2)</f>
        <v>0</v>
      </c>
      <c r="BL931" s="17" t="s">
        <v>1107</v>
      </c>
      <c r="BM931" s="146" t="s">
        <v>1272</v>
      </c>
    </row>
    <row r="932" spans="2:47" s="1" customFormat="1" ht="58.5">
      <c r="B932" s="32"/>
      <c r="D932" s="148" t="s">
        <v>127</v>
      </c>
      <c r="F932" s="149" t="s">
        <v>1273</v>
      </c>
      <c r="I932" s="150"/>
      <c r="L932" s="32"/>
      <c r="M932" s="151"/>
      <c r="T932" s="56"/>
      <c r="AT932" s="17" t="s">
        <v>127</v>
      </c>
      <c r="AU932" s="17" t="s">
        <v>87</v>
      </c>
    </row>
    <row r="933" spans="2:51" s="12" customFormat="1" ht="12">
      <c r="B933" s="152"/>
      <c r="D933" s="148" t="s">
        <v>129</v>
      </c>
      <c r="E933" s="153" t="s">
        <v>1</v>
      </c>
      <c r="F933" s="154" t="s">
        <v>1274</v>
      </c>
      <c r="H933" s="155">
        <v>2709.002</v>
      </c>
      <c r="I933" s="156"/>
      <c r="L933" s="152"/>
      <c r="M933" s="157"/>
      <c r="T933" s="158"/>
      <c r="AT933" s="153" t="s">
        <v>129</v>
      </c>
      <c r="AU933" s="153" t="s">
        <v>87</v>
      </c>
      <c r="AV933" s="12" t="s">
        <v>89</v>
      </c>
      <c r="AW933" s="12" t="s">
        <v>36</v>
      </c>
      <c r="AX933" s="12" t="s">
        <v>87</v>
      </c>
      <c r="AY933" s="153" t="s">
        <v>118</v>
      </c>
    </row>
    <row r="934" spans="2:65" s="1" customFormat="1" ht="24.2" customHeight="1">
      <c r="B934" s="133"/>
      <c r="C934" s="134" t="s">
        <v>1275</v>
      </c>
      <c r="D934" s="134" t="s">
        <v>121</v>
      </c>
      <c r="E934" s="135" t="s">
        <v>1276</v>
      </c>
      <c r="F934" s="136" t="s">
        <v>1277</v>
      </c>
      <c r="G934" s="137" t="s">
        <v>151</v>
      </c>
      <c r="H934" s="138">
        <v>1043.341</v>
      </c>
      <c r="I934" s="139"/>
      <c r="J934" s="140">
        <f>ROUND(I934*H934,2)</f>
        <v>0</v>
      </c>
      <c r="K934" s="141"/>
      <c r="L934" s="32"/>
      <c r="M934" s="142" t="s">
        <v>1</v>
      </c>
      <c r="N934" s="143" t="s">
        <v>44</v>
      </c>
      <c r="P934" s="144">
        <f>O934*H934</f>
        <v>0</v>
      </c>
      <c r="Q934" s="144">
        <v>0</v>
      </c>
      <c r="R934" s="144">
        <f>Q934*H934</f>
        <v>0</v>
      </c>
      <c r="S934" s="144">
        <v>0</v>
      </c>
      <c r="T934" s="145">
        <f>S934*H934</f>
        <v>0</v>
      </c>
      <c r="AR934" s="146" t="s">
        <v>1107</v>
      </c>
      <c r="AT934" s="146" t="s">
        <v>121</v>
      </c>
      <c r="AU934" s="146" t="s">
        <v>87</v>
      </c>
      <c r="AY934" s="17" t="s">
        <v>118</v>
      </c>
      <c r="BE934" s="147">
        <f>IF(N934="základní",J934,0)</f>
        <v>0</v>
      </c>
      <c r="BF934" s="147">
        <f>IF(N934="snížená",J934,0)</f>
        <v>0</v>
      </c>
      <c r="BG934" s="147">
        <f>IF(N934="zákl. přenesená",J934,0)</f>
        <v>0</v>
      </c>
      <c r="BH934" s="147">
        <f>IF(N934="sníž. přenesená",J934,0)</f>
        <v>0</v>
      </c>
      <c r="BI934" s="147">
        <f>IF(N934="nulová",J934,0)</f>
        <v>0</v>
      </c>
      <c r="BJ934" s="17" t="s">
        <v>87</v>
      </c>
      <c r="BK934" s="147">
        <f>ROUND(I934*H934,2)</f>
        <v>0</v>
      </c>
      <c r="BL934" s="17" t="s">
        <v>1107</v>
      </c>
      <c r="BM934" s="146" t="s">
        <v>1278</v>
      </c>
    </row>
    <row r="935" spans="2:47" s="1" customFormat="1" ht="39">
      <c r="B935" s="32"/>
      <c r="D935" s="148" t="s">
        <v>127</v>
      </c>
      <c r="F935" s="149" t="s">
        <v>1279</v>
      </c>
      <c r="I935" s="150"/>
      <c r="L935" s="32"/>
      <c r="M935" s="151"/>
      <c r="T935" s="56"/>
      <c r="AT935" s="17" t="s">
        <v>127</v>
      </c>
      <c r="AU935" s="17" t="s">
        <v>87</v>
      </c>
    </row>
    <row r="936" spans="2:51" s="12" customFormat="1" ht="12">
      <c r="B936" s="152"/>
      <c r="D936" s="148" t="s">
        <v>129</v>
      </c>
      <c r="E936" s="153" t="s">
        <v>1</v>
      </c>
      <c r="F936" s="154" t="s">
        <v>1280</v>
      </c>
      <c r="H936" s="155">
        <v>286.935</v>
      </c>
      <c r="I936" s="156"/>
      <c r="L936" s="152"/>
      <c r="M936" s="157"/>
      <c r="T936" s="158"/>
      <c r="AT936" s="153" t="s">
        <v>129</v>
      </c>
      <c r="AU936" s="153" t="s">
        <v>87</v>
      </c>
      <c r="AV936" s="12" t="s">
        <v>89</v>
      </c>
      <c r="AW936" s="12" t="s">
        <v>36</v>
      </c>
      <c r="AX936" s="12" t="s">
        <v>79</v>
      </c>
      <c r="AY936" s="153" t="s">
        <v>118</v>
      </c>
    </row>
    <row r="937" spans="2:51" s="12" customFormat="1" ht="12">
      <c r="B937" s="152"/>
      <c r="D937" s="148" t="s">
        <v>129</v>
      </c>
      <c r="E937" s="153" t="s">
        <v>1</v>
      </c>
      <c r="F937" s="154" t="s">
        <v>1281</v>
      </c>
      <c r="H937" s="155">
        <v>756.406</v>
      </c>
      <c r="I937" s="156"/>
      <c r="L937" s="152"/>
      <c r="M937" s="157"/>
      <c r="T937" s="158"/>
      <c r="AT937" s="153" t="s">
        <v>129</v>
      </c>
      <c r="AU937" s="153" t="s">
        <v>87</v>
      </c>
      <c r="AV937" s="12" t="s">
        <v>89</v>
      </c>
      <c r="AW937" s="12" t="s">
        <v>36</v>
      </c>
      <c r="AX937" s="12" t="s">
        <v>79</v>
      </c>
      <c r="AY937" s="153" t="s">
        <v>118</v>
      </c>
    </row>
    <row r="938" spans="2:51" s="13" customFormat="1" ht="12">
      <c r="B938" s="159"/>
      <c r="D938" s="148" t="s">
        <v>129</v>
      </c>
      <c r="E938" s="160" t="s">
        <v>1</v>
      </c>
      <c r="F938" s="161" t="s">
        <v>132</v>
      </c>
      <c r="H938" s="162">
        <v>1043.341</v>
      </c>
      <c r="I938" s="163"/>
      <c r="L938" s="159"/>
      <c r="M938" s="164"/>
      <c r="T938" s="165"/>
      <c r="AT938" s="160" t="s">
        <v>129</v>
      </c>
      <c r="AU938" s="160" t="s">
        <v>87</v>
      </c>
      <c r="AV938" s="13" t="s">
        <v>125</v>
      </c>
      <c r="AW938" s="13" t="s">
        <v>36</v>
      </c>
      <c r="AX938" s="13" t="s">
        <v>87</v>
      </c>
      <c r="AY938" s="160" t="s">
        <v>118</v>
      </c>
    </row>
    <row r="939" spans="2:65" s="1" customFormat="1" ht="21.75" customHeight="1">
      <c r="B939" s="133"/>
      <c r="C939" s="134" t="s">
        <v>1282</v>
      </c>
      <c r="D939" s="134" t="s">
        <v>121</v>
      </c>
      <c r="E939" s="135" t="s">
        <v>1283</v>
      </c>
      <c r="F939" s="136" t="s">
        <v>1284</v>
      </c>
      <c r="G939" s="137" t="s">
        <v>151</v>
      </c>
      <c r="H939" s="138">
        <v>64.773</v>
      </c>
      <c r="I939" s="139"/>
      <c r="J939" s="140">
        <f>ROUND(I939*H939,2)</f>
        <v>0</v>
      </c>
      <c r="K939" s="141"/>
      <c r="L939" s="32"/>
      <c r="M939" s="142" t="s">
        <v>1</v>
      </c>
      <c r="N939" s="143" t="s">
        <v>44</v>
      </c>
      <c r="P939" s="144">
        <f>O939*H939</f>
        <v>0</v>
      </c>
      <c r="Q939" s="144">
        <v>0</v>
      </c>
      <c r="R939" s="144">
        <f>Q939*H939</f>
        <v>0</v>
      </c>
      <c r="S939" s="144">
        <v>0</v>
      </c>
      <c r="T939" s="145">
        <f>S939*H939</f>
        <v>0</v>
      </c>
      <c r="AR939" s="146" t="s">
        <v>125</v>
      </c>
      <c r="AT939" s="146" t="s">
        <v>121</v>
      </c>
      <c r="AU939" s="146" t="s">
        <v>87</v>
      </c>
      <c r="AY939" s="17" t="s">
        <v>118</v>
      </c>
      <c r="BE939" s="147">
        <f>IF(N939="základní",J939,0)</f>
        <v>0</v>
      </c>
      <c r="BF939" s="147">
        <f>IF(N939="snížená",J939,0)</f>
        <v>0</v>
      </c>
      <c r="BG939" s="147">
        <f>IF(N939="zákl. přenesená",J939,0)</f>
        <v>0</v>
      </c>
      <c r="BH939" s="147">
        <f>IF(N939="sníž. přenesená",J939,0)</f>
        <v>0</v>
      </c>
      <c r="BI939" s="147">
        <f>IF(N939="nulová",J939,0)</f>
        <v>0</v>
      </c>
      <c r="BJ939" s="17" t="s">
        <v>87</v>
      </c>
      <c r="BK939" s="147">
        <f>ROUND(I939*H939,2)</f>
        <v>0</v>
      </c>
      <c r="BL939" s="17" t="s">
        <v>125</v>
      </c>
      <c r="BM939" s="146" t="s">
        <v>1285</v>
      </c>
    </row>
    <row r="940" spans="2:47" s="1" customFormat="1" ht="39">
      <c r="B940" s="32"/>
      <c r="D940" s="148" t="s">
        <v>127</v>
      </c>
      <c r="F940" s="149" t="s">
        <v>1286</v>
      </c>
      <c r="I940" s="150"/>
      <c r="L940" s="32"/>
      <c r="M940" s="151"/>
      <c r="T940" s="56"/>
      <c r="AT940" s="17" t="s">
        <v>127</v>
      </c>
      <c r="AU940" s="17" t="s">
        <v>87</v>
      </c>
    </row>
    <row r="941" spans="2:51" s="12" customFormat="1" ht="12">
      <c r="B941" s="152"/>
      <c r="D941" s="148" t="s">
        <v>129</v>
      </c>
      <c r="E941" s="153" t="s">
        <v>1</v>
      </c>
      <c r="F941" s="154" t="s">
        <v>1287</v>
      </c>
      <c r="H941" s="155">
        <v>7.986</v>
      </c>
      <c r="I941" s="156"/>
      <c r="L941" s="152"/>
      <c r="M941" s="157"/>
      <c r="T941" s="158"/>
      <c r="AT941" s="153" t="s">
        <v>129</v>
      </c>
      <c r="AU941" s="153" t="s">
        <v>87</v>
      </c>
      <c r="AV941" s="12" t="s">
        <v>89</v>
      </c>
      <c r="AW941" s="12" t="s">
        <v>36</v>
      </c>
      <c r="AX941" s="12" t="s">
        <v>79</v>
      </c>
      <c r="AY941" s="153" t="s">
        <v>118</v>
      </c>
    </row>
    <row r="942" spans="2:51" s="12" customFormat="1" ht="12">
      <c r="B942" s="152"/>
      <c r="D942" s="148" t="s">
        <v>129</v>
      </c>
      <c r="E942" s="153" t="s">
        <v>1</v>
      </c>
      <c r="F942" s="154" t="s">
        <v>1288</v>
      </c>
      <c r="H942" s="155">
        <v>21.232</v>
      </c>
      <c r="I942" s="156"/>
      <c r="L942" s="152"/>
      <c r="M942" s="157"/>
      <c r="T942" s="158"/>
      <c r="AT942" s="153" t="s">
        <v>129</v>
      </c>
      <c r="AU942" s="153" t="s">
        <v>87</v>
      </c>
      <c r="AV942" s="12" t="s">
        <v>89</v>
      </c>
      <c r="AW942" s="12" t="s">
        <v>36</v>
      </c>
      <c r="AX942" s="12" t="s">
        <v>79</v>
      </c>
      <c r="AY942" s="153" t="s">
        <v>118</v>
      </c>
    </row>
    <row r="943" spans="2:51" s="12" customFormat="1" ht="12">
      <c r="B943" s="152"/>
      <c r="D943" s="148" t="s">
        <v>129</v>
      </c>
      <c r="E943" s="153" t="s">
        <v>1</v>
      </c>
      <c r="F943" s="154" t="s">
        <v>1289</v>
      </c>
      <c r="H943" s="155">
        <v>7.016</v>
      </c>
      <c r="I943" s="156"/>
      <c r="L943" s="152"/>
      <c r="M943" s="157"/>
      <c r="T943" s="158"/>
      <c r="AT943" s="153" t="s">
        <v>129</v>
      </c>
      <c r="AU943" s="153" t="s">
        <v>87</v>
      </c>
      <c r="AV943" s="12" t="s">
        <v>89</v>
      </c>
      <c r="AW943" s="12" t="s">
        <v>36</v>
      </c>
      <c r="AX943" s="12" t="s">
        <v>79</v>
      </c>
      <c r="AY943" s="153" t="s">
        <v>118</v>
      </c>
    </row>
    <row r="944" spans="2:51" s="12" customFormat="1" ht="12">
      <c r="B944" s="152"/>
      <c r="D944" s="148" t="s">
        <v>129</v>
      </c>
      <c r="E944" s="153" t="s">
        <v>1</v>
      </c>
      <c r="F944" s="154" t="s">
        <v>1290</v>
      </c>
      <c r="H944" s="155">
        <v>4.9</v>
      </c>
      <c r="I944" s="156"/>
      <c r="L944" s="152"/>
      <c r="M944" s="157"/>
      <c r="T944" s="158"/>
      <c r="AT944" s="153" t="s">
        <v>129</v>
      </c>
      <c r="AU944" s="153" t="s">
        <v>87</v>
      </c>
      <c r="AV944" s="12" t="s">
        <v>89</v>
      </c>
      <c r="AW944" s="12" t="s">
        <v>36</v>
      </c>
      <c r="AX944" s="12" t="s">
        <v>79</v>
      </c>
      <c r="AY944" s="153" t="s">
        <v>118</v>
      </c>
    </row>
    <row r="945" spans="2:51" s="12" customFormat="1" ht="12">
      <c r="B945" s="152"/>
      <c r="D945" s="148" t="s">
        <v>129</v>
      </c>
      <c r="E945" s="153" t="s">
        <v>1</v>
      </c>
      <c r="F945" s="154" t="s">
        <v>1291</v>
      </c>
      <c r="H945" s="155">
        <v>3.77</v>
      </c>
      <c r="I945" s="156"/>
      <c r="L945" s="152"/>
      <c r="M945" s="157"/>
      <c r="T945" s="158"/>
      <c r="AT945" s="153" t="s">
        <v>129</v>
      </c>
      <c r="AU945" s="153" t="s">
        <v>87</v>
      </c>
      <c r="AV945" s="12" t="s">
        <v>89</v>
      </c>
      <c r="AW945" s="12" t="s">
        <v>36</v>
      </c>
      <c r="AX945" s="12" t="s">
        <v>79</v>
      </c>
      <c r="AY945" s="153" t="s">
        <v>118</v>
      </c>
    </row>
    <row r="946" spans="2:51" s="12" customFormat="1" ht="12">
      <c r="B946" s="152"/>
      <c r="D946" s="148" t="s">
        <v>129</v>
      </c>
      <c r="E946" s="153" t="s">
        <v>1</v>
      </c>
      <c r="F946" s="154" t="s">
        <v>1292</v>
      </c>
      <c r="H946" s="155">
        <v>10.531</v>
      </c>
      <c r="I946" s="156"/>
      <c r="L946" s="152"/>
      <c r="M946" s="157"/>
      <c r="T946" s="158"/>
      <c r="AT946" s="153" t="s">
        <v>129</v>
      </c>
      <c r="AU946" s="153" t="s">
        <v>87</v>
      </c>
      <c r="AV946" s="12" t="s">
        <v>89</v>
      </c>
      <c r="AW946" s="12" t="s">
        <v>36</v>
      </c>
      <c r="AX946" s="12" t="s">
        <v>79</v>
      </c>
      <c r="AY946" s="153" t="s">
        <v>118</v>
      </c>
    </row>
    <row r="947" spans="2:51" s="12" customFormat="1" ht="12">
      <c r="B947" s="152"/>
      <c r="D947" s="148" t="s">
        <v>129</v>
      </c>
      <c r="E947" s="153" t="s">
        <v>1</v>
      </c>
      <c r="F947" s="154" t="s">
        <v>1293</v>
      </c>
      <c r="H947" s="155">
        <v>6.287</v>
      </c>
      <c r="I947" s="156"/>
      <c r="L947" s="152"/>
      <c r="M947" s="157"/>
      <c r="T947" s="158"/>
      <c r="AT947" s="153" t="s">
        <v>129</v>
      </c>
      <c r="AU947" s="153" t="s">
        <v>87</v>
      </c>
      <c r="AV947" s="12" t="s">
        <v>89</v>
      </c>
      <c r="AW947" s="12" t="s">
        <v>36</v>
      </c>
      <c r="AX947" s="12" t="s">
        <v>79</v>
      </c>
      <c r="AY947" s="153" t="s">
        <v>118</v>
      </c>
    </row>
    <row r="948" spans="2:51" s="12" customFormat="1" ht="12">
      <c r="B948" s="152"/>
      <c r="D948" s="148" t="s">
        <v>129</v>
      </c>
      <c r="E948" s="153" t="s">
        <v>1</v>
      </c>
      <c r="F948" s="154" t="s">
        <v>1294</v>
      </c>
      <c r="H948" s="155">
        <v>1.544</v>
      </c>
      <c r="I948" s="156"/>
      <c r="L948" s="152"/>
      <c r="M948" s="157"/>
      <c r="T948" s="158"/>
      <c r="AT948" s="153" t="s">
        <v>129</v>
      </c>
      <c r="AU948" s="153" t="s">
        <v>87</v>
      </c>
      <c r="AV948" s="12" t="s">
        <v>89</v>
      </c>
      <c r="AW948" s="12" t="s">
        <v>36</v>
      </c>
      <c r="AX948" s="12" t="s">
        <v>79</v>
      </c>
      <c r="AY948" s="153" t="s">
        <v>118</v>
      </c>
    </row>
    <row r="949" spans="2:51" s="12" customFormat="1" ht="12">
      <c r="B949" s="152"/>
      <c r="D949" s="148" t="s">
        <v>129</v>
      </c>
      <c r="E949" s="153" t="s">
        <v>1</v>
      </c>
      <c r="F949" s="154" t="s">
        <v>1295</v>
      </c>
      <c r="H949" s="155">
        <v>0.486</v>
      </c>
      <c r="I949" s="156"/>
      <c r="L949" s="152"/>
      <c r="M949" s="157"/>
      <c r="T949" s="158"/>
      <c r="AT949" s="153" t="s">
        <v>129</v>
      </c>
      <c r="AU949" s="153" t="s">
        <v>87</v>
      </c>
      <c r="AV949" s="12" t="s">
        <v>89</v>
      </c>
      <c r="AW949" s="12" t="s">
        <v>36</v>
      </c>
      <c r="AX949" s="12" t="s">
        <v>79</v>
      </c>
      <c r="AY949" s="153" t="s">
        <v>118</v>
      </c>
    </row>
    <row r="950" spans="2:51" s="12" customFormat="1" ht="12">
      <c r="B950" s="152"/>
      <c r="D950" s="148" t="s">
        <v>129</v>
      </c>
      <c r="E950" s="153" t="s">
        <v>1</v>
      </c>
      <c r="F950" s="154" t="s">
        <v>1296</v>
      </c>
      <c r="H950" s="155">
        <v>1.021</v>
      </c>
      <c r="I950" s="156"/>
      <c r="L950" s="152"/>
      <c r="M950" s="157"/>
      <c r="T950" s="158"/>
      <c r="AT950" s="153" t="s">
        <v>129</v>
      </c>
      <c r="AU950" s="153" t="s">
        <v>87</v>
      </c>
      <c r="AV950" s="12" t="s">
        <v>89</v>
      </c>
      <c r="AW950" s="12" t="s">
        <v>36</v>
      </c>
      <c r="AX950" s="12" t="s">
        <v>79</v>
      </c>
      <c r="AY950" s="153" t="s">
        <v>118</v>
      </c>
    </row>
    <row r="951" spans="2:51" s="13" customFormat="1" ht="12">
      <c r="B951" s="159"/>
      <c r="D951" s="148" t="s">
        <v>129</v>
      </c>
      <c r="E951" s="160" t="s">
        <v>1</v>
      </c>
      <c r="F951" s="161" t="s">
        <v>132</v>
      </c>
      <c r="H951" s="162">
        <v>64.773</v>
      </c>
      <c r="I951" s="163"/>
      <c r="L951" s="159"/>
      <c r="M951" s="164"/>
      <c r="T951" s="165"/>
      <c r="AT951" s="160" t="s">
        <v>129</v>
      </c>
      <c r="AU951" s="160" t="s">
        <v>87</v>
      </c>
      <c r="AV951" s="13" t="s">
        <v>125</v>
      </c>
      <c r="AW951" s="13" t="s">
        <v>36</v>
      </c>
      <c r="AX951" s="13" t="s">
        <v>87</v>
      </c>
      <c r="AY951" s="160" t="s">
        <v>118</v>
      </c>
    </row>
    <row r="952" spans="2:65" s="1" customFormat="1" ht="16.5" customHeight="1">
      <c r="B952" s="133"/>
      <c r="C952" s="134" t="s">
        <v>1297</v>
      </c>
      <c r="D952" s="134" t="s">
        <v>121</v>
      </c>
      <c r="E952" s="135" t="s">
        <v>1298</v>
      </c>
      <c r="F952" s="136" t="s">
        <v>1299</v>
      </c>
      <c r="G952" s="137" t="s">
        <v>151</v>
      </c>
      <c r="H952" s="138">
        <v>0.658</v>
      </c>
      <c r="I952" s="139"/>
      <c r="J952" s="140">
        <f>ROUND(I952*H952,2)</f>
        <v>0</v>
      </c>
      <c r="K952" s="141"/>
      <c r="L952" s="32"/>
      <c r="M952" s="142" t="s">
        <v>1</v>
      </c>
      <c r="N952" s="143" t="s">
        <v>44</v>
      </c>
      <c r="P952" s="144">
        <f>O952*H952</f>
        <v>0</v>
      </c>
      <c r="Q952" s="144">
        <v>0</v>
      </c>
      <c r="R952" s="144">
        <f>Q952*H952</f>
        <v>0</v>
      </c>
      <c r="S952" s="144">
        <v>0</v>
      </c>
      <c r="T952" s="145">
        <f>S952*H952</f>
        <v>0</v>
      </c>
      <c r="AR952" s="146" t="s">
        <v>1107</v>
      </c>
      <c r="AT952" s="146" t="s">
        <v>121</v>
      </c>
      <c r="AU952" s="146" t="s">
        <v>87</v>
      </c>
      <c r="AY952" s="17" t="s">
        <v>118</v>
      </c>
      <c r="BE952" s="147">
        <f>IF(N952="základní",J952,0)</f>
        <v>0</v>
      </c>
      <c r="BF952" s="147">
        <f>IF(N952="snížená",J952,0)</f>
        <v>0</v>
      </c>
      <c r="BG952" s="147">
        <f>IF(N952="zákl. přenesená",J952,0)</f>
        <v>0</v>
      </c>
      <c r="BH952" s="147">
        <f>IF(N952="sníž. přenesená",J952,0)</f>
        <v>0</v>
      </c>
      <c r="BI952" s="147">
        <f>IF(N952="nulová",J952,0)</f>
        <v>0</v>
      </c>
      <c r="BJ952" s="17" t="s">
        <v>87</v>
      </c>
      <c r="BK952" s="147">
        <f>ROUND(I952*H952,2)</f>
        <v>0</v>
      </c>
      <c r="BL952" s="17" t="s">
        <v>1107</v>
      </c>
      <c r="BM952" s="146" t="s">
        <v>1300</v>
      </c>
    </row>
    <row r="953" spans="2:47" s="1" customFormat="1" ht="58.5">
      <c r="B953" s="32"/>
      <c r="D953" s="148" t="s">
        <v>127</v>
      </c>
      <c r="F953" s="149" t="s">
        <v>1301</v>
      </c>
      <c r="I953" s="150"/>
      <c r="L953" s="32"/>
      <c r="M953" s="151"/>
      <c r="T953" s="56"/>
      <c r="AT953" s="17" t="s">
        <v>127</v>
      </c>
      <c r="AU953" s="17" t="s">
        <v>87</v>
      </c>
    </row>
    <row r="954" spans="2:51" s="15" customFormat="1" ht="12">
      <c r="B954" s="184"/>
      <c r="D954" s="148" t="s">
        <v>129</v>
      </c>
      <c r="E954" s="185" t="s">
        <v>1</v>
      </c>
      <c r="F954" s="186" t="s">
        <v>1302</v>
      </c>
      <c r="H954" s="185" t="s">
        <v>1</v>
      </c>
      <c r="I954" s="187"/>
      <c r="L954" s="184"/>
      <c r="M954" s="188"/>
      <c r="T954" s="189"/>
      <c r="AT954" s="185" t="s">
        <v>129</v>
      </c>
      <c r="AU954" s="185" t="s">
        <v>87</v>
      </c>
      <c r="AV954" s="15" t="s">
        <v>87</v>
      </c>
      <c r="AW954" s="15" t="s">
        <v>36</v>
      </c>
      <c r="AX954" s="15" t="s">
        <v>79</v>
      </c>
      <c r="AY954" s="185" t="s">
        <v>118</v>
      </c>
    </row>
    <row r="955" spans="2:51" s="12" customFormat="1" ht="12">
      <c r="B955" s="152"/>
      <c r="D955" s="148" t="s">
        <v>129</v>
      </c>
      <c r="E955" s="153" t="s">
        <v>1</v>
      </c>
      <c r="F955" s="154" t="s">
        <v>1303</v>
      </c>
      <c r="H955" s="155">
        <v>0.04</v>
      </c>
      <c r="I955" s="156"/>
      <c r="L955" s="152"/>
      <c r="M955" s="157"/>
      <c r="T955" s="158"/>
      <c r="AT955" s="153" t="s">
        <v>129</v>
      </c>
      <c r="AU955" s="153" t="s">
        <v>87</v>
      </c>
      <c r="AV955" s="12" t="s">
        <v>89</v>
      </c>
      <c r="AW955" s="12" t="s">
        <v>36</v>
      </c>
      <c r="AX955" s="12" t="s">
        <v>79</v>
      </c>
      <c r="AY955" s="153" t="s">
        <v>118</v>
      </c>
    </row>
    <row r="956" spans="2:51" s="12" customFormat="1" ht="12">
      <c r="B956" s="152"/>
      <c r="D956" s="148" t="s">
        <v>129</v>
      </c>
      <c r="E956" s="153" t="s">
        <v>1</v>
      </c>
      <c r="F956" s="154" t="s">
        <v>1304</v>
      </c>
      <c r="H956" s="155">
        <v>0.1</v>
      </c>
      <c r="I956" s="156"/>
      <c r="L956" s="152"/>
      <c r="M956" s="157"/>
      <c r="T956" s="158"/>
      <c r="AT956" s="153" t="s">
        <v>129</v>
      </c>
      <c r="AU956" s="153" t="s">
        <v>87</v>
      </c>
      <c r="AV956" s="12" t="s">
        <v>89</v>
      </c>
      <c r="AW956" s="12" t="s">
        <v>36</v>
      </c>
      <c r="AX956" s="12" t="s">
        <v>79</v>
      </c>
      <c r="AY956" s="153" t="s">
        <v>118</v>
      </c>
    </row>
    <row r="957" spans="2:51" s="12" customFormat="1" ht="12">
      <c r="B957" s="152"/>
      <c r="D957" s="148" t="s">
        <v>129</v>
      </c>
      <c r="E957" s="153" t="s">
        <v>1</v>
      </c>
      <c r="F957" s="154" t="s">
        <v>1305</v>
      </c>
      <c r="H957" s="155">
        <v>0.073</v>
      </c>
      <c r="I957" s="156"/>
      <c r="L957" s="152"/>
      <c r="M957" s="157"/>
      <c r="T957" s="158"/>
      <c r="AT957" s="153" t="s">
        <v>129</v>
      </c>
      <c r="AU957" s="153" t="s">
        <v>87</v>
      </c>
      <c r="AV957" s="12" t="s">
        <v>89</v>
      </c>
      <c r="AW957" s="12" t="s">
        <v>36</v>
      </c>
      <c r="AX957" s="12" t="s">
        <v>79</v>
      </c>
      <c r="AY957" s="153" t="s">
        <v>118</v>
      </c>
    </row>
    <row r="958" spans="2:51" s="12" customFormat="1" ht="22.5">
      <c r="B958" s="152"/>
      <c r="D958" s="148" t="s">
        <v>129</v>
      </c>
      <c r="E958" s="153" t="s">
        <v>1</v>
      </c>
      <c r="F958" s="154" t="s">
        <v>1306</v>
      </c>
      <c r="H958" s="155">
        <v>0.113</v>
      </c>
      <c r="I958" s="156"/>
      <c r="L958" s="152"/>
      <c r="M958" s="157"/>
      <c r="T958" s="158"/>
      <c r="AT958" s="153" t="s">
        <v>129</v>
      </c>
      <c r="AU958" s="153" t="s">
        <v>87</v>
      </c>
      <c r="AV958" s="12" t="s">
        <v>89</v>
      </c>
      <c r="AW958" s="12" t="s">
        <v>36</v>
      </c>
      <c r="AX958" s="12" t="s">
        <v>79</v>
      </c>
      <c r="AY958" s="153" t="s">
        <v>118</v>
      </c>
    </row>
    <row r="959" spans="2:51" s="12" customFormat="1" ht="33.75">
      <c r="B959" s="152"/>
      <c r="D959" s="148" t="s">
        <v>129</v>
      </c>
      <c r="E959" s="153" t="s">
        <v>1</v>
      </c>
      <c r="F959" s="154" t="s">
        <v>1307</v>
      </c>
      <c r="H959" s="155">
        <v>0.138</v>
      </c>
      <c r="I959" s="156"/>
      <c r="L959" s="152"/>
      <c r="M959" s="157"/>
      <c r="T959" s="158"/>
      <c r="AT959" s="153" t="s">
        <v>129</v>
      </c>
      <c r="AU959" s="153" t="s">
        <v>87</v>
      </c>
      <c r="AV959" s="12" t="s">
        <v>89</v>
      </c>
      <c r="AW959" s="12" t="s">
        <v>36</v>
      </c>
      <c r="AX959" s="12" t="s">
        <v>79</v>
      </c>
      <c r="AY959" s="153" t="s">
        <v>118</v>
      </c>
    </row>
    <row r="960" spans="2:51" s="12" customFormat="1" ht="12">
      <c r="B960" s="152"/>
      <c r="D960" s="148" t="s">
        <v>129</v>
      </c>
      <c r="E960" s="153" t="s">
        <v>1</v>
      </c>
      <c r="F960" s="154" t="s">
        <v>1308</v>
      </c>
      <c r="H960" s="155">
        <v>0.072</v>
      </c>
      <c r="I960" s="156"/>
      <c r="L960" s="152"/>
      <c r="M960" s="157"/>
      <c r="T960" s="158"/>
      <c r="AT960" s="153" t="s">
        <v>129</v>
      </c>
      <c r="AU960" s="153" t="s">
        <v>87</v>
      </c>
      <c r="AV960" s="12" t="s">
        <v>89</v>
      </c>
      <c r="AW960" s="12" t="s">
        <v>36</v>
      </c>
      <c r="AX960" s="12" t="s">
        <v>79</v>
      </c>
      <c r="AY960" s="153" t="s">
        <v>118</v>
      </c>
    </row>
    <row r="961" spans="2:51" s="12" customFormat="1" ht="12">
      <c r="B961" s="152"/>
      <c r="D961" s="148" t="s">
        <v>129</v>
      </c>
      <c r="E961" s="153" t="s">
        <v>1</v>
      </c>
      <c r="F961" s="154" t="s">
        <v>1309</v>
      </c>
      <c r="H961" s="155">
        <v>0.043</v>
      </c>
      <c r="I961" s="156"/>
      <c r="L961" s="152"/>
      <c r="M961" s="157"/>
      <c r="T961" s="158"/>
      <c r="AT961" s="153" t="s">
        <v>129</v>
      </c>
      <c r="AU961" s="153" t="s">
        <v>87</v>
      </c>
      <c r="AV961" s="12" t="s">
        <v>89</v>
      </c>
      <c r="AW961" s="12" t="s">
        <v>36</v>
      </c>
      <c r="AX961" s="12" t="s">
        <v>79</v>
      </c>
      <c r="AY961" s="153" t="s">
        <v>118</v>
      </c>
    </row>
    <row r="962" spans="2:51" s="12" customFormat="1" ht="12">
      <c r="B962" s="152"/>
      <c r="D962" s="148" t="s">
        <v>129</v>
      </c>
      <c r="E962" s="153" t="s">
        <v>1</v>
      </c>
      <c r="F962" s="154" t="s">
        <v>1310</v>
      </c>
      <c r="H962" s="155">
        <v>0.063</v>
      </c>
      <c r="I962" s="156"/>
      <c r="L962" s="152"/>
      <c r="M962" s="157"/>
      <c r="T962" s="158"/>
      <c r="AT962" s="153" t="s">
        <v>129</v>
      </c>
      <c r="AU962" s="153" t="s">
        <v>87</v>
      </c>
      <c r="AV962" s="12" t="s">
        <v>89</v>
      </c>
      <c r="AW962" s="12" t="s">
        <v>36</v>
      </c>
      <c r="AX962" s="12" t="s">
        <v>79</v>
      </c>
      <c r="AY962" s="153" t="s">
        <v>118</v>
      </c>
    </row>
    <row r="963" spans="2:51" s="12" customFormat="1" ht="12">
      <c r="B963" s="152"/>
      <c r="D963" s="148" t="s">
        <v>129</v>
      </c>
      <c r="E963" s="153" t="s">
        <v>1</v>
      </c>
      <c r="F963" s="154" t="s">
        <v>1311</v>
      </c>
      <c r="H963" s="155">
        <v>0.009</v>
      </c>
      <c r="I963" s="156"/>
      <c r="L963" s="152"/>
      <c r="M963" s="157"/>
      <c r="T963" s="158"/>
      <c r="AT963" s="153" t="s">
        <v>129</v>
      </c>
      <c r="AU963" s="153" t="s">
        <v>87</v>
      </c>
      <c r="AV963" s="12" t="s">
        <v>89</v>
      </c>
      <c r="AW963" s="12" t="s">
        <v>36</v>
      </c>
      <c r="AX963" s="12" t="s">
        <v>79</v>
      </c>
      <c r="AY963" s="153" t="s">
        <v>118</v>
      </c>
    </row>
    <row r="964" spans="2:51" s="12" customFormat="1" ht="12">
      <c r="B964" s="152"/>
      <c r="D964" s="148" t="s">
        <v>129</v>
      </c>
      <c r="E964" s="153" t="s">
        <v>1</v>
      </c>
      <c r="F964" s="154" t="s">
        <v>1312</v>
      </c>
      <c r="H964" s="155">
        <v>0.007</v>
      </c>
      <c r="I964" s="156"/>
      <c r="L964" s="152"/>
      <c r="M964" s="157"/>
      <c r="T964" s="158"/>
      <c r="AT964" s="153" t="s">
        <v>129</v>
      </c>
      <c r="AU964" s="153" t="s">
        <v>87</v>
      </c>
      <c r="AV964" s="12" t="s">
        <v>89</v>
      </c>
      <c r="AW964" s="12" t="s">
        <v>36</v>
      </c>
      <c r="AX964" s="12" t="s">
        <v>79</v>
      </c>
      <c r="AY964" s="153" t="s">
        <v>118</v>
      </c>
    </row>
    <row r="965" spans="2:51" s="13" customFormat="1" ht="12">
      <c r="B965" s="159"/>
      <c r="D965" s="148" t="s">
        <v>129</v>
      </c>
      <c r="E965" s="160" t="s">
        <v>1</v>
      </c>
      <c r="F965" s="161" t="s">
        <v>132</v>
      </c>
      <c r="H965" s="162">
        <v>0.658</v>
      </c>
      <c r="I965" s="163"/>
      <c r="L965" s="159"/>
      <c r="M965" s="164"/>
      <c r="T965" s="165"/>
      <c r="AT965" s="160" t="s">
        <v>129</v>
      </c>
      <c r="AU965" s="160" t="s">
        <v>87</v>
      </c>
      <c r="AV965" s="13" t="s">
        <v>125</v>
      </c>
      <c r="AW965" s="13" t="s">
        <v>36</v>
      </c>
      <c r="AX965" s="13" t="s">
        <v>87</v>
      </c>
      <c r="AY965" s="160" t="s">
        <v>118</v>
      </c>
    </row>
    <row r="966" spans="2:65" s="1" customFormat="1" ht="16.5" customHeight="1">
      <c r="B966" s="133"/>
      <c r="C966" s="134" t="s">
        <v>1313</v>
      </c>
      <c r="D966" s="134" t="s">
        <v>121</v>
      </c>
      <c r="E966" s="135" t="s">
        <v>1314</v>
      </c>
      <c r="F966" s="136" t="s">
        <v>1315</v>
      </c>
      <c r="G966" s="137" t="s">
        <v>151</v>
      </c>
      <c r="H966" s="138">
        <v>148.599</v>
      </c>
      <c r="I966" s="139"/>
      <c r="J966" s="140">
        <f>ROUND(I966*H966,2)</f>
        <v>0</v>
      </c>
      <c r="K966" s="141"/>
      <c r="L966" s="32"/>
      <c r="M966" s="142" t="s">
        <v>1</v>
      </c>
      <c r="N966" s="143" t="s">
        <v>44</v>
      </c>
      <c r="P966" s="144">
        <f>O966*H966</f>
        <v>0</v>
      </c>
      <c r="Q966" s="144">
        <v>0</v>
      </c>
      <c r="R966" s="144">
        <f>Q966*H966</f>
        <v>0</v>
      </c>
      <c r="S966" s="144">
        <v>0</v>
      </c>
      <c r="T966" s="145">
        <f>S966*H966</f>
        <v>0</v>
      </c>
      <c r="AR966" s="146" t="s">
        <v>1107</v>
      </c>
      <c r="AT966" s="146" t="s">
        <v>121</v>
      </c>
      <c r="AU966" s="146" t="s">
        <v>87</v>
      </c>
      <c r="AY966" s="17" t="s">
        <v>118</v>
      </c>
      <c r="BE966" s="147">
        <f>IF(N966="základní",J966,0)</f>
        <v>0</v>
      </c>
      <c r="BF966" s="147">
        <f>IF(N966="snížená",J966,0)</f>
        <v>0</v>
      </c>
      <c r="BG966" s="147">
        <f>IF(N966="zákl. přenesená",J966,0)</f>
        <v>0</v>
      </c>
      <c r="BH966" s="147">
        <f>IF(N966="sníž. přenesená",J966,0)</f>
        <v>0</v>
      </c>
      <c r="BI966" s="147">
        <f>IF(N966="nulová",J966,0)</f>
        <v>0</v>
      </c>
      <c r="BJ966" s="17" t="s">
        <v>87</v>
      </c>
      <c r="BK966" s="147">
        <f>ROUND(I966*H966,2)</f>
        <v>0</v>
      </c>
      <c r="BL966" s="17" t="s">
        <v>1107</v>
      </c>
      <c r="BM966" s="146" t="s">
        <v>1316</v>
      </c>
    </row>
    <row r="967" spans="2:47" s="1" customFormat="1" ht="39">
      <c r="B967" s="32"/>
      <c r="D967" s="148" t="s">
        <v>127</v>
      </c>
      <c r="F967" s="149" t="s">
        <v>1317</v>
      </c>
      <c r="I967" s="150"/>
      <c r="L967" s="32"/>
      <c r="M967" s="151"/>
      <c r="T967" s="56"/>
      <c r="AT967" s="17" t="s">
        <v>127</v>
      </c>
      <c r="AU967" s="17" t="s">
        <v>87</v>
      </c>
    </row>
    <row r="968" spans="2:51" s="12" customFormat="1" ht="12">
      <c r="B968" s="152"/>
      <c r="D968" s="148" t="s">
        <v>129</v>
      </c>
      <c r="E968" s="153" t="s">
        <v>1</v>
      </c>
      <c r="F968" s="154" t="s">
        <v>1318</v>
      </c>
      <c r="H968" s="155">
        <v>27.9</v>
      </c>
      <c r="I968" s="156"/>
      <c r="L968" s="152"/>
      <c r="M968" s="157"/>
      <c r="T968" s="158"/>
      <c r="AT968" s="153" t="s">
        <v>129</v>
      </c>
      <c r="AU968" s="153" t="s">
        <v>87</v>
      </c>
      <c r="AV968" s="12" t="s">
        <v>89</v>
      </c>
      <c r="AW968" s="12" t="s">
        <v>36</v>
      </c>
      <c r="AX968" s="12" t="s">
        <v>79</v>
      </c>
      <c r="AY968" s="153" t="s">
        <v>118</v>
      </c>
    </row>
    <row r="969" spans="2:51" s="12" customFormat="1" ht="12">
      <c r="B969" s="152"/>
      <c r="D969" s="148" t="s">
        <v>129</v>
      </c>
      <c r="E969" s="153" t="s">
        <v>1</v>
      </c>
      <c r="F969" s="154" t="s">
        <v>1170</v>
      </c>
      <c r="H969" s="155">
        <v>11.081</v>
      </c>
      <c r="I969" s="156"/>
      <c r="L969" s="152"/>
      <c r="M969" s="157"/>
      <c r="T969" s="158"/>
      <c r="AT969" s="153" t="s">
        <v>129</v>
      </c>
      <c r="AU969" s="153" t="s">
        <v>87</v>
      </c>
      <c r="AV969" s="12" t="s">
        <v>89</v>
      </c>
      <c r="AW969" s="12" t="s">
        <v>36</v>
      </c>
      <c r="AX969" s="12" t="s">
        <v>79</v>
      </c>
      <c r="AY969" s="153" t="s">
        <v>118</v>
      </c>
    </row>
    <row r="970" spans="2:51" s="12" customFormat="1" ht="12">
      <c r="B970" s="152"/>
      <c r="D970" s="148" t="s">
        <v>129</v>
      </c>
      <c r="E970" s="153" t="s">
        <v>1</v>
      </c>
      <c r="F970" s="154" t="s">
        <v>1171</v>
      </c>
      <c r="H970" s="155">
        <v>35.171</v>
      </c>
      <c r="I970" s="156"/>
      <c r="L970" s="152"/>
      <c r="M970" s="157"/>
      <c r="T970" s="158"/>
      <c r="AT970" s="153" t="s">
        <v>129</v>
      </c>
      <c r="AU970" s="153" t="s">
        <v>87</v>
      </c>
      <c r="AV970" s="12" t="s">
        <v>89</v>
      </c>
      <c r="AW970" s="12" t="s">
        <v>36</v>
      </c>
      <c r="AX970" s="12" t="s">
        <v>79</v>
      </c>
      <c r="AY970" s="153" t="s">
        <v>118</v>
      </c>
    </row>
    <row r="971" spans="2:51" s="12" customFormat="1" ht="12">
      <c r="B971" s="152"/>
      <c r="D971" s="148" t="s">
        <v>129</v>
      </c>
      <c r="E971" s="153" t="s">
        <v>1</v>
      </c>
      <c r="F971" s="154" t="s">
        <v>1172</v>
      </c>
      <c r="H971" s="155">
        <v>45.308</v>
      </c>
      <c r="I971" s="156"/>
      <c r="L971" s="152"/>
      <c r="M971" s="157"/>
      <c r="T971" s="158"/>
      <c r="AT971" s="153" t="s">
        <v>129</v>
      </c>
      <c r="AU971" s="153" t="s">
        <v>87</v>
      </c>
      <c r="AV971" s="12" t="s">
        <v>89</v>
      </c>
      <c r="AW971" s="12" t="s">
        <v>36</v>
      </c>
      <c r="AX971" s="12" t="s">
        <v>79</v>
      </c>
      <c r="AY971" s="153" t="s">
        <v>118</v>
      </c>
    </row>
    <row r="972" spans="2:51" s="12" customFormat="1" ht="12">
      <c r="B972" s="152"/>
      <c r="D972" s="148" t="s">
        <v>129</v>
      </c>
      <c r="E972" s="153" t="s">
        <v>1</v>
      </c>
      <c r="F972" s="154" t="s">
        <v>1173</v>
      </c>
      <c r="H972" s="155">
        <v>26.266</v>
      </c>
      <c r="I972" s="156"/>
      <c r="L972" s="152"/>
      <c r="M972" s="157"/>
      <c r="T972" s="158"/>
      <c r="AT972" s="153" t="s">
        <v>129</v>
      </c>
      <c r="AU972" s="153" t="s">
        <v>87</v>
      </c>
      <c r="AV972" s="12" t="s">
        <v>89</v>
      </c>
      <c r="AW972" s="12" t="s">
        <v>36</v>
      </c>
      <c r="AX972" s="12" t="s">
        <v>79</v>
      </c>
      <c r="AY972" s="153" t="s">
        <v>118</v>
      </c>
    </row>
    <row r="973" spans="2:51" s="12" customFormat="1" ht="12">
      <c r="B973" s="152"/>
      <c r="D973" s="148" t="s">
        <v>129</v>
      </c>
      <c r="E973" s="153" t="s">
        <v>1</v>
      </c>
      <c r="F973" s="154" t="s">
        <v>1174</v>
      </c>
      <c r="H973" s="155">
        <v>2.873</v>
      </c>
      <c r="I973" s="156"/>
      <c r="L973" s="152"/>
      <c r="M973" s="157"/>
      <c r="T973" s="158"/>
      <c r="AT973" s="153" t="s">
        <v>129</v>
      </c>
      <c r="AU973" s="153" t="s">
        <v>87</v>
      </c>
      <c r="AV973" s="12" t="s">
        <v>89</v>
      </c>
      <c r="AW973" s="12" t="s">
        <v>36</v>
      </c>
      <c r="AX973" s="12" t="s">
        <v>79</v>
      </c>
      <c r="AY973" s="153" t="s">
        <v>118</v>
      </c>
    </row>
    <row r="974" spans="2:51" s="13" customFormat="1" ht="12">
      <c r="B974" s="159"/>
      <c r="D974" s="148" t="s">
        <v>129</v>
      </c>
      <c r="E974" s="160" t="s">
        <v>1</v>
      </c>
      <c r="F974" s="161" t="s">
        <v>132</v>
      </c>
      <c r="H974" s="162">
        <v>148.599</v>
      </c>
      <c r="I974" s="163"/>
      <c r="L974" s="159"/>
      <c r="M974" s="164"/>
      <c r="T974" s="165"/>
      <c r="AT974" s="160" t="s">
        <v>129</v>
      </c>
      <c r="AU974" s="160" t="s">
        <v>87</v>
      </c>
      <c r="AV974" s="13" t="s">
        <v>125</v>
      </c>
      <c r="AW974" s="13" t="s">
        <v>36</v>
      </c>
      <c r="AX974" s="13" t="s">
        <v>87</v>
      </c>
      <c r="AY974" s="160" t="s">
        <v>118</v>
      </c>
    </row>
    <row r="975" spans="2:65" s="1" customFormat="1" ht="24.2" customHeight="1">
      <c r="B975" s="133"/>
      <c r="C975" s="134" t="s">
        <v>1319</v>
      </c>
      <c r="D975" s="134" t="s">
        <v>121</v>
      </c>
      <c r="E975" s="135" t="s">
        <v>1320</v>
      </c>
      <c r="F975" s="136" t="s">
        <v>1321</v>
      </c>
      <c r="G975" s="137" t="s">
        <v>151</v>
      </c>
      <c r="H975" s="138">
        <v>1404.753</v>
      </c>
      <c r="I975" s="139"/>
      <c r="J975" s="140">
        <f>ROUND(I975*H975,2)</f>
        <v>0</v>
      </c>
      <c r="K975" s="141"/>
      <c r="L975" s="32"/>
      <c r="M975" s="142" t="s">
        <v>1</v>
      </c>
      <c r="N975" s="143" t="s">
        <v>44</v>
      </c>
      <c r="P975" s="144">
        <f>O975*H975</f>
        <v>0</v>
      </c>
      <c r="Q975" s="144">
        <v>0</v>
      </c>
      <c r="R975" s="144">
        <f>Q975*H975</f>
        <v>0</v>
      </c>
      <c r="S975" s="144">
        <v>0</v>
      </c>
      <c r="T975" s="145">
        <f>S975*H975</f>
        <v>0</v>
      </c>
      <c r="AR975" s="146" t="s">
        <v>1107</v>
      </c>
      <c r="AT975" s="146" t="s">
        <v>121</v>
      </c>
      <c r="AU975" s="146" t="s">
        <v>87</v>
      </c>
      <c r="AY975" s="17" t="s">
        <v>118</v>
      </c>
      <c r="BE975" s="147">
        <f>IF(N975="základní",J975,0)</f>
        <v>0</v>
      </c>
      <c r="BF975" s="147">
        <f>IF(N975="snížená",J975,0)</f>
        <v>0</v>
      </c>
      <c r="BG975" s="147">
        <f>IF(N975="zákl. přenesená",J975,0)</f>
        <v>0</v>
      </c>
      <c r="BH975" s="147">
        <f>IF(N975="sníž. přenesená",J975,0)</f>
        <v>0</v>
      </c>
      <c r="BI975" s="147">
        <f>IF(N975="nulová",J975,0)</f>
        <v>0</v>
      </c>
      <c r="BJ975" s="17" t="s">
        <v>87</v>
      </c>
      <c r="BK975" s="147">
        <f>ROUND(I975*H975,2)</f>
        <v>0</v>
      </c>
      <c r="BL975" s="17" t="s">
        <v>1107</v>
      </c>
      <c r="BM975" s="146" t="s">
        <v>1322</v>
      </c>
    </row>
    <row r="976" spans="2:47" s="1" customFormat="1" ht="12">
      <c r="B976" s="32"/>
      <c r="D976" s="148" t="s">
        <v>127</v>
      </c>
      <c r="F976" s="149" t="s">
        <v>1321</v>
      </c>
      <c r="I976" s="150"/>
      <c r="L976" s="32"/>
      <c r="M976" s="151"/>
      <c r="T976" s="56"/>
      <c r="AT976" s="17" t="s">
        <v>127</v>
      </c>
      <c r="AU976" s="17" t="s">
        <v>87</v>
      </c>
    </row>
    <row r="977" spans="2:51" s="12" customFormat="1" ht="22.5">
      <c r="B977" s="152"/>
      <c r="D977" s="148" t="s">
        <v>129</v>
      </c>
      <c r="E977" s="153" t="s">
        <v>1</v>
      </c>
      <c r="F977" s="154" t="s">
        <v>1323</v>
      </c>
      <c r="H977" s="155">
        <v>1404.753</v>
      </c>
      <c r="I977" s="156"/>
      <c r="L977" s="152"/>
      <c r="M977" s="157"/>
      <c r="T977" s="158"/>
      <c r="AT977" s="153" t="s">
        <v>129</v>
      </c>
      <c r="AU977" s="153" t="s">
        <v>87</v>
      </c>
      <c r="AV977" s="12" t="s">
        <v>89</v>
      </c>
      <c r="AW977" s="12" t="s">
        <v>36</v>
      </c>
      <c r="AX977" s="12" t="s">
        <v>87</v>
      </c>
      <c r="AY977" s="153" t="s">
        <v>118</v>
      </c>
    </row>
    <row r="978" spans="2:65" s="1" customFormat="1" ht="24.2" customHeight="1">
      <c r="B978" s="133"/>
      <c r="C978" s="134" t="s">
        <v>1324</v>
      </c>
      <c r="D978" s="134" t="s">
        <v>121</v>
      </c>
      <c r="E978" s="135" t="s">
        <v>1325</v>
      </c>
      <c r="F978" s="136" t="s">
        <v>1326</v>
      </c>
      <c r="G978" s="137" t="s">
        <v>151</v>
      </c>
      <c r="H978" s="138">
        <v>2161.159</v>
      </c>
      <c r="I978" s="139"/>
      <c r="J978" s="140">
        <f>ROUND(I978*H978,2)</f>
        <v>0</v>
      </c>
      <c r="K978" s="141"/>
      <c r="L978" s="32"/>
      <c r="M978" s="142" t="s">
        <v>1</v>
      </c>
      <c r="N978" s="143" t="s">
        <v>44</v>
      </c>
      <c r="P978" s="144">
        <f>O978*H978</f>
        <v>0</v>
      </c>
      <c r="Q978" s="144">
        <v>0</v>
      </c>
      <c r="R978" s="144">
        <f>Q978*H978</f>
        <v>0</v>
      </c>
      <c r="S978" s="144">
        <v>0</v>
      </c>
      <c r="T978" s="145">
        <f>S978*H978</f>
        <v>0</v>
      </c>
      <c r="AR978" s="146" t="s">
        <v>1107</v>
      </c>
      <c r="AT978" s="146" t="s">
        <v>121</v>
      </c>
      <c r="AU978" s="146" t="s">
        <v>87</v>
      </c>
      <c r="AY978" s="17" t="s">
        <v>118</v>
      </c>
      <c r="BE978" s="147">
        <f>IF(N978="základní",J978,0)</f>
        <v>0</v>
      </c>
      <c r="BF978" s="147">
        <f>IF(N978="snížená",J978,0)</f>
        <v>0</v>
      </c>
      <c r="BG978" s="147">
        <f>IF(N978="zákl. přenesená",J978,0)</f>
        <v>0</v>
      </c>
      <c r="BH978" s="147">
        <f>IF(N978="sníž. přenesená",J978,0)</f>
        <v>0</v>
      </c>
      <c r="BI978" s="147">
        <f>IF(N978="nulová",J978,0)</f>
        <v>0</v>
      </c>
      <c r="BJ978" s="17" t="s">
        <v>87</v>
      </c>
      <c r="BK978" s="147">
        <f>ROUND(I978*H978,2)</f>
        <v>0</v>
      </c>
      <c r="BL978" s="17" t="s">
        <v>1107</v>
      </c>
      <c r="BM978" s="146" t="s">
        <v>1327</v>
      </c>
    </row>
    <row r="979" spans="2:47" s="1" customFormat="1" ht="12">
      <c r="B979" s="32"/>
      <c r="D979" s="148" t="s">
        <v>127</v>
      </c>
      <c r="F979" s="149" t="s">
        <v>1326</v>
      </c>
      <c r="I979" s="150"/>
      <c r="L979" s="32"/>
      <c r="M979" s="151"/>
      <c r="T979" s="56"/>
      <c r="AT979" s="17" t="s">
        <v>127</v>
      </c>
      <c r="AU979" s="17" t="s">
        <v>87</v>
      </c>
    </row>
    <row r="980" spans="2:51" s="12" customFormat="1" ht="22.5">
      <c r="B980" s="152"/>
      <c r="D980" s="148" t="s">
        <v>129</v>
      </c>
      <c r="E980" s="153" t="s">
        <v>1</v>
      </c>
      <c r="F980" s="154" t="s">
        <v>1328</v>
      </c>
      <c r="H980" s="155">
        <v>2161.159</v>
      </c>
      <c r="I980" s="156"/>
      <c r="L980" s="152"/>
      <c r="M980" s="190"/>
      <c r="N980" s="191"/>
      <c r="O980" s="191"/>
      <c r="P980" s="191"/>
      <c r="Q980" s="191"/>
      <c r="R980" s="191"/>
      <c r="S980" s="191"/>
      <c r="T980" s="192"/>
      <c r="AT980" s="153" t="s">
        <v>129</v>
      </c>
      <c r="AU980" s="153" t="s">
        <v>87</v>
      </c>
      <c r="AV980" s="12" t="s">
        <v>89</v>
      </c>
      <c r="AW980" s="12" t="s">
        <v>36</v>
      </c>
      <c r="AX980" s="12" t="s">
        <v>87</v>
      </c>
      <c r="AY980" s="153" t="s">
        <v>118</v>
      </c>
    </row>
    <row r="981" spans="2:12" s="1" customFormat="1" ht="6.95" customHeight="1">
      <c r="B981" s="44"/>
      <c r="C981" s="45"/>
      <c r="D981" s="45"/>
      <c r="E981" s="45"/>
      <c r="F981" s="45"/>
      <c r="G981" s="45"/>
      <c r="H981" s="45"/>
      <c r="I981" s="45"/>
      <c r="J981" s="45"/>
      <c r="K981" s="45"/>
      <c r="L981" s="32"/>
    </row>
  </sheetData>
  <autoFilter ref="C118:K980"/>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81"/>
  <sheetViews>
    <sheetView showGridLines="0" tabSelected="1" workbookViewId="0" topLeftCell="A166">
      <selection activeCell="H155" sqref="H155"/>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197" t="s">
        <v>5</v>
      </c>
      <c r="M2" s="198"/>
      <c r="N2" s="198"/>
      <c r="O2" s="198"/>
      <c r="P2" s="198"/>
      <c r="Q2" s="198"/>
      <c r="R2" s="198"/>
      <c r="S2" s="198"/>
      <c r="T2" s="198"/>
      <c r="U2" s="198"/>
      <c r="V2" s="198"/>
      <c r="AT2" s="17" t="s">
        <v>91</v>
      </c>
    </row>
    <row r="3" spans="2:46" ht="6.95" customHeight="1" hidden="1">
      <c r="B3" s="18"/>
      <c r="C3" s="19"/>
      <c r="D3" s="19"/>
      <c r="E3" s="19"/>
      <c r="F3" s="19"/>
      <c r="G3" s="19"/>
      <c r="H3" s="19"/>
      <c r="I3" s="19"/>
      <c r="J3" s="19"/>
      <c r="K3" s="19"/>
      <c r="L3" s="20"/>
      <c r="AT3" s="17" t="s">
        <v>89</v>
      </c>
    </row>
    <row r="4" spans="2:46" ht="24.95" customHeight="1" hidden="1">
      <c r="B4" s="20"/>
      <c r="D4" s="21" t="s">
        <v>92</v>
      </c>
      <c r="L4" s="20"/>
      <c r="M4" s="88" t="s">
        <v>10</v>
      </c>
      <c r="AT4" s="17" t="s">
        <v>3</v>
      </c>
    </row>
    <row r="5" spans="2:12" ht="6.95" customHeight="1" hidden="1">
      <c r="B5" s="20"/>
      <c r="L5" s="20"/>
    </row>
    <row r="6" spans="2:12" ht="12" customHeight="1" hidden="1">
      <c r="B6" s="20"/>
      <c r="D6" s="27" t="s">
        <v>16</v>
      </c>
      <c r="L6" s="20"/>
    </row>
    <row r="7" spans="2:12" ht="16.5" customHeight="1" hidden="1">
      <c r="B7" s="20"/>
      <c r="E7" s="237" t="str">
        <f>'Rekapitulace stavby'!K6</f>
        <v>Oprava výhybek žst. Moravské Budějovice - I etapa</v>
      </c>
      <c r="F7" s="238"/>
      <c r="G7" s="238"/>
      <c r="H7" s="238"/>
      <c r="L7" s="20"/>
    </row>
    <row r="8" spans="2:12" s="1" customFormat="1" ht="12" customHeight="1" hidden="1">
      <c r="B8" s="32"/>
      <c r="D8" s="27" t="s">
        <v>93</v>
      </c>
      <c r="L8" s="32"/>
    </row>
    <row r="9" spans="2:12" s="1" customFormat="1" ht="16.5" customHeight="1" hidden="1">
      <c r="B9" s="32"/>
      <c r="E9" s="209" t="s">
        <v>1329</v>
      </c>
      <c r="F9" s="236"/>
      <c r="G9" s="236"/>
      <c r="H9" s="236"/>
      <c r="L9" s="32"/>
    </row>
    <row r="10" spans="2:12" s="1" customFormat="1" ht="12" hidden="1">
      <c r="B10" s="32"/>
      <c r="L10" s="32"/>
    </row>
    <row r="11" spans="2:12" s="1" customFormat="1" ht="12" customHeight="1" hidden="1">
      <c r="B11" s="32"/>
      <c r="D11" s="27" t="s">
        <v>18</v>
      </c>
      <c r="F11" s="25" t="s">
        <v>1</v>
      </c>
      <c r="I11" s="27" t="s">
        <v>19</v>
      </c>
      <c r="J11" s="25" t="s">
        <v>1</v>
      </c>
      <c r="L11" s="32"/>
    </row>
    <row r="12" spans="2:12" s="1" customFormat="1" ht="12" customHeight="1" hidden="1">
      <c r="B12" s="32"/>
      <c r="D12" s="27" t="s">
        <v>20</v>
      </c>
      <c r="F12" s="25" t="s">
        <v>21</v>
      </c>
      <c r="I12" s="27" t="s">
        <v>22</v>
      </c>
      <c r="J12" s="52" t="str">
        <f>'Rekapitulace stavby'!AN8</f>
        <v>31. 3. 2023</v>
      </c>
      <c r="L12" s="32"/>
    </row>
    <row r="13" spans="2:12" s="1" customFormat="1" ht="10.9" customHeight="1" hidden="1">
      <c r="B13" s="32"/>
      <c r="L13" s="32"/>
    </row>
    <row r="14" spans="2:12" s="1" customFormat="1" ht="12" customHeight="1" hidden="1">
      <c r="B14" s="32"/>
      <c r="D14" s="27" t="s">
        <v>24</v>
      </c>
      <c r="I14" s="27" t="s">
        <v>25</v>
      </c>
      <c r="J14" s="25" t="s">
        <v>26</v>
      </c>
      <c r="L14" s="32"/>
    </row>
    <row r="15" spans="2:12" s="1" customFormat="1" ht="18" customHeight="1" hidden="1">
      <c r="B15" s="32"/>
      <c r="E15" s="25" t="s">
        <v>27</v>
      </c>
      <c r="I15" s="27" t="s">
        <v>28</v>
      </c>
      <c r="J15" s="25" t="s">
        <v>29</v>
      </c>
      <c r="L15" s="32"/>
    </row>
    <row r="16" spans="2:12" s="1" customFormat="1" ht="6.95" customHeight="1" hidden="1">
      <c r="B16" s="32"/>
      <c r="L16" s="32"/>
    </row>
    <row r="17" spans="2:12" s="1" customFormat="1" ht="12" customHeight="1" hidden="1">
      <c r="B17" s="32"/>
      <c r="D17" s="27" t="s">
        <v>30</v>
      </c>
      <c r="I17" s="27" t="s">
        <v>25</v>
      </c>
      <c r="J17" s="28" t="str">
        <f>'Rekapitulace stavby'!AN13</f>
        <v>Vyplň údaj</v>
      </c>
      <c r="L17" s="32"/>
    </row>
    <row r="18" spans="2:12" s="1" customFormat="1" ht="18" customHeight="1" hidden="1">
      <c r="B18" s="32"/>
      <c r="E18" s="239" t="str">
        <f>'Rekapitulace stavby'!E14</f>
        <v>Vyplň údaj</v>
      </c>
      <c r="F18" s="228"/>
      <c r="G18" s="228"/>
      <c r="H18" s="228"/>
      <c r="I18" s="27" t="s">
        <v>28</v>
      </c>
      <c r="J18" s="28" t="str">
        <f>'Rekapitulace stavby'!AN14</f>
        <v>Vyplň údaj</v>
      </c>
      <c r="L18" s="32"/>
    </row>
    <row r="19" spans="2:12" s="1" customFormat="1" ht="6.95" customHeight="1" hidden="1">
      <c r="B19" s="32"/>
      <c r="L19" s="32"/>
    </row>
    <row r="20" spans="2:12" s="1" customFormat="1" ht="12" customHeight="1" hidden="1">
      <c r="B20" s="32"/>
      <c r="D20" s="27" t="s">
        <v>32</v>
      </c>
      <c r="I20" s="27" t="s">
        <v>25</v>
      </c>
      <c r="J20" s="25" t="s">
        <v>33</v>
      </c>
      <c r="L20" s="32"/>
    </row>
    <row r="21" spans="2:12" s="1" customFormat="1" ht="18" customHeight="1" hidden="1">
      <c r="B21" s="32"/>
      <c r="E21" s="25" t="s">
        <v>34</v>
      </c>
      <c r="I21" s="27" t="s">
        <v>28</v>
      </c>
      <c r="J21" s="25" t="s">
        <v>35</v>
      </c>
      <c r="L21" s="32"/>
    </row>
    <row r="22" spans="2:12" s="1" customFormat="1" ht="6.95" customHeight="1" hidden="1">
      <c r="B22" s="32"/>
      <c r="L22" s="32"/>
    </row>
    <row r="23" spans="2:12" s="1" customFormat="1" ht="12" customHeight="1" hidden="1">
      <c r="B23" s="32"/>
      <c r="D23" s="27" t="s">
        <v>37</v>
      </c>
      <c r="I23" s="27" t="s">
        <v>25</v>
      </c>
      <c r="J23" s="25" t="s">
        <v>33</v>
      </c>
      <c r="L23" s="32"/>
    </row>
    <row r="24" spans="2:12" s="1" customFormat="1" ht="18" customHeight="1" hidden="1">
      <c r="B24" s="32"/>
      <c r="E24" s="25" t="s">
        <v>34</v>
      </c>
      <c r="I24" s="27" t="s">
        <v>28</v>
      </c>
      <c r="J24" s="25" t="s">
        <v>35</v>
      </c>
      <c r="L24" s="32"/>
    </row>
    <row r="25" spans="2:12" s="1" customFormat="1" ht="6.95" customHeight="1" hidden="1">
      <c r="B25" s="32"/>
      <c r="L25" s="32"/>
    </row>
    <row r="26" spans="2:12" s="1" customFormat="1" ht="12" customHeight="1" hidden="1">
      <c r="B26" s="32"/>
      <c r="D26" s="27" t="s">
        <v>38</v>
      </c>
      <c r="L26" s="32"/>
    </row>
    <row r="27" spans="2:12" s="7" customFormat="1" ht="16.5" customHeight="1" hidden="1">
      <c r="B27" s="89"/>
      <c r="E27" s="232" t="s">
        <v>1</v>
      </c>
      <c r="F27" s="232"/>
      <c r="G27" s="232"/>
      <c r="H27" s="232"/>
      <c r="L27" s="89"/>
    </row>
    <row r="28" spans="2:12" s="1" customFormat="1" ht="6.95" customHeight="1" hidden="1">
      <c r="B28" s="32"/>
      <c r="L28" s="32"/>
    </row>
    <row r="29" spans="2:12" s="1" customFormat="1" ht="6.95" customHeight="1" hidden="1">
      <c r="B29" s="32"/>
      <c r="D29" s="53"/>
      <c r="E29" s="53"/>
      <c r="F29" s="53"/>
      <c r="G29" s="53"/>
      <c r="H29" s="53"/>
      <c r="I29" s="53"/>
      <c r="J29" s="53"/>
      <c r="K29" s="53"/>
      <c r="L29" s="32"/>
    </row>
    <row r="30" spans="2:12" s="1" customFormat="1" ht="25.35" customHeight="1" hidden="1">
      <c r="B30" s="32"/>
      <c r="D30" s="90" t="s">
        <v>39</v>
      </c>
      <c r="J30" s="66">
        <f>ROUND(J120,2)</f>
        <v>0</v>
      </c>
      <c r="L30" s="32"/>
    </row>
    <row r="31" spans="2:12" s="1" customFormat="1" ht="6.95" customHeight="1" hidden="1">
      <c r="B31" s="32"/>
      <c r="D31" s="53"/>
      <c r="E31" s="53"/>
      <c r="F31" s="53"/>
      <c r="G31" s="53"/>
      <c r="H31" s="53"/>
      <c r="I31" s="53"/>
      <c r="J31" s="53"/>
      <c r="K31" s="53"/>
      <c r="L31" s="32"/>
    </row>
    <row r="32" spans="2:12" s="1" customFormat="1" ht="14.45" customHeight="1" hidden="1">
      <c r="B32" s="32"/>
      <c r="F32" s="35" t="s">
        <v>41</v>
      </c>
      <c r="I32" s="35" t="s">
        <v>40</v>
      </c>
      <c r="J32" s="35" t="s">
        <v>42</v>
      </c>
      <c r="L32" s="32"/>
    </row>
    <row r="33" spans="2:12" s="1" customFormat="1" ht="14.45" customHeight="1" hidden="1">
      <c r="B33" s="32"/>
      <c r="D33" s="55" t="s">
        <v>43</v>
      </c>
      <c r="E33" s="27" t="s">
        <v>44</v>
      </c>
      <c r="F33" s="91">
        <f>ROUND((SUM(BE120:BE180)),2)</f>
        <v>0</v>
      </c>
      <c r="I33" s="92">
        <v>0.21</v>
      </c>
      <c r="J33" s="91">
        <f>ROUND(((SUM(BE120:BE180))*I33),2)</f>
        <v>0</v>
      </c>
      <c r="L33" s="32"/>
    </row>
    <row r="34" spans="2:12" s="1" customFormat="1" ht="14.45" customHeight="1" hidden="1">
      <c r="B34" s="32"/>
      <c r="E34" s="27" t="s">
        <v>45</v>
      </c>
      <c r="F34" s="91">
        <f>ROUND((SUM(BF120:BF180)),2)</f>
        <v>0</v>
      </c>
      <c r="I34" s="92">
        <v>0.15</v>
      </c>
      <c r="J34" s="91">
        <f>ROUND(((SUM(BF120:BF180))*I34),2)</f>
        <v>0</v>
      </c>
      <c r="L34" s="32"/>
    </row>
    <row r="35" spans="2:12" s="1" customFormat="1" ht="14.45" customHeight="1" hidden="1">
      <c r="B35" s="32"/>
      <c r="E35" s="27" t="s">
        <v>46</v>
      </c>
      <c r="F35" s="91">
        <f>ROUND((SUM(BG120:BG180)),2)</f>
        <v>0</v>
      </c>
      <c r="I35" s="92">
        <v>0.21</v>
      </c>
      <c r="J35" s="91">
        <f>0</f>
        <v>0</v>
      </c>
      <c r="L35" s="32"/>
    </row>
    <row r="36" spans="2:12" s="1" customFormat="1" ht="14.45" customHeight="1" hidden="1">
      <c r="B36" s="32"/>
      <c r="E36" s="27" t="s">
        <v>47</v>
      </c>
      <c r="F36" s="91">
        <f>ROUND((SUM(BH120:BH180)),2)</f>
        <v>0</v>
      </c>
      <c r="I36" s="92">
        <v>0.15</v>
      </c>
      <c r="J36" s="91">
        <f>0</f>
        <v>0</v>
      </c>
      <c r="L36" s="32"/>
    </row>
    <row r="37" spans="2:12" s="1" customFormat="1" ht="14.45" customHeight="1" hidden="1">
      <c r="B37" s="32"/>
      <c r="E37" s="27" t="s">
        <v>48</v>
      </c>
      <c r="F37" s="91">
        <f>ROUND((SUM(BI120:BI180)),2)</f>
        <v>0</v>
      </c>
      <c r="I37" s="92">
        <v>0</v>
      </c>
      <c r="J37" s="91">
        <f>0</f>
        <v>0</v>
      </c>
      <c r="L37" s="32"/>
    </row>
    <row r="38" spans="2:12" s="1" customFormat="1" ht="6.95" customHeight="1" hidden="1">
      <c r="B38" s="32"/>
      <c r="L38" s="32"/>
    </row>
    <row r="39" spans="2:12" s="1" customFormat="1" ht="25.35" customHeight="1" hidden="1">
      <c r="B39" s="32"/>
      <c r="C39" s="93"/>
      <c r="D39" s="94" t="s">
        <v>49</v>
      </c>
      <c r="E39" s="57"/>
      <c r="F39" s="57"/>
      <c r="G39" s="95" t="s">
        <v>50</v>
      </c>
      <c r="H39" s="96" t="s">
        <v>51</v>
      </c>
      <c r="I39" s="57"/>
      <c r="J39" s="97">
        <f>SUM(J30:J37)</f>
        <v>0</v>
      </c>
      <c r="K39" s="98"/>
      <c r="L39" s="32"/>
    </row>
    <row r="40" spans="2:12" s="1" customFormat="1" ht="14.45" customHeight="1" hidden="1">
      <c r="B40" s="32"/>
      <c r="L40" s="32"/>
    </row>
    <row r="41" spans="2:12" ht="14.45" customHeight="1" hidden="1">
      <c r="B41" s="20"/>
      <c r="L41" s="20"/>
    </row>
    <row r="42" spans="2:12" ht="14.45" customHeight="1" hidden="1">
      <c r="B42" s="20"/>
      <c r="L42" s="20"/>
    </row>
    <row r="43" spans="2:12" ht="14.45" customHeight="1" hidden="1">
      <c r="B43" s="20"/>
      <c r="L43" s="20"/>
    </row>
    <row r="44" spans="2:12" ht="14.45" customHeight="1" hidden="1">
      <c r="B44" s="20"/>
      <c r="L44" s="20"/>
    </row>
    <row r="45" spans="2:12" ht="14.45" customHeight="1" hidden="1">
      <c r="B45" s="20"/>
      <c r="L45" s="20"/>
    </row>
    <row r="46" spans="2:12" ht="14.45" customHeight="1" hidden="1">
      <c r="B46" s="20"/>
      <c r="L46" s="20"/>
    </row>
    <row r="47" spans="2:12" ht="14.45" customHeight="1" hidden="1">
      <c r="B47" s="20"/>
      <c r="L47" s="20"/>
    </row>
    <row r="48" spans="2:12" ht="14.45" customHeight="1" hidden="1">
      <c r="B48" s="20"/>
      <c r="L48" s="20"/>
    </row>
    <row r="49" spans="2:12" ht="14.45" customHeight="1" hidden="1">
      <c r="B49" s="20"/>
      <c r="L49" s="20"/>
    </row>
    <row r="50" spans="2:12" s="1" customFormat="1" ht="14.45" customHeight="1" hidden="1">
      <c r="B50" s="32"/>
      <c r="D50" s="41" t="s">
        <v>52</v>
      </c>
      <c r="E50" s="42"/>
      <c r="F50" s="42"/>
      <c r="G50" s="41" t="s">
        <v>53</v>
      </c>
      <c r="H50" s="42"/>
      <c r="I50" s="42"/>
      <c r="J50" s="42"/>
      <c r="K50" s="42"/>
      <c r="L50" s="32"/>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2:12" s="1" customFormat="1" ht="12.75" hidden="1">
      <c r="B61" s="32"/>
      <c r="D61" s="43" t="s">
        <v>54</v>
      </c>
      <c r="E61" s="34"/>
      <c r="F61" s="99" t="s">
        <v>55</v>
      </c>
      <c r="G61" s="43" t="s">
        <v>54</v>
      </c>
      <c r="H61" s="34"/>
      <c r="I61" s="34"/>
      <c r="J61" s="100" t="s">
        <v>55</v>
      </c>
      <c r="K61" s="34"/>
      <c r="L61" s="32"/>
    </row>
    <row r="62" spans="2:12" ht="12" hidden="1">
      <c r="B62" s="20"/>
      <c r="L62" s="20"/>
    </row>
    <row r="63" spans="2:12" ht="12" hidden="1">
      <c r="B63" s="20"/>
      <c r="L63" s="20"/>
    </row>
    <row r="64" spans="2:12" ht="12" hidden="1">
      <c r="B64" s="20"/>
      <c r="L64" s="20"/>
    </row>
    <row r="65" spans="2:12" s="1" customFormat="1" ht="12.75" hidden="1">
      <c r="B65" s="32"/>
      <c r="D65" s="41" t="s">
        <v>56</v>
      </c>
      <c r="E65" s="42"/>
      <c r="F65" s="42"/>
      <c r="G65" s="41" t="s">
        <v>57</v>
      </c>
      <c r="H65" s="42"/>
      <c r="I65" s="42"/>
      <c r="J65" s="42"/>
      <c r="K65" s="42"/>
      <c r="L65" s="32"/>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2:12" s="1" customFormat="1" ht="12.75" hidden="1">
      <c r="B76" s="32"/>
      <c r="D76" s="43" t="s">
        <v>54</v>
      </c>
      <c r="E76" s="34"/>
      <c r="F76" s="99" t="s">
        <v>55</v>
      </c>
      <c r="G76" s="43" t="s">
        <v>54</v>
      </c>
      <c r="H76" s="34"/>
      <c r="I76" s="34"/>
      <c r="J76" s="100" t="s">
        <v>55</v>
      </c>
      <c r="K76" s="34"/>
      <c r="L76" s="32"/>
    </row>
    <row r="77" spans="2:12" s="1" customFormat="1" ht="14.45" customHeight="1" hidden="1">
      <c r="B77" s="44"/>
      <c r="C77" s="45"/>
      <c r="D77" s="45"/>
      <c r="E77" s="45"/>
      <c r="F77" s="45"/>
      <c r="G77" s="45"/>
      <c r="H77" s="45"/>
      <c r="I77" s="45"/>
      <c r="J77" s="45"/>
      <c r="K77" s="45"/>
      <c r="L77" s="32"/>
    </row>
    <row r="78" ht="12" hidden="1"/>
    <row r="79" ht="12" hidden="1"/>
    <row r="80" ht="12" hidden="1"/>
    <row r="81" spans="2:12" s="1" customFormat="1" ht="6.95" customHeight="1">
      <c r="B81" s="46"/>
      <c r="C81" s="47"/>
      <c r="D81" s="47"/>
      <c r="E81" s="47"/>
      <c r="F81" s="47"/>
      <c r="G81" s="47"/>
      <c r="H81" s="47"/>
      <c r="I81" s="47"/>
      <c r="J81" s="47"/>
      <c r="K81" s="47"/>
      <c r="L81" s="32"/>
    </row>
    <row r="82" spans="2:12" s="1" customFormat="1" ht="24.95" customHeight="1">
      <c r="B82" s="32"/>
      <c r="C82" s="21" t="s">
        <v>95</v>
      </c>
      <c r="L82" s="32"/>
    </row>
    <row r="83" spans="2:12" s="1" customFormat="1" ht="6.95" customHeight="1">
      <c r="B83" s="32"/>
      <c r="L83" s="32"/>
    </row>
    <row r="84" spans="2:12" s="1" customFormat="1" ht="12" customHeight="1">
      <c r="B84" s="32"/>
      <c r="C84" s="27" t="s">
        <v>16</v>
      </c>
      <c r="L84" s="32"/>
    </row>
    <row r="85" spans="2:12" s="1" customFormat="1" ht="16.5" customHeight="1">
      <c r="B85" s="32"/>
      <c r="E85" s="237" t="str">
        <f>E7</f>
        <v>Oprava výhybek žst. Moravské Budějovice - I etapa</v>
      </c>
      <c r="F85" s="238"/>
      <c r="G85" s="238"/>
      <c r="H85" s="238"/>
      <c r="L85" s="32"/>
    </row>
    <row r="86" spans="2:12" s="1" customFormat="1" ht="12" customHeight="1">
      <c r="B86" s="32"/>
      <c r="C86" s="27" t="s">
        <v>93</v>
      </c>
      <c r="L86" s="32"/>
    </row>
    <row r="87" spans="2:12" s="1" customFormat="1" ht="16.5" customHeight="1">
      <c r="B87" s="32"/>
      <c r="E87" s="209" t="str">
        <f>E9</f>
        <v>VON - VON</v>
      </c>
      <c r="F87" s="236"/>
      <c r="G87" s="236"/>
      <c r="H87" s="236"/>
      <c r="L87" s="32"/>
    </row>
    <row r="88" spans="2:12" s="1" customFormat="1" ht="6.95" customHeight="1">
      <c r="B88" s="32"/>
      <c r="L88" s="32"/>
    </row>
    <row r="89" spans="2:12" s="1" customFormat="1" ht="12" customHeight="1">
      <c r="B89" s="32"/>
      <c r="C89" s="27" t="s">
        <v>20</v>
      </c>
      <c r="F89" s="25" t="str">
        <f>F12</f>
        <v>žst. Moravské Budějovice</v>
      </c>
      <c r="I89" s="27" t="s">
        <v>22</v>
      </c>
      <c r="J89" s="52" t="str">
        <f>IF(J12="","",J12)</f>
        <v>31. 3. 2023</v>
      </c>
      <c r="L89" s="32"/>
    </row>
    <row r="90" spans="2:12" s="1" customFormat="1" ht="6.95" customHeight="1">
      <c r="B90" s="32"/>
      <c r="L90" s="32"/>
    </row>
    <row r="91" spans="2:12" s="1" customFormat="1" ht="25.7" customHeight="1">
      <c r="B91" s="32"/>
      <c r="C91" s="27" t="s">
        <v>24</v>
      </c>
      <c r="F91" s="25" t="str">
        <f>E15</f>
        <v>Správa železnic, státní organizace</v>
      </c>
      <c r="I91" s="27" t="s">
        <v>32</v>
      </c>
      <c r="J91" s="30" t="str">
        <f>E21</f>
        <v>DMC Havlíčkův Brod, s.r.o.</v>
      </c>
      <c r="L91" s="32"/>
    </row>
    <row r="92" spans="2:12" s="1" customFormat="1" ht="25.7" customHeight="1">
      <c r="B92" s="32"/>
      <c r="C92" s="27" t="s">
        <v>30</v>
      </c>
      <c r="F92" s="25" t="str">
        <f>IF(E18="","",E18)</f>
        <v>Vyplň údaj</v>
      </c>
      <c r="I92" s="27" t="s">
        <v>37</v>
      </c>
      <c r="J92" s="30" t="str">
        <f>E24</f>
        <v>DMC Havlíčkův Brod, s.r.o.</v>
      </c>
      <c r="L92" s="32"/>
    </row>
    <row r="93" spans="2:12" s="1" customFormat="1" ht="10.35" customHeight="1">
      <c r="B93" s="32"/>
      <c r="L93" s="32"/>
    </row>
    <row r="94" spans="2:12" s="1" customFormat="1" ht="29.25" customHeight="1">
      <c r="B94" s="32"/>
      <c r="C94" s="101" t="s">
        <v>96</v>
      </c>
      <c r="D94" s="93"/>
      <c r="E94" s="93"/>
      <c r="F94" s="93"/>
      <c r="G94" s="93"/>
      <c r="H94" s="93"/>
      <c r="I94" s="93"/>
      <c r="J94" s="102" t="s">
        <v>97</v>
      </c>
      <c r="K94" s="93"/>
      <c r="L94" s="32"/>
    </row>
    <row r="95" spans="2:12" s="1" customFormat="1" ht="10.35" customHeight="1">
      <c r="B95" s="32"/>
      <c r="L95" s="32"/>
    </row>
    <row r="96" spans="2:47" s="1" customFormat="1" ht="22.9" customHeight="1">
      <c r="B96" s="32"/>
      <c r="C96" s="103" t="s">
        <v>98</v>
      </c>
      <c r="J96" s="66">
        <f>J120</f>
        <v>0</v>
      </c>
      <c r="L96" s="32"/>
      <c r="AU96" s="17" t="s">
        <v>99</v>
      </c>
    </row>
    <row r="97" spans="2:12" s="8" customFormat="1" ht="24.95" customHeight="1">
      <c r="B97" s="104"/>
      <c r="D97" s="105" t="s">
        <v>100</v>
      </c>
      <c r="E97" s="106"/>
      <c r="F97" s="106"/>
      <c r="G97" s="106"/>
      <c r="H97" s="106"/>
      <c r="I97" s="106"/>
      <c r="J97" s="107">
        <f>J121</f>
        <v>0</v>
      </c>
      <c r="L97" s="104"/>
    </row>
    <row r="98" spans="2:12" s="9" customFormat="1" ht="19.9" customHeight="1">
      <c r="B98" s="108"/>
      <c r="D98" s="109" t="s">
        <v>101</v>
      </c>
      <c r="E98" s="110"/>
      <c r="F98" s="110"/>
      <c r="G98" s="110"/>
      <c r="H98" s="110"/>
      <c r="I98" s="110"/>
      <c r="J98" s="111">
        <f>J122</f>
        <v>0</v>
      </c>
      <c r="L98" s="108"/>
    </row>
    <row r="99" spans="2:12" s="8" customFormat="1" ht="24.95" customHeight="1">
      <c r="B99" s="104"/>
      <c r="D99" s="105" t="s">
        <v>102</v>
      </c>
      <c r="E99" s="106"/>
      <c r="F99" s="106"/>
      <c r="G99" s="106"/>
      <c r="H99" s="106"/>
      <c r="I99" s="106"/>
      <c r="J99" s="107">
        <f>J143</f>
        <v>0</v>
      </c>
      <c r="L99" s="104"/>
    </row>
    <row r="100" spans="2:12" s="8" customFormat="1" ht="24.95" customHeight="1">
      <c r="B100" s="104"/>
      <c r="D100" s="105" t="s">
        <v>1330</v>
      </c>
      <c r="E100" s="106"/>
      <c r="F100" s="106"/>
      <c r="G100" s="106"/>
      <c r="H100" s="106"/>
      <c r="I100" s="106"/>
      <c r="J100" s="107">
        <f>J149</f>
        <v>0</v>
      </c>
      <c r="L100" s="104"/>
    </row>
    <row r="101" spans="2:12" s="1" customFormat="1" ht="21.75" customHeight="1">
      <c r="B101" s="32"/>
      <c r="L101" s="32"/>
    </row>
    <row r="102" spans="2:12" s="1" customFormat="1" ht="6.95" customHeight="1">
      <c r="B102" s="44"/>
      <c r="C102" s="45"/>
      <c r="D102" s="45"/>
      <c r="E102" s="45"/>
      <c r="F102" s="45"/>
      <c r="G102" s="45"/>
      <c r="H102" s="45"/>
      <c r="I102" s="45"/>
      <c r="J102" s="45"/>
      <c r="K102" s="45"/>
      <c r="L102" s="32"/>
    </row>
    <row r="106" spans="2:12" s="1" customFormat="1" ht="6.95" customHeight="1">
      <c r="B106" s="46"/>
      <c r="C106" s="47"/>
      <c r="D106" s="47"/>
      <c r="E106" s="47"/>
      <c r="F106" s="47"/>
      <c r="G106" s="47"/>
      <c r="H106" s="47"/>
      <c r="I106" s="47"/>
      <c r="J106" s="47"/>
      <c r="K106" s="47"/>
      <c r="L106" s="32"/>
    </row>
    <row r="107" spans="2:12" s="1" customFormat="1" ht="24.95" customHeight="1">
      <c r="B107" s="32"/>
      <c r="C107" s="21" t="s">
        <v>103</v>
      </c>
      <c r="L107" s="32"/>
    </row>
    <row r="108" spans="2:12" s="1" customFormat="1" ht="6.95" customHeight="1">
      <c r="B108" s="32"/>
      <c r="L108" s="32"/>
    </row>
    <row r="109" spans="2:12" s="1" customFormat="1" ht="12" customHeight="1">
      <c r="B109" s="32"/>
      <c r="C109" s="27" t="s">
        <v>16</v>
      </c>
      <c r="L109" s="32"/>
    </row>
    <row r="110" spans="2:12" s="1" customFormat="1" ht="16.5" customHeight="1">
      <c r="B110" s="32"/>
      <c r="E110" s="237" t="str">
        <f>E7</f>
        <v>Oprava výhybek žst. Moravské Budějovice - I etapa</v>
      </c>
      <c r="F110" s="238"/>
      <c r="G110" s="238"/>
      <c r="H110" s="238"/>
      <c r="L110" s="32"/>
    </row>
    <row r="111" spans="2:12" s="1" customFormat="1" ht="12" customHeight="1">
      <c r="B111" s="32"/>
      <c r="C111" s="27" t="s">
        <v>93</v>
      </c>
      <c r="L111" s="32"/>
    </row>
    <row r="112" spans="2:12" s="1" customFormat="1" ht="16.5" customHeight="1">
      <c r="B112" s="32"/>
      <c r="E112" s="209" t="str">
        <f>E9</f>
        <v>VON - VON</v>
      </c>
      <c r="F112" s="236"/>
      <c r="G112" s="236"/>
      <c r="H112" s="236"/>
      <c r="L112" s="32"/>
    </row>
    <row r="113" spans="2:12" s="1" customFormat="1" ht="6.95" customHeight="1">
      <c r="B113" s="32"/>
      <c r="L113" s="32"/>
    </row>
    <row r="114" spans="2:12" s="1" customFormat="1" ht="12" customHeight="1">
      <c r="B114" s="32"/>
      <c r="C114" s="27" t="s">
        <v>20</v>
      </c>
      <c r="F114" s="25" t="str">
        <f>F12</f>
        <v>žst. Moravské Budějovice</v>
      </c>
      <c r="I114" s="27" t="s">
        <v>22</v>
      </c>
      <c r="J114" s="52" t="str">
        <f>IF(J12="","",J12)</f>
        <v>31. 3. 2023</v>
      </c>
      <c r="L114" s="32"/>
    </row>
    <row r="115" spans="2:12" s="1" customFormat="1" ht="6.95" customHeight="1">
      <c r="B115" s="32"/>
      <c r="L115" s="32"/>
    </row>
    <row r="116" spans="2:12" s="1" customFormat="1" ht="25.7" customHeight="1">
      <c r="B116" s="32"/>
      <c r="C116" s="27" t="s">
        <v>24</v>
      </c>
      <c r="F116" s="25" t="str">
        <f>E15</f>
        <v>Správa železnic, státní organizace</v>
      </c>
      <c r="I116" s="27" t="s">
        <v>32</v>
      </c>
      <c r="J116" s="30" t="str">
        <f>E21</f>
        <v>DMC Havlíčkův Brod, s.r.o.</v>
      </c>
      <c r="L116" s="32"/>
    </row>
    <row r="117" spans="2:12" s="1" customFormat="1" ht="25.7" customHeight="1">
      <c r="B117" s="32"/>
      <c r="C117" s="27" t="s">
        <v>30</v>
      </c>
      <c r="F117" s="25" t="str">
        <f>IF(E18="","",E18)</f>
        <v>Vyplň údaj</v>
      </c>
      <c r="I117" s="27" t="s">
        <v>37</v>
      </c>
      <c r="J117" s="30" t="str">
        <f>E24</f>
        <v>DMC Havlíčkův Brod, s.r.o.</v>
      </c>
      <c r="L117" s="32"/>
    </row>
    <row r="118" spans="2:12" s="1" customFormat="1" ht="10.35" customHeight="1">
      <c r="B118" s="32"/>
      <c r="L118" s="32"/>
    </row>
    <row r="119" spans="2:20" s="10" customFormat="1" ht="29.25" customHeight="1">
      <c r="B119" s="112"/>
      <c r="C119" s="113" t="s">
        <v>104</v>
      </c>
      <c r="D119" s="114" t="s">
        <v>64</v>
      </c>
      <c r="E119" s="114" t="s">
        <v>60</v>
      </c>
      <c r="F119" s="114" t="s">
        <v>61</v>
      </c>
      <c r="G119" s="114" t="s">
        <v>105</v>
      </c>
      <c r="H119" s="114" t="s">
        <v>106</v>
      </c>
      <c r="I119" s="114" t="s">
        <v>107</v>
      </c>
      <c r="J119" s="115" t="s">
        <v>97</v>
      </c>
      <c r="K119" s="116" t="s">
        <v>108</v>
      </c>
      <c r="L119" s="112"/>
      <c r="M119" s="59" t="s">
        <v>1</v>
      </c>
      <c r="N119" s="60" t="s">
        <v>43</v>
      </c>
      <c r="O119" s="60" t="s">
        <v>109</v>
      </c>
      <c r="P119" s="60" t="s">
        <v>110</v>
      </c>
      <c r="Q119" s="60" t="s">
        <v>111</v>
      </c>
      <c r="R119" s="60" t="s">
        <v>112</v>
      </c>
      <c r="S119" s="60" t="s">
        <v>113</v>
      </c>
      <c r="T119" s="61" t="s">
        <v>114</v>
      </c>
    </row>
    <row r="120" spans="2:63" s="1" customFormat="1" ht="22.9" customHeight="1">
      <c r="B120" s="32"/>
      <c r="C120" s="64" t="s">
        <v>115</v>
      </c>
      <c r="J120" s="117">
        <f>BK120</f>
        <v>0</v>
      </c>
      <c r="L120" s="32"/>
      <c r="M120" s="62"/>
      <c r="N120" s="53"/>
      <c r="O120" s="53"/>
      <c r="P120" s="118">
        <f>P121+P143+P149</f>
        <v>0</v>
      </c>
      <c r="Q120" s="53"/>
      <c r="R120" s="118">
        <f>R121+R143+R149</f>
        <v>507.435</v>
      </c>
      <c r="S120" s="53"/>
      <c r="T120" s="119">
        <f>T121+T143+T149</f>
        <v>0</v>
      </c>
      <c r="AT120" s="17" t="s">
        <v>78</v>
      </c>
      <c r="AU120" s="17" t="s">
        <v>99</v>
      </c>
      <c r="BK120" s="120">
        <f>BK121+BK143+BK149</f>
        <v>0</v>
      </c>
    </row>
    <row r="121" spans="2:63" s="11" customFormat="1" ht="25.9" customHeight="1">
      <c r="B121" s="121"/>
      <c r="D121" s="122" t="s">
        <v>78</v>
      </c>
      <c r="E121" s="123" t="s">
        <v>116</v>
      </c>
      <c r="F121" s="123" t="s">
        <v>117</v>
      </c>
      <c r="I121" s="124"/>
      <c r="J121" s="125">
        <f>BK121</f>
        <v>0</v>
      </c>
      <c r="L121" s="121"/>
      <c r="M121" s="126"/>
      <c r="P121" s="127">
        <f>P122</f>
        <v>0</v>
      </c>
      <c r="R121" s="127">
        <f>R122</f>
        <v>507.435</v>
      </c>
      <c r="T121" s="128">
        <f>T122</f>
        <v>0</v>
      </c>
      <c r="AR121" s="122" t="s">
        <v>87</v>
      </c>
      <c r="AT121" s="129" t="s">
        <v>78</v>
      </c>
      <c r="AU121" s="129" t="s">
        <v>79</v>
      </c>
      <c r="AY121" s="122" t="s">
        <v>118</v>
      </c>
      <c r="BK121" s="130">
        <f>BK122</f>
        <v>0</v>
      </c>
    </row>
    <row r="122" spans="2:63" s="11" customFormat="1" ht="22.9" customHeight="1">
      <c r="B122" s="121"/>
      <c r="D122" s="122" t="s">
        <v>78</v>
      </c>
      <c r="E122" s="131" t="s">
        <v>119</v>
      </c>
      <c r="F122" s="131" t="s">
        <v>120</v>
      </c>
      <c r="I122" s="124"/>
      <c r="J122" s="132">
        <f>BK122</f>
        <v>0</v>
      </c>
      <c r="L122" s="121"/>
      <c r="M122" s="126"/>
      <c r="P122" s="127">
        <f>SUM(P123:P142)</f>
        <v>0</v>
      </c>
      <c r="R122" s="127">
        <f>SUM(R123:R142)</f>
        <v>507.435</v>
      </c>
      <c r="T122" s="128">
        <f>SUM(T123:T142)</f>
        <v>0</v>
      </c>
      <c r="AR122" s="122" t="s">
        <v>87</v>
      </c>
      <c r="AT122" s="129" t="s">
        <v>78</v>
      </c>
      <c r="AU122" s="129" t="s">
        <v>87</v>
      </c>
      <c r="AY122" s="122" t="s">
        <v>118</v>
      </c>
      <c r="BK122" s="130">
        <f>SUM(BK123:BK142)</f>
        <v>0</v>
      </c>
    </row>
    <row r="123" spans="2:65" s="1" customFormat="1" ht="16.5" customHeight="1">
      <c r="B123" s="133"/>
      <c r="C123" s="134" t="s">
        <v>87</v>
      </c>
      <c r="D123" s="134" t="s">
        <v>121</v>
      </c>
      <c r="E123" s="135" t="s">
        <v>1331</v>
      </c>
      <c r="F123" s="136" t="s">
        <v>1332</v>
      </c>
      <c r="G123" s="137" t="s">
        <v>143</v>
      </c>
      <c r="H123" s="138">
        <v>90</v>
      </c>
      <c r="I123" s="139"/>
      <c r="J123" s="140">
        <f>ROUND(I123*H123,2)</f>
        <v>0</v>
      </c>
      <c r="K123" s="141"/>
      <c r="L123" s="32"/>
      <c r="M123" s="142" t="s">
        <v>1</v>
      </c>
      <c r="N123" s="143" t="s">
        <v>44</v>
      </c>
      <c r="P123" s="144">
        <f>O123*H123</f>
        <v>0</v>
      </c>
      <c r="Q123" s="144">
        <v>0</v>
      </c>
      <c r="R123" s="144">
        <f>Q123*H123</f>
        <v>0</v>
      </c>
      <c r="S123" s="144">
        <v>0</v>
      </c>
      <c r="T123" s="145">
        <f>S123*H123</f>
        <v>0</v>
      </c>
      <c r="AR123" s="146" t="s">
        <v>125</v>
      </c>
      <c r="AT123" s="146" t="s">
        <v>121</v>
      </c>
      <c r="AU123" s="146" t="s">
        <v>89</v>
      </c>
      <c r="AY123" s="17" t="s">
        <v>118</v>
      </c>
      <c r="BE123" s="147">
        <f>IF(N123="základní",J123,0)</f>
        <v>0</v>
      </c>
      <c r="BF123" s="147">
        <f>IF(N123="snížená",J123,0)</f>
        <v>0</v>
      </c>
      <c r="BG123" s="147">
        <f>IF(N123="zákl. přenesená",J123,0)</f>
        <v>0</v>
      </c>
      <c r="BH123" s="147">
        <f>IF(N123="sníž. přenesená",J123,0)</f>
        <v>0</v>
      </c>
      <c r="BI123" s="147">
        <f>IF(N123="nulová",J123,0)</f>
        <v>0</v>
      </c>
      <c r="BJ123" s="17" t="s">
        <v>87</v>
      </c>
      <c r="BK123" s="147">
        <f>ROUND(I123*H123,2)</f>
        <v>0</v>
      </c>
      <c r="BL123" s="17" t="s">
        <v>125</v>
      </c>
      <c r="BM123" s="146" t="s">
        <v>1333</v>
      </c>
    </row>
    <row r="124" spans="2:47" s="1" customFormat="1" ht="29.25">
      <c r="B124" s="32"/>
      <c r="D124" s="148" t="s">
        <v>127</v>
      </c>
      <c r="F124" s="149" t="s">
        <v>1334</v>
      </c>
      <c r="I124" s="150"/>
      <c r="L124" s="32"/>
      <c r="M124" s="151"/>
      <c r="T124" s="56"/>
      <c r="AT124" s="17" t="s">
        <v>127</v>
      </c>
      <c r="AU124" s="17" t="s">
        <v>89</v>
      </c>
    </row>
    <row r="125" spans="2:65" s="1" customFormat="1" ht="16.5" customHeight="1">
      <c r="B125" s="133"/>
      <c r="C125" s="134" t="s">
        <v>89</v>
      </c>
      <c r="D125" s="134" t="s">
        <v>121</v>
      </c>
      <c r="E125" s="135" t="s">
        <v>1335</v>
      </c>
      <c r="F125" s="136" t="s">
        <v>1336</v>
      </c>
      <c r="G125" s="137" t="s">
        <v>143</v>
      </c>
      <c r="H125" s="138">
        <v>90</v>
      </c>
      <c r="I125" s="139"/>
      <c r="J125" s="140">
        <f>ROUND(I125*H125,2)</f>
        <v>0</v>
      </c>
      <c r="K125" s="141"/>
      <c r="L125" s="32"/>
      <c r="M125" s="142" t="s">
        <v>1</v>
      </c>
      <c r="N125" s="143" t="s">
        <v>44</v>
      </c>
      <c r="P125" s="144">
        <f>O125*H125</f>
        <v>0</v>
      </c>
      <c r="Q125" s="144">
        <v>0</v>
      </c>
      <c r="R125" s="144">
        <f>Q125*H125</f>
        <v>0</v>
      </c>
      <c r="S125" s="144">
        <v>0</v>
      </c>
      <c r="T125" s="145">
        <f>S125*H125</f>
        <v>0</v>
      </c>
      <c r="AR125" s="146" t="s">
        <v>125</v>
      </c>
      <c r="AT125" s="146" t="s">
        <v>121</v>
      </c>
      <c r="AU125" s="146" t="s">
        <v>89</v>
      </c>
      <c r="AY125" s="17" t="s">
        <v>118</v>
      </c>
      <c r="BE125" s="147">
        <f>IF(N125="základní",J125,0)</f>
        <v>0</v>
      </c>
      <c r="BF125" s="147">
        <f>IF(N125="snížená",J125,0)</f>
        <v>0</v>
      </c>
      <c r="BG125" s="147">
        <f>IF(N125="zákl. přenesená",J125,0)</f>
        <v>0</v>
      </c>
      <c r="BH125" s="147">
        <f>IF(N125="sníž. přenesená",J125,0)</f>
        <v>0</v>
      </c>
      <c r="BI125" s="147">
        <f>IF(N125="nulová",J125,0)</f>
        <v>0</v>
      </c>
      <c r="BJ125" s="17" t="s">
        <v>87</v>
      </c>
      <c r="BK125" s="147">
        <f>ROUND(I125*H125,2)</f>
        <v>0</v>
      </c>
      <c r="BL125" s="17" t="s">
        <v>125</v>
      </c>
      <c r="BM125" s="146" t="s">
        <v>1337</v>
      </c>
    </row>
    <row r="126" spans="2:47" s="1" customFormat="1" ht="39">
      <c r="B126" s="32"/>
      <c r="D126" s="148" t="s">
        <v>127</v>
      </c>
      <c r="F126" s="149" t="s">
        <v>1338</v>
      </c>
      <c r="I126" s="150"/>
      <c r="L126" s="32"/>
      <c r="M126" s="151"/>
      <c r="T126" s="56"/>
      <c r="AT126" s="17" t="s">
        <v>127</v>
      </c>
      <c r="AU126" s="17" t="s">
        <v>89</v>
      </c>
    </row>
    <row r="127" spans="2:51" s="12" customFormat="1" ht="12">
      <c r="B127" s="152"/>
      <c r="D127" s="148" t="s">
        <v>129</v>
      </c>
      <c r="E127" s="153" t="s">
        <v>1</v>
      </c>
      <c r="F127" s="154" t="s">
        <v>1339</v>
      </c>
      <c r="H127" s="155">
        <v>90</v>
      </c>
      <c r="I127" s="156"/>
      <c r="L127" s="152"/>
      <c r="M127" s="157"/>
      <c r="T127" s="158"/>
      <c r="AT127" s="153" t="s">
        <v>129</v>
      </c>
      <c r="AU127" s="153" t="s">
        <v>89</v>
      </c>
      <c r="AV127" s="12" t="s">
        <v>89</v>
      </c>
      <c r="AW127" s="12" t="s">
        <v>36</v>
      </c>
      <c r="AX127" s="12" t="s">
        <v>87</v>
      </c>
      <c r="AY127" s="153" t="s">
        <v>118</v>
      </c>
    </row>
    <row r="128" spans="2:65" s="1" customFormat="1" ht="16.5" customHeight="1">
      <c r="B128" s="133"/>
      <c r="C128" s="166" t="s">
        <v>140</v>
      </c>
      <c r="D128" s="166" t="s">
        <v>148</v>
      </c>
      <c r="E128" s="167" t="s">
        <v>1340</v>
      </c>
      <c r="F128" s="168" t="s">
        <v>1341</v>
      </c>
      <c r="G128" s="169" t="s">
        <v>241</v>
      </c>
      <c r="H128" s="170">
        <v>30</v>
      </c>
      <c r="I128" s="171"/>
      <c r="J128" s="172">
        <f>ROUND(I128*H128,2)</f>
        <v>0</v>
      </c>
      <c r="K128" s="173"/>
      <c r="L128" s="174"/>
      <c r="M128" s="175" t="s">
        <v>1</v>
      </c>
      <c r="N128" s="176" t="s">
        <v>44</v>
      </c>
      <c r="P128" s="144">
        <f>O128*H128</f>
        <v>0</v>
      </c>
      <c r="Q128" s="144">
        <v>1.1</v>
      </c>
      <c r="R128" s="144">
        <f>Q128*H128</f>
        <v>33</v>
      </c>
      <c r="S128" s="144">
        <v>0</v>
      </c>
      <c r="T128" s="145">
        <f>S128*H128</f>
        <v>0</v>
      </c>
      <c r="AR128" s="146" t="s">
        <v>152</v>
      </c>
      <c r="AT128" s="146" t="s">
        <v>148</v>
      </c>
      <c r="AU128" s="146" t="s">
        <v>89</v>
      </c>
      <c r="AY128" s="17" t="s">
        <v>118</v>
      </c>
      <c r="BE128" s="147">
        <f>IF(N128="základní",J128,0)</f>
        <v>0</v>
      </c>
      <c r="BF128" s="147">
        <f>IF(N128="snížená",J128,0)</f>
        <v>0</v>
      </c>
      <c r="BG128" s="147">
        <f>IF(N128="zákl. přenesená",J128,0)</f>
        <v>0</v>
      </c>
      <c r="BH128" s="147">
        <f>IF(N128="sníž. přenesená",J128,0)</f>
        <v>0</v>
      </c>
      <c r="BI128" s="147">
        <f>IF(N128="nulová",J128,0)</f>
        <v>0</v>
      </c>
      <c r="BJ128" s="17" t="s">
        <v>87</v>
      </c>
      <c r="BK128" s="147">
        <f>ROUND(I128*H128,2)</f>
        <v>0</v>
      </c>
      <c r="BL128" s="17" t="s">
        <v>125</v>
      </c>
      <c r="BM128" s="146" t="s">
        <v>1342</v>
      </c>
    </row>
    <row r="129" spans="2:47" s="1" customFormat="1" ht="12">
      <c r="B129" s="32"/>
      <c r="D129" s="148" t="s">
        <v>127</v>
      </c>
      <c r="F129" s="149" t="s">
        <v>1341</v>
      </c>
      <c r="I129" s="150"/>
      <c r="L129" s="32"/>
      <c r="M129" s="151"/>
      <c r="T129" s="56"/>
      <c r="AT129" s="17" t="s">
        <v>127</v>
      </c>
      <c r="AU129" s="17" t="s">
        <v>89</v>
      </c>
    </row>
    <row r="130" spans="2:65" s="1" customFormat="1" ht="24.2" customHeight="1">
      <c r="B130" s="133"/>
      <c r="C130" s="134" t="s">
        <v>125</v>
      </c>
      <c r="D130" s="134" t="s">
        <v>121</v>
      </c>
      <c r="E130" s="135" t="s">
        <v>1343</v>
      </c>
      <c r="F130" s="136" t="s">
        <v>1344</v>
      </c>
      <c r="G130" s="137" t="s">
        <v>143</v>
      </c>
      <c r="H130" s="138">
        <v>1622</v>
      </c>
      <c r="I130" s="139"/>
      <c r="J130" s="140">
        <f>ROUND(I130*H130,2)</f>
        <v>0</v>
      </c>
      <c r="K130" s="141"/>
      <c r="L130" s="32"/>
      <c r="M130" s="142" t="s">
        <v>1</v>
      </c>
      <c r="N130" s="143" t="s">
        <v>44</v>
      </c>
      <c r="P130" s="144">
        <f>O130*H130</f>
        <v>0</v>
      </c>
      <c r="Q130" s="144">
        <v>0</v>
      </c>
      <c r="R130" s="144">
        <f>Q130*H130</f>
        <v>0</v>
      </c>
      <c r="S130" s="144">
        <v>0</v>
      </c>
      <c r="T130" s="145">
        <f>S130*H130</f>
        <v>0</v>
      </c>
      <c r="AR130" s="146" t="s">
        <v>125</v>
      </c>
      <c r="AT130" s="146" t="s">
        <v>121</v>
      </c>
      <c r="AU130" s="146" t="s">
        <v>89</v>
      </c>
      <c r="AY130" s="17" t="s">
        <v>118</v>
      </c>
      <c r="BE130" s="147">
        <f>IF(N130="základní",J130,0)</f>
        <v>0</v>
      </c>
      <c r="BF130" s="147">
        <f>IF(N130="snížená",J130,0)</f>
        <v>0</v>
      </c>
      <c r="BG130" s="147">
        <f>IF(N130="zákl. přenesená",J130,0)</f>
        <v>0</v>
      </c>
      <c r="BH130" s="147">
        <f>IF(N130="sníž. přenesená",J130,0)</f>
        <v>0</v>
      </c>
      <c r="BI130" s="147">
        <f>IF(N130="nulová",J130,0)</f>
        <v>0</v>
      </c>
      <c r="BJ130" s="17" t="s">
        <v>87</v>
      </c>
      <c r="BK130" s="147">
        <f>ROUND(I130*H130,2)</f>
        <v>0</v>
      </c>
      <c r="BL130" s="17" t="s">
        <v>125</v>
      </c>
      <c r="BM130" s="146" t="s">
        <v>1345</v>
      </c>
    </row>
    <row r="131" spans="2:47" s="1" customFormat="1" ht="29.25">
      <c r="B131" s="32"/>
      <c r="D131" s="148" t="s">
        <v>127</v>
      </c>
      <c r="F131" s="149" t="s">
        <v>1346</v>
      </c>
      <c r="I131" s="150"/>
      <c r="L131" s="32"/>
      <c r="M131" s="151"/>
      <c r="T131" s="56"/>
      <c r="AT131" s="17" t="s">
        <v>127</v>
      </c>
      <c r="AU131" s="17" t="s">
        <v>89</v>
      </c>
    </row>
    <row r="132" spans="2:51" s="12" customFormat="1" ht="12">
      <c r="B132" s="152"/>
      <c r="D132" s="148" t="s">
        <v>129</v>
      </c>
      <c r="E132" s="153" t="s">
        <v>1</v>
      </c>
      <c r="F132" s="154" t="s">
        <v>1347</v>
      </c>
      <c r="H132" s="155">
        <v>672</v>
      </c>
      <c r="I132" s="156"/>
      <c r="L132" s="152"/>
      <c r="M132" s="157"/>
      <c r="T132" s="158"/>
      <c r="AT132" s="153" t="s">
        <v>129</v>
      </c>
      <c r="AU132" s="153" t="s">
        <v>89</v>
      </c>
      <c r="AV132" s="12" t="s">
        <v>89</v>
      </c>
      <c r="AW132" s="12" t="s">
        <v>36</v>
      </c>
      <c r="AX132" s="12" t="s">
        <v>79</v>
      </c>
      <c r="AY132" s="153" t="s">
        <v>118</v>
      </c>
    </row>
    <row r="133" spans="2:51" s="12" customFormat="1" ht="12">
      <c r="B133" s="152"/>
      <c r="D133" s="148" t="s">
        <v>129</v>
      </c>
      <c r="E133" s="153" t="s">
        <v>1</v>
      </c>
      <c r="F133" s="154" t="s">
        <v>1348</v>
      </c>
      <c r="H133" s="155">
        <v>950</v>
      </c>
      <c r="I133" s="156"/>
      <c r="L133" s="152"/>
      <c r="M133" s="157"/>
      <c r="T133" s="158"/>
      <c r="AT133" s="153" t="s">
        <v>129</v>
      </c>
      <c r="AU133" s="153" t="s">
        <v>89</v>
      </c>
      <c r="AV133" s="12" t="s">
        <v>89</v>
      </c>
      <c r="AW133" s="12" t="s">
        <v>36</v>
      </c>
      <c r="AX133" s="12" t="s">
        <v>79</v>
      </c>
      <c r="AY133" s="153" t="s">
        <v>118</v>
      </c>
    </row>
    <row r="134" spans="2:51" s="13" customFormat="1" ht="12">
      <c r="B134" s="159"/>
      <c r="D134" s="148" t="s">
        <v>129</v>
      </c>
      <c r="E134" s="160" t="s">
        <v>1</v>
      </c>
      <c r="F134" s="161" t="s">
        <v>132</v>
      </c>
      <c r="H134" s="162">
        <v>1622</v>
      </c>
      <c r="I134" s="163"/>
      <c r="L134" s="159"/>
      <c r="M134" s="164"/>
      <c r="T134" s="165"/>
      <c r="AT134" s="160" t="s">
        <v>129</v>
      </c>
      <c r="AU134" s="160" t="s">
        <v>89</v>
      </c>
      <c r="AV134" s="13" t="s">
        <v>125</v>
      </c>
      <c r="AW134" s="13" t="s">
        <v>36</v>
      </c>
      <c r="AX134" s="13" t="s">
        <v>87</v>
      </c>
      <c r="AY134" s="160" t="s">
        <v>118</v>
      </c>
    </row>
    <row r="135" spans="2:65" s="1" customFormat="1" ht="16.5" customHeight="1">
      <c r="B135" s="133"/>
      <c r="C135" s="166" t="s">
        <v>119</v>
      </c>
      <c r="D135" s="166" t="s">
        <v>148</v>
      </c>
      <c r="E135" s="167" t="s">
        <v>925</v>
      </c>
      <c r="F135" s="168" t="s">
        <v>926</v>
      </c>
      <c r="G135" s="169" t="s">
        <v>151</v>
      </c>
      <c r="H135" s="170">
        <v>474.435</v>
      </c>
      <c r="I135" s="171"/>
      <c r="J135" s="172">
        <f>ROUND(I135*H135,2)</f>
        <v>0</v>
      </c>
      <c r="K135" s="173"/>
      <c r="L135" s="174"/>
      <c r="M135" s="175" t="s">
        <v>1</v>
      </c>
      <c r="N135" s="176" t="s">
        <v>44</v>
      </c>
      <c r="P135" s="144">
        <f>O135*H135</f>
        <v>0</v>
      </c>
      <c r="Q135" s="144">
        <v>1</v>
      </c>
      <c r="R135" s="144">
        <f>Q135*H135</f>
        <v>474.435</v>
      </c>
      <c r="S135" s="144">
        <v>0</v>
      </c>
      <c r="T135" s="145">
        <f>S135*H135</f>
        <v>0</v>
      </c>
      <c r="AR135" s="146" t="s">
        <v>152</v>
      </c>
      <c r="AT135" s="146" t="s">
        <v>148</v>
      </c>
      <c r="AU135" s="146" t="s">
        <v>89</v>
      </c>
      <c r="AY135" s="17" t="s">
        <v>118</v>
      </c>
      <c r="BE135" s="147">
        <f>IF(N135="základní",J135,0)</f>
        <v>0</v>
      </c>
      <c r="BF135" s="147">
        <f>IF(N135="snížená",J135,0)</f>
        <v>0</v>
      </c>
      <c r="BG135" s="147">
        <f>IF(N135="zákl. přenesená",J135,0)</f>
        <v>0</v>
      </c>
      <c r="BH135" s="147">
        <f>IF(N135="sníž. přenesená",J135,0)</f>
        <v>0</v>
      </c>
      <c r="BI135" s="147">
        <f>IF(N135="nulová",J135,0)</f>
        <v>0</v>
      </c>
      <c r="BJ135" s="17" t="s">
        <v>87</v>
      </c>
      <c r="BK135" s="147">
        <f>ROUND(I135*H135,2)</f>
        <v>0</v>
      </c>
      <c r="BL135" s="17" t="s">
        <v>125</v>
      </c>
      <c r="BM135" s="146" t="s">
        <v>1349</v>
      </c>
    </row>
    <row r="136" spans="2:47" s="1" customFormat="1" ht="12">
      <c r="B136" s="32"/>
      <c r="D136" s="148" t="s">
        <v>127</v>
      </c>
      <c r="F136" s="149" t="s">
        <v>926</v>
      </c>
      <c r="I136" s="150"/>
      <c r="L136" s="32"/>
      <c r="M136" s="151"/>
      <c r="T136" s="56"/>
      <c r="AT136" s="17" t="s">
        <v>127</v>
      </c>
      <c r="AU136" s="17" t="s">
        <v>89</v>
      </c>
    </row>
    <row r="137" spans="2:51" s="12" customFormat="1" ht="12">
      <c r="B137" s="152"/>
      <c r="D137" s="148" t="s">
        <v>129</v>
      </c>
      <c r="E137" s="153" t="s">
        <v>1</v>
      </c>
      <c r="F137" s="154" t="s">
        <v>1350</v>
      </c>
      <c r="H137" s="155">
        <v>474.435</v>
      </c>
      <c r="I137" s="156"/>
      <c r="L137" s="152"/>
      <c r="M137" s="157"/>
      <c r="T137" s="158"/>
      <c r="AT137" s="153" t="s">
        <v>129</v>
      </c>
      <c r="AU137" s="153" t="s">
        <v>89</v>
      </c>
      <c r="AV137" s="12" t="s">
        <v>89</v>
      </c>
      <c r="AW137" s="12" t="s">
        <v>36</v>
      </c>
      <c r="AX137" s="12" t="s">
        <v>87</v>
      </c>
      <c r="AY137" s="153" t="s">
        <v>118</v>
      </c>
    </row>
    <row r="138" spans="2:65" s="1" customFormat="1" ht="16.5" customHeight="1">
      <c r="B138" s="133"/>
      <c r="C138" s="134" t="s">
        <v>158</v>
      </c>
      <c r="D138" s="134" t="s">
        <v>121</v>
      </c>
      <c r="E138" s="135" t="s">
        <v>997</v>
      </c>
      <c r="F138" s="136" t="s">
        <v>998</v>
      </c>
      <c r="G138" s="137" t="s">
        <v>143</v>
      </c>
      <c r="H138" s="138">
        <v>1622</v>
      </c>
      <c r="I138" s="139"/>
      <c r="J138" s="140">
        <f>ROUND(I138*H138,2)</f>
        <v>0</v>
      </c>
      <c r="K138" s="141"/>
      <c r="L138" s="32"/>
      <c r="M138" s="142" t="s">
        <v>1</v>
      </c>
      <c r="N138" s="143" t="s">
        <v>44</v>
      </c>
      <c r="P138" s="144">
        <f>O138*H138</f>
        <v>0</v>
      </c>
      <c r="Q138" s="144">
        <v>0</v>
      </c>
      <c r="R138" s="144">
        <f>Q138*H138</f>
        <v>0</v>
      </c>
      <c r="S138" s="144">
        <v>0</v>
      </c>
      <c r="T138" s="145">
        <f>S138*H138</f>
        <v>0</v>
      </c>
      <c r="AR138" s="146" t="s">
        <v>125</v>
      </c>
      <c r="AT138" s="146" t="s">
        <v>121</v>
      </c>
      <c r="AU138" s="146" t="s">
        <v>89</v>
      </c>
      <c r="AY138" s="17" t="s">
        <v>118</v>
      </c>
      <c r="BE138" s="147">
        <f>IF(N138="základní",J138,0)</f>
        <v>0</v>
      </c>
      <c r="BF138" s="147">
        <f>IF(N138="snížená",J138,0)</f>
        <v>0</v>
      </c>
      <c r="BG138" s="147">
        <f>IF(N138="zákl. přenesená",J138,0)</f>
        <v>0</v>
      </c>
      <c r="BH138" s="147">
        <f>IF(N138="sníž. přenesená",J138,0)</f>
        <v>0</v>
      </c>
      <c r="BI138" s="147">
        <f>IF(N138="nulová",J138,0)</f>
        <v>0</v>
      </c>
      <c r="BJ138" s="17" t="s">
        <v>87</v>
      </c>
      <c r="BK138" s="147">
        <f>ROUND(I138*H138,2)</f>
        <v>0</v>
      </c>
      <c r="BL138" s="17" t="s">
        <v>125</v>
      </c>
      <c r="BM138" s="146" t="s">
        <v>1351</v>
      </c>
    </row>
    <row r="139" spans="2:47" s="1" customFormat="1" ht="29.25">
      <c r="B139" s="32"/>
      <c r="D139" s="148" t="s">
        <v>127</v>
      </c>
      <c r="F139" s="149" t="s">
        <v>1000</v>
      </c>
      <c r="I139" s="150"/>
      <c r="L139" s="32"/>
      <c r="M139" s="151"/>
      <c r="T139" s="56"/>
      <c r="AT139" s="17" t="s">
        <v>127</v>
      </c>
      <c r="AU139" s="17" t="s">
        <v>89</v>
      </c>
    </row>
    <row r="140" spans="2:51" s="12" customFormat="1" ht="12">
      <c r="B140" s="152"/>
      <c r="D140" s="148" t="s">
        <v>129</v>
      </c>
      <c r="E140" s="153" t="s">
        <v>1</v>
      </c>
      <c r="F140" s="154" t="s">
        <v>1347</v>
      </c>
      <c r="H140" s="155">
        <v>672</v>
      </c>
      <c r="I140" s="156"/>
      <c r="L140" s="152"/>
      <c r="M140" s="157"/>
      <c r="T140" s="158"/>
      <c r="AT140" s="153" t="s">
        <v>129</v>
      </c>
      <c r="AU140" s="153" t="s">
        <v>89</v>
      </c>
      <c r="AV140" s="12" t="s">
        <v>89</v>
      </c>
      <c r="AW140" s="12" t="s">
        <v>36</v>
      </c>
      <c r="AX140" s="12" t="s">
        <v>79</v>
      </c>
      <c r="AY140" s="153" t="s">
        <v>118</v>
      </c>
    </row>
    <row r="141" spans="2:51" s="12" customFormat="1" ht="12">
      <c r="B141" s="152"/>
      <c r="D141" s="148" t="s">
        <v>129</v>
      </c>
      <c r="E141" s="153" t="s">
        <v>1</v>
      </c>
      <c r="F141" s="154" t="s">
        <v>1348</v>
      </c>
      <c r="H141" s="155">
        <v>950</v>
      </c>
      <c r="I141" s="156"/>
      <c r="L141" s="152"/>
      <c r="M141" s="157"/>
      <c r="T141" s="158"/>
      <c r="AT141" s="153" t="s">
        <v>129</v>
      </c>
      <c r="AU141" s="153" t="s">
        <v>89</v>
      </c>
      <c r="AV141" s="12" t="s">
        <v>89</v>
      </c>
      <c r="AW141" s="12" t="s">
        <v>36</v>
      </c>
      <c r="AX141" s="12" t="s">
        <v>79</v>
      </c>
      <c r="AY141" s="153" t="s">
        <v>118</v>
      </c>
    </row>
    <row r="142" spans="2:51" s="13" customFormat="1" ht="12">
      <c r="B142" s="159"/>
      <c r="D142" s="148" t="s">
        <v>129</v>
      </c>
      <c r="E142" s="160" t="s">
        <v>1</v>
      </c>
      <c r="F142" s="161" t="s">
        <v>132</v>
      </c>
      <c r="H142" s="162">
        <v>1622</v>
      </c>
      <c r="I142" s="163"/>
      <c r="L142" s="159"/>
      <c r="M142" s="164"/>
      <c r="T142" s="165"/>
      <c r="AT142" s="160" t="s">
        <v>129</v>
      </c>
      <c r="AU142" s="160" t="s">
        <v>89</v>
      </c>
      <c r="AV142" s="13" t="s">
        <v>125</v>
      </c>
      <c r="AW142" s="13" t="s">
        <v>36</v>
      </c>
      <c r="AX142" s="13" t="s">
        <v>87</v>
      </c>
      <c r="AY142" s="160" t="s">
        <v>118</v>
      </c>
    </row>
    <row r="143" spans="2:63" s="11" customFormat="1" ht="25.9" customHeight="1">
      <c r="B143" s="121"/>
      <c r="D143" s="122" t="s">
        <v>78</v>
      </c>
      <c r="E143" s="123" t="s">
        <v>1102</v>
      </c>
      <c r="F143" s="123" t="s">
        <v>1103</v>
      </c>
      <c r="I143" s="124"/>
      <c r="J143" s="125">
        <f>BK143</f>
        <v>0</v>
      </c>
      <c r="L143" s="121"/>
      <c r="M143" s="126"/>
      <c r="P143" s="127">
        <f>SUM(P144:P148)</f>
        <v>0</v>
      </c>
      <c r="R143" s="127">
        <f>SUM(R144:R148)</f>
        <v>0</v>
      </c>
      <c r="T143" s="128">
        <f>SUM(T144:T148)</f>
        <v>0</v>
      </c>
      <c r="AR143" s="122" t="s">
        <v>125</v>
      </c>
      <c r="AT143" s="129" t="s">
        <v>78</v>
      </c>
      <c r="AU143" s="129" t="s">
        <v>79</v>
      </c>
      <c r="AY143" s="122" t="s">
        <v>118</v>
      </c>
      <c r="BK143" s="130">
        <f>SUM(BK144:BK148)</f>
        <v>0</v>
      </c>
    </row>
    <row r="144" spans="2:65" s="1" customFormat="1" ht="49.15" customHeight="1">
      <c r="B144" s="133"/>
      <c r="C144" s="134" t="s">
        <v>172</v>
      </c>
      <c r="D144" s="134" t="s">
        <v>121</v>
      </c>
      <c r="E144" s="135" t="s">
        <v>1191</v>
      </c>
      <c r="F144" s="136" t="s">
        <v>1192</v>
      </c>
      <c r="G144" s="137" t="s">
        <v>151</v>
      </c>
      <c r="H144" s="138">
        <v>32.4</v>
      </c>
      <c r="I144" s="139"/>
      <c r="J144" s="140">
        <f>ROUND(I144*H144,2)</f>
        <v>0</v>
      </c>
      <c r="K144" s="141"/>
      <c r="L144" s="32"/>
      <c r="M144" s="142" t="s">
        <v>1</v>
      </c>
      <c r="N144" s="143" t="s">
        <v>44</v>
      </c>
      <c r="P144" s="144">
        <f>O144*H144</f>
        <v>0</v>
      </c>
      <c r="Q144" s="144">
        <v>0</v>
      </c>
      <c r="R144" s="144">
        <f>Q144*H144</f>
        <v>0</v>
      </c>
      <c r="S144" s="144">
        <v>0</v>
      </c>
      <c r="T144" s="145">
        <f>S144*H144</f>
        <v>0</v>
      </c>
      <c r="AR144" s="146" t="s">
        <v>1107</v>
      </c>
      <c r="AT144" s="146" t="s">
        <v>121</v>
      </c>
      <c r="AU144" s="146" t="s">
        <v>87</v>
      </c>
      <c r="AY144" s="17" t="s">
        <v>118</v>
      </c>
      <c r="BE144" s="147">
        <f>IF(N144="základní",J144,0)</f>
        <v>0</v>
      </c>
      <c r="BF144" s="147">
        <f>IF(N144="snížená",J144,0)</f>
        <v>0</v>
      </c>
      <c r="BG144" s="147">
        <f>IF(N144="zákl. přenesená",J144,0)</f>
        <v>0</v>
      </c>
      <c r="BH144" s="147">
        <f>IF(N144="sníž. přenesená",J144,0)</f>
        <v>0</v>
      </c>
      <c r="BI144" s="147">
        <f>IF(N144="nulová",J144,0)</f>
        <v>0</v>
      </c>
      <c r="BJ144" s="17" t="s">
        <v>87</v>
      </c>
      <c r="BK144" s="147">
        <f>ROUND(I144*H144,2)</f>
        <v>0</v>
      </c>
      <c r="BL144" s="17" t="s">
        <v>1107</v>
      </c>
      <c r="BM144" s="146" t="s">
        <v>1352</v>
      </c>
    </row>
    <row r="145" spans="2:47" s="1" customFormat="1" ht="48.75">
      <c r="B145" s="32"/>
      <c r="D145" s="148" t="s">
        <v>127</v>
      </c>
      <c r="F145" s="149" t="s">
        <v>1194</v>
      </c>
      <c r="I145" s="150"/>
      <c r="L145" s="32"/>
      <c r="M145" s="151"/>
      <c r="T145" s="56"/>
      <c r="AT145" s="17" t="s">
        <v>127</v>
      </c>
      <c r="AU145" s="17" t="s">
        <v>87</v>
      </c>
    </row>
    <row r="146" spans="2:51" s="12" customFormat="1" ht="12">
      <c r="B146" s="152"/>
      <c r="D146" s="148" t="s">
        <v>129</v>
      </c>
      <c r="E146" s="153" t="s">
        <v>1</v>
      </c>
      <c r="F146" s="154" t="s">
        <v>1353</v>
      </c>
      <c r="H146" s="155">
        <v>32.4</v>
      </c>
      <c r="I146" s="156"/>
      <c r="L146" s="152"/>
      <c r="M146" s="157"/>
      <c r="T146" s="158"/>
      <c r="AT146" s="153" t="s">
        <v>129</v>
      </c>
      <c r="AU146" s="153" t="s">
        <v>87</v>
      </c>
      <c r="AV146" s="12" t="s">
        <v>89</v>
      </c>
      <c r="AW146" s="12" t="s">
        <v>36</v>
      </c>
      <c r="AX146" s="12" t="s">
        <v>87</v>
      </c>
      <c r="AY146" s="153" t="s">
        <v>118</v>
      </c>
    </row>
    <row r="147" spans="2:65" s="1" customFormat="1" ht="37.9" customHeight="1">
      <c r="B147" s="133"/>
      <c r="C147" s="134" t="s">
        <v>152</v>
      </c>
      <c r="D147" s="134" t="s">
        <v>121</v>
      </c>
      <c r="E147" s="135" t="s">
        <v>1206</v>
      </c>
      <c r="F147" s="136" t="s">
        <v>1207</v>
      </c>
      <c r="G147" s="137" t="s">
        <v>151</v>
      </c>
      <c r="H147" s="138">
        <v>474.435</v>
      </c>
      <c r="I147" s="139"/>
      <c r="J147" s="140">
        <f>ROUND(I147*H147,2)</f>
        <v>0</v>
      </c>
      <c r="K147" s="141"/>
      <c r="L147" s="32"/>
      <c r="M147" s="142" t="s">
        <v>1</v>
      </c>
      <c r="N147" s="143" t="s">
        <v>44</v>
      </c>
      <c r="P147" s="144">
        <f>O147*H147</f>
        <v>0</v>
      </c>
      <c r="Q147" s="144">
        <v>0</v>
      </c>
      <c r="R147" s="144">
        <f>Q147*H147</f>
        <v>0</v>
      </c>
      <c r="S147" s="144">
        <v>0</v>
      </c>
      <c r="T147" s="145">
        <f>S147*H147</f>
        <v>0</v>
      </c>
      <c r="AR147" s="146" t="s">
        <v>1107</v>
      </c>
      <c r="AT147" s="146" t="s">
        <v>121</v>
      </c>
      <c r="AU147" s="146" t="s">
        <v>87</v>
      </c>
      <c r="AY147" s="17" t="s">
        <v>118</v>
      </c>
      <c r="BE147" s="147">
        <f>IF(N147="základní",J147,0)</f>
        <v>0</v>
      </c>
      <c r="BF147" s="147">
        <f>IF(N147="snížená",J147,0)</f>
        <v>0</v>
      </c>
      <c r="BG147" s="147">
        <f>IF(N147="zákl. přenesená",J147,0)</f>
        <v>0</v>
      </c>
      <c r="BH147" s="147">
        <f>IF(N147="sníž. přenesená",J147,0)</f>
        <v>0</v>
      </c>
      <c r="BI147" s="147">
        <f>IF(N147="nulová",J147,0)</f>
        <v>0</v>
      </c>
      <c r="BJ147" s="17" t="s">
        <v>87</v>
      </c>
      <c r="BK147" s="147">
        <f>ROUND(I147*H147,2)</f>
        <v>0</v>
      </c>
      <c r="BL147" s="17" t="s">
        <v>1107</v>
      </c>
      <c r="BM147" s="146" t="s">
        <v>1354</v>
      </c>
    </row>
    <row r="148" spans="2:47" s="1" customFormat="1" ht="48.75">
      <c r="B148" s="32"/>
      <c r="D148" s="148" t="s">
        <v>127</v>
      </c>
      <c r="F148" s="149" t="s">
        <v>1209</v>
      </c>
      <c r="I148" s="150"/>
      <c r="L148" s="32"/>
      <c r="M148" s="151"/>
      <c r="T148" s="56"/>
      <c r="AT148" s="17" t="s">
        <v>127</v>
      </c>
      <c r="AU148" s="17" t="s">
        <v>87</v>
      </c>
    </row>
    <row r="149" spans="2:63" s="11" customFormat="1" ht="25.9" customHeight="1">
      <c r="B149" s="121"/>
      <c r="D149" s="122" t="s">
        <v>78</v>
      </c>
      <c r="E149" s="123" t="s">
        <v>1355</v>
      </c>
      <c r="F149" s="123" t="s">
        <v>1356</v>
      </c>
      <c r="I149" s="124"/>
      <c r="J149" s="125">
        <f>BK149</f>
        <v>0</v>
      </c>
      <c r="L149" s="121"/>
      <c r="M149" s="126"/>
      <c r="P149" s="127">
        <f>SUM(P150:P180)</f>
        <v>0</v>
      </c>
      <c r="R149" s="127">
        <f>SUM(R150:R180)</f>
        <v>0</v>
      </c>
      <c r="T149" s="128">
        <f>SUM(T150:T180)</f>
        <v>0</v>
      </c>
      <c r="AR149" s="122" t="s">
        <v>119</v>
      </c>
      <c r="AT149" s="129" t="s">
        <v>78</v>
      </c>
      <c r="AU149" s="129" t="s">
        <v>79</v>
      </c>
      <c r="AY149" s="122" t="s">
        <v>118</v>
      </c>
      <c r="BK149" s="130">
        <f>SUM(BK150:BK180)</f>
        <v>0</v>
      </c>
    </row>
    <row r="150" spans="2:65" s="1" customFormat="1" ht="33" customHeight="1">
      <c r="B150" s="133"/>
      <c r="C150" s="134" t="s">
        <v>191</v>
      </c>
      <c r="D150" s="134" t="s">
        <v>121</v>
      </c>
      <c r="E150" s="135" t="s">
        <v>1357</v>
      </c>
      <c r="F150" s="136" t="s">
        <v>1358</v>
      </c>
      <c r="G150" s="137" t="s">
        <v>241</v>
      </c>
      <c r="H150" s="138">
        <v>6</v>
      </c>
      <c r="I150" s="139"/>
      <c r="J150" s="140">
        <f>ROUND(I150*H150,2)</f>
        <v>0</v>
      </c>
      <c r="K150" s="141"/>
      <c r="L150" s="32"/>
      <c r="M150" s="142" t="s">
        <v>1</v>
      </c>
      <c r="N150" s="143" t="s">
        <v>44</v>
      </c>
      <c r="P150" s="144">
        <f>O150*H150</f>
        <v>0</v>
      </c>
      <c r="Q150" s="144">
        <v>0</v>
      </c>
      <c r="R150" s="144">
        <f>Q150*H150</f>
        <v>0</v>
      </c>
      <c r="S150" s="144">
        <v>0</v>
      </c>
      <c r="T150" s="145">
        <f>S150*H150</f>
        <v>0</v>
      </c>
      <c r="AR150" s="146" t="s">
        <v>125</v>
      </c>
      <c r="AT150" s="146" t="s">
        <v>121</v>
      </c>
      <c r="AU150" s="146" t="s">
        <v>87</v>
      </c>
      <c r="AY150" s="17" t="s">
        <v>118</v>
      </c>
      <c r="BE150" s="147">
        <f>IF(N150="základní",J150,0)</f>
        <v>0</v>
      </c>
      <c r="BF150" s="147">
        <f>IF(N150="snížená",J150,0)</f>
        <v>0</v>
      </c>
      <c r="BG150" s="147">
        <f>IF(N150="zákl. přenesená",J150,0)</f>
        <v>0</v>
      </c>
      <c r="BH150" s="147">
        <f>IF(N150="sníž. přenesená",J150,0)</f>
        <v>0</v>
      </c>
      <c r="BI150" s="147">
        <f>IF(N150="nulová",J150,0)</f>
        <v>0</v>
      </c>
      <c r="BJ150" s="17" t="s">
        <v>87</v>
      </c>
      <c r="BK150" s="147">
        <f>ROUND(I150*H150,2)</f>
        <v>0</v>
      </c>
      <c r="BL150" s="17" t="s">
        <v>125</v>
      </c>
      <c r="BM150" s="146" t="s">
        <v>1359</v>
      </c>
    </row>
    <row r="151" spans="2:47" s="1" customFormat="1" ht="48.75">
      <c r="B151" s="32"/>
      <c r="D151" s="148" t="s">
        <v>127</v>
      </c>
      <c r="F151" s="149" t="s">
        <v>1360</v>
      </c>
      <c r="I151" s="150"/>
      <c r="L151" s="32"/>
      <c r="M151" s="151"/>
      <c r="T151" s="56"/>
      <c r="AT151" s="17" t="s">
        <v>127</v>
      </c>
      <c r="AU151" s="17" t="s">
        <v>87</v>
      </c>
    </row>
    <row r="152" spans="2:65" s="1" customFormat="1" ht="21.75" customHeight="1">
      <c r="B152" s="133"/>
      <c r="C152" s="134" t="s">
        <v>197</v>
      </c>
      <c r="D152" s="134" t="s">
        <v>121</v>
      </c>
      <c r="E152" s="135" t="s">
        <v>1361</v>
      </c>
      <c r="F152" s="136" t="s">
        <v>1362</v>
      </c>
      <c r="G152" s="137" t="s">
        <v>1381</v>
      </c>
      <c r="H152" s="193">
        <v>1</v>
      </c>
      <c r="I152" s="139"/>
      <c r="J152" s="140">
        <f>ROUND(I152*H152,2)</f>
        <v>0</v>
      </c>
      <c r="K152" s="141"/>
      <c r="L152" s="32"/>
      <c r="M152" s="142" t="s">
        <v>1</v>
      </c>
      <c r="N152" s="143" t="s">
        <v>44</v>
      </c>
      <c r="P152" s="144">
        <f>O152*H152</f>
        <v>0</v>
      </c>
      <c r="Q152" s="144">
        <v>0</v>
      </c>
      <c r="R152" s="144">
        <f>Q152*H152</f>
        <v>0</v>
      </c>
      <c r="S152" s="144">
        <v>0</v>
      </c>
      <c r="T152" s="145">
        <f>S152*H152</f>
        <v>0</v>
      </c>
      <c r="AR152" s="146" t="s">
        <v>125</v>
      </c>
      <c r="AT152" s="146" t="s">
        <v>121</v>
      </c>
      <c r="AU152" s="146" t="s">
        <v>87</v>
      </c>
      <c r="AY152" s="17" t="s">
        <v>118</v>
      </c>
      <c r="BE152" s="147">
        <f>IF(N152="základní",J152,0)</f>
        <v>0</v>
      </c>
      <c r="BF152" s="147">
        <f>IF(N152="snížená",J152,0)</f>
        <v>0</v>
      </c>
      <c r="BG152" s="147">
        <f>IF(N152="zákl. přenesená",J152,0)</f>
        <v>0</v>
      </c>
      <c r="BH152" s="147">
        <f>IF(N152="sníž. přenesená",J152,0)</f>
        <v>0</v>
      </c>
      <c r="BI152" s="147">
        <f>IF(N152="nulová",J152,0)</f>
        <v>0</v>
      </c>
      <c r="BJ152" s="17" t="s">
        <v>87</v>
      </c>
      <c r="BK152" s="147">
        <f>ROUND(I152*H152,2)</f>
        <v>0</v>
      </c>
      <c r="BL152" s="17" t="s">
        <v>125</v>
      </c>
      <c r="BM152" s="146" t="s">
        <v>1363</v>
      </c>
    </row>
    <row r="153" spans="2:47" s="1" customFormat="1" ht="12">
      <c r="B153" s="32"/>
      <c r="D153" s="148" t="s">
        <v>127</v>
      </c>
      <c r="F153" s="149" t="s">
        <v>1362</v>
      </c>
      <c r="I153" s="150"/>
      <c r="L153" s="32"/>
      <c r="M153" s="151"/>
      <c r="T153" s="56"/>
      <c r="AT153" s="17" t="s">
        <v>127</v>
      </c>
      <c r="AU153" s="17" t="s">
        <v>87</v>
      </c>
    </row>
    <row r="154" spans="2:65" s="1" customFormat="1" ht="24.2" customHeight="1">
      <c r="B154" s="133"/>
      <c r="C154" s="134" t="s">
        <v>204</v>
      </c>
      <c r="D154" s="134" t="s">
        <v>121</v>
      </c>
      <c r="E154" s="135" t="s">
        <v>1364</v>
      </c>
      <c r="F154" s="136" t="s">
        <v>1365</v>
      </c>
      <c r="G154" s="137" t="s">
        <v>1381</v>
      </c>
      <c r="H154" s="193">
        <v>1</v>
      </c>
      <c r="I154" s="139"/>
      <c r="J154" s="140">
        <f>ROUND(I154*H154,2)</f>
        <v>0</v>
      </c>
      <c r="K154" s="141"/>
      <c r="L154" s="32"/>
      <c r="M154" s="142" t="s">
        <v>1</v>
      </c>
      <c r="N154" s="143" t="s">
        <v>44</v>
      </c>
      <c r="P154" s="144">
        <f>O154*H154</f>
        <v>0</v>
      </c>
      <c r="Q154" s="144">
        <v>0</v>
      </c>
      <c r="R154" s="144">
        <f>Q154*H154</f>
        <v>0</v>
      </c>
      <c r="S154" s="144">
        <v>0</v>
      </c>
      <c r="T154" s="145">
        <f>S154*H154</f>
        <v>0</v>
      </c>
      <c r="AR154" s="146" t="s">
        <v>125</v>
      </c>
      <c r="AT154" s="146" t="s">
        <v>121</v>
      </c>
      <c r="AU154" s="146" t="s">
        <v>87</v>
      </c>
      <c r="AY154" s="17" t="s">
        <v>118</v>
      </c>
      <c r="BE154" s="147">
        <f>IF(N154="základní",J154,0)</f>
        <v>0</v>
      </c>
      <c r="BF154" s="147">
        <f>IF(N154="snížená",J154,0)</f>
        <v>0</v>
      </c>
      <c r="BG154" s="147">
        <f>IF(N154="zákl. přenesená",J154,0)</f>
        <v>0</v>
      </c>
      <c r="BH154" s="147">
        <f>IF(N154="sníž. přenesená",J154,0)</f>
        <v>0</v>
      </c>
      <c r="BI154" s="147">
        <f>IF(N154="nulová",J154,0)</f>
        <v>0</v>
      </c>
      <c r="BJ154" s="17" t="s">
        <v>87</v>
      </c>
      <c r="BK154" s="147">
        <f>ROUND(I154*H154,2)</f>
        <v>0</v>
      </c>
      <c r="BL154" s="17" t="s">
        <v>125</v>
      </c>
      <c r="BM154" s="146" t="s">
        <v>1366</v>
      </c>
    </row>
    <row r="155" spans="2:47" s="1" customFormat="1" ht="12">
      <c r="B155" s="32"/>
      <c r="D155" s="148" t="s">
        <v>127</v>
      </c>
      <c r="F155" s="149" t="s">
        <v>1365</v>
      </c>
      <c r="I155" s="150"/>
      <c r="L155" s="32"/>
      <c r="M155" s="151"/>
      <c r="T155" s="56"/>
      <c r="AT155" s="17" t="s">
        <v>127</v>
      </c>
      <c r="AU155" s="17" t="s">
        <v>87</v>
      </c>
    </row>
    <row r="156" spans="2:65" s="1" customFormat="1" ht="33" customHeight="1">
      <c r="B156" s="133"/>
      <c r="C156" s="134" t="s">
        <v>210</v>
      </c>
      <c r="D156" s="134" t="s">
        <v>121</v>
      </c>
      <c r="E156" s="135" t="s">
        <v>1367</v>
      </c>
      <c r="F156" s="136" t="s">
        <v>1368</v>
      </c>
      <c r="G156" s="137" t="s">
        <v>124</v>
      </c>
      <c r="H156" s="138">
        <v>3.198</v>
      </c>
      <c r="I156" s="139"/>
      <c r="J156" s="140">
        <f>ROUND(I156*H156,2)</f>
        <v>0</v>
      </c>
      <c r="K156" s="141"/>
      <c r="L156" s="32"/>
      <c r="M156" s="142" t="s">
        <v>1</v>
      </c>
      <c r="N156" s="143" t="s">
        <v>44</v>
      </c>
      <c r="P156" s="144">
        <f>O156*H156</f>
        <v>0</v>
      </c>
      <c r="Q156" s="144">
        <v>0</v>
      </c>
      <c r="R156" s="144">
        <f>Q156*H156</f>
        <v>0</v>
      </c>
      <c r="S156" s="144">
        <v>0</v>
      </c>
      <c r="T156" s="145">
        <f>S156*H156</f>
        <v>0</v>
      </c>
      <c r="AR156" s="146" t="s">
        <v>125</v>
      </c>
      <c r="AT156" s="146" t="s">
        <v>121</v>
      </c>
      <c r="AU156" s="146" t="s">
        <v>87</v>
      </c>
      <c r="AY156" s="17" t="s">
        <v>118</v>
      </c>
      <c r="BE156" s="147">
        <f>IF(N156="základní",J156,0)</f>
        <v>0</v>
      </c>
      <c r="BF156" s="147">
        <f>IF(N156="snížená",J156,0)</f>
        <v>0</v>
      </c>
      <c r="BG156" s="147">
        <f>IF(N156="zákl. přenesená",J156,0)</f>
        <v>0</v>
      </c>
      <c r="BH156" s="147">
        <f>IF(N156="sníž. přenesená",J156,0)</f>
        <v>0</v>
      </c>
      <c r="BI156" s="147">
        <f>IF(N156="nulová",J156,0)</f>
        <v>0</v>
      </c>
      <c r="BJ156" s="17" t="s">
        <v>87</v>
      </c>
      <c r="BK156" s="147">
        <f>ROUND(I156*H156,2)</f>
        <v>0</v>
      </c>
      <c r="BL156" s="17" t="s">
        <v>125</v>
      </c>
      <c r="BM156" s="146" t="s">
        <v>1369</v>
      </c>
    </row>
    <row r="157" spans="2:47" s="1" customFormat="1" ht="48.75">
      <c r="B157" s="32"/>
      <c r="D157" s="148" t="s">
        <v>127</v>
      </c>
      <c r="F157" s="149" t="s">
        <v>1370</v>
      </c>
      <c r="I157" s="150"/>
      <c r="L157" s="32"/>
      <c r="M157" s="151"/>
      <c r="T157" s="56"/>
      <c r="AT157" s="17" t="s">
        <v>127</v>
      </c>
      <c r="AU157" s="17" t="s">
        <v>87</v>
      </c>
    </row>
    <row r="158" spans="2:51" s="12" customFormat="1" ht="12">
      <c r="B158" s="152"/>
      <c r="D158" s="148" t="s">
        <v>129</v>
      </c>
      <c r="E158" s="153" t="s">
        <v>1</v>
      </c>
      <c r="F158" s="154" t="s">
        <v>1371</v>
      </c>
      <c r="H158" s="155">
        <v>1.775</v>
      </c>
      <c r="I158" s="156"/>
      <c r="L158" s="152"/>
      <c r="M158" s="157"/>
      <c r="T158" s="158"/>
      <c r="AT158" s="153" t="s">
        <v>129</v>
      </c>
      <c r="AU158" s="153" t="s">
        <v>87</v>
      </c>
      <c r="AV158" s="12" t="s">
        <v>89</v>
      </c>
      <c r="AW158" s="12" t="s">
        <v>36</v>
      </c>
      <c r="AX158" s="12" t="s">
        <v>79</v>
      </c>
      <c r="AY158" s="153" t="s">
        <v>118</v>
      </c>
    </row>
    <row r="159" spans="2:51" s="12" customFormat="1" ht="12">
      <c r="B159" s="152"/>
      <c r="D159" s="148" t="s">
        <v>129</v>
      </c>
      <c r="E159" s="153" t="s">
        <v>1</v>
      </c>
      <c r="F159" s="154" t="s">
        <v>1372</v>
      </c>
      <c r="H159" s="155">
        <v>0.4</v>
      </c>
      <c r="I159" s="156"/>
      <c r="L159" s="152"/>
      <c r="M159" s="157"/>
      <c r="T159" s="158"/>
      <c r="AT159" s="153" t="s">
        <v>129</v>
      </c>
      <c r="AU159" s="153" t="s">
        <v>87</v>
      </c>
      <c r="AV159" s="12" t="s">
        <v>89</v>
      </c>
      <c r="AW159" s="12" t="s">
        <v>36</v>
      </c>
      <c r="AX159" s="12" t="s">
        <v>79</v>
      </c>
      <c r="AY159" s="153" t="s">
        <v>118</v>
      </c>
    </row>
    <row r="160" spans="2:51" s="12" customFormat="1" ht="12">
      <c r="B160" s="152"/>
      <c r="D160" s="148" t="s">
        <v>129</v>
      </c>
      <c r="E160" s="153" t="s">
        <v>1</v>
      </c>
      <c r="F160" s="154" t="s">
        <v>1373</v>
      </c>
      <c r="H160" s="155">
        <v>0.599</v>
      </c>
      <c r="I160" s="156"/>
      <c r="L160" s="152"/>
      <c r="M160" s="157"/>
      <c r="T160" s="158"/>
      <c r="AT160" s="153" t="s">
        <v>129</v>
      </c>
      <c r="AU160" s="153" t="s">
        <v>87</v>
      </c>
      <c r="AV160" s="12" t="s">
        <v>89</v>
      </c>
      <c r="AW160" s="12" t="s">
        <v>36</v>
      </c>
      <c r="AX160" s="12" t="s">
        <v>79</v>
      </c>
      <c r="AY160" s="153" t="s">
        <v>118</v>
      </c>
    </row>
    <row r="161" spans="2:51" s="12" customFormat="1" ht="12">
      <c r="B161" s="152"/>
      <c r="D161" s="148" t="s">
        <v>129</v>
      </c>
      <c r="E161" s="153" t="s">
        <v>1</v>
      </c>
      <c r="F161" s="154" t="s">
        <v>1374</v>
      </c>
      <c r="H161" s="155">
        <v>0.424</v>
      </c>
      <c r="I161" s="156"/>
      <c r="L161" s="152"/>
      <c r="M161" s="157"/>
      <c r="T161" s="158"/>
      <c r="AT161" s="153" t="s">
        <v>129</v>
      </c>
      <c r="AU161" s="153" t="s">
        <v>87</v>
      </c>
      <c r="AV161" s="12" t="s">
        <v>89</v>
      </c>
      <c r="AW161" s="12" t="s">
        <v>36</v>
      </c>
      <c r="AX161" s="12" t="s">
        <v>79</v>
      </c>
      <c r="AY161" s="153" t="s">
        <v>118</v>
      </c>
    </row>
    <row r="162" spans="2:51" s="13" customFormat="1" ht="12">
      <c r="B162" s="159"/>
      <c r="D162" s="148" t="s">
        <v>129</v>
      </c>
      <c r="E162" s="160" t="s">
        <v>1</v>
      </c>
      <c r="F162" s="161" t="s">
        <v>132</v>
      </c>
      <c r="H162" s="162">
        <v>3.198</v>
      </c>
      <c r="I162" s="163"/>
      <c r="L162" s="159"/>
      <c r="M162" s="164"/>
      <c r="T162" s="165"/>
      <c r="AT162" s="160" t="s">
        <v>129</v>
      </c>
      <c r="AU162" s="160" t="s">
        <v>87</v>
      </c>
      <c r="AV162" s="13" t="s">
        <v>125</v>
      </c>
      <c r="AW162" s="13" t="s">
        <v>36</v>
      </c>
      <c r="AX162" s="13" t="s">
        <v>87</v>
      </c>
      <c r="AY162" s="160" t="s">
        <v>118</v>
      </c>
    </row>
    <row r="163" spans="2:65" s="1" customFormat="1" ht="24.2" customHeight="1">
      <c r="B163" s="133"/>
      <c r="C163" s="134" t="s">
        <v>231</v>
      </c>
      <c r="D163" s="134" t="s">
        <v>121</v>
      </c>
      <c r="E163" s="135" t="s">
        <v>1375</v>
      </c>
      <c r="F163" s="136" t="s">
        <v>1376</v>
      </c>
      <c r="G163" s="137" t="s">
        <v>1381</v>
      </c>
      <c r="H163" s="193">
        <v>1</v>
      </c>
      <c r="I163" s="139"/>
      <c r="J163" s="140">
        <f>ROUND(I163*H163,2)</f>
        <v>0</v>
      </c>
      <c r="K163" s="141"/>
      <c r="L163" s="32"/>
      <c r="M163" s="142" t="s">
        <v>1</v>
      </c>
      <c r="N163" s="143" t="s">
        <v>44</v>
      </c>
      <c r="P163" s="144">
        <f>O163*H163</f>
        <v>0</v>
      </c>
      <c r="Q163" s="144">
        <v>0</v>
      </c>
      <c r="R163" s="144">
        <f>Q163*H163</f>
        <v>0</v>
      </c>
      <c r="S163" s="144">
        <v>0</v>
      </c>
      <c r="T163" s="145">
        <f>S163*H163</f>
        <v>0</v>
      </c>
      <c r="AR163" s="146" t="s">
        <v>125</v>
      </c>
      <c r="AT163" s="146" t="s">
        <v>121</v>
      </c>
      <c r="AU163" s="146" t="s">
        <v>87</v>
      </c>
      <c r="AY163" s="17" t="s">
        <v>118</v>
      </c>
      <c r="BE163" s="147">
        <f>IF(N163="základní",J163,0)</f>
        <v>0</v>
      </c>
      <c r="BF163" s="147">
        <f>IF(N163="snížená",J163,0)</f>
        <v>0</v>
      </c>
      <c r="BG163" s="147">
        <f>IF(N163="zákl. přenesená",J163,0)</f>
        <v>0</v>
      </c>
      <c r="BH163" s="147">
        <f>IF(N163="sníž. přenesená",J163,0)</f>
        <v>0</v>
      </c>
      <c r="BI163" s="147">
        <f>IF(N163="nulová",J163,0)</f>
        <v>0</v>
      </c>
      <c r="BJ163" s="17" t="s">
        <v>87</v>
      </c>
      <c r="BK163" s="147">
        <f>ROUND(I163*H163,2)</f>
        <v>0</v>
      </c>
      <c r="BL163" s="17" t="s">
        <v>125</v>
      </c>
      <c r="BM163" s="146" t="s">
        <v>1377</v>
      </c>
    </row>
    <row r="164" spans="2:47" s="1" customFormat="1" ht="48.75">
      <c r="B164" s="32"/>
      <c r="D164" s="148" t="s">
        <v>127</v>
      </c>
      <c r="F164" s="149" t="s">
        <v>1378</v>
      </c>
      <c r="I164" s="150"/>
      <c r="L164" s="32"/>
      <c r="M164" s="151"/>
      <c r="T164" s="56"/>
      <c r="AT164" s="17" t="s">
        <v>127</v>
      </c>
      <c r="AU164" s="17" t="s">
        <v>87</v>
      </c>
    </row>
    <row r="165" spans="2:65" s="1" customFormat="1" ht="24.2" customHeight="1">
      <c r="B165" s="133"/>
      <c r="C165" s="134" t="s">
        <v>238</v>
      </c>
      <c r="D165" s="134" t="s">
        <v>121</v>
      </c>
      <c r="E165" s="135" t="s">
        <v>1379</v>
      </c>
      <c r="F165" s="136" t="s">
        <v>1380</v>
      </c>
      <c r="G165" s="137" t="s">
        <v>1381</v>
      </c>
      <c r="H165" s="138">
        <v>1</v>
      </c>
      <c r="I165" s="139"/>
      <c r="J165" s="140">
        <f>ROUND(I165*H165,2)</f>
        <v>0</v>
      </c>
      <c r="K165" s="141"/>
      <c r="L165" s="32"/>
      <c r="M165" s="142" t="s">
        <v>1</v>
      </c>
      <c r="N165" s="143" t="s">
        <v>44</v>
      </c>
      <c r="P165" s="144">
        <f>O165*H165</f>
        <v>0</v>
      </c>
      <c r="Q165" s="144">
        <v>0</v>
      </c>
      <c r="R165" s="144">
        <f>Q165*H165</f>
        <v>0</v>
      </c>
      <c r="S165" s="144">
        <v>0</v>
      </c>
      <c r="T165" s="145">
        <f>S165*H165</f>
        <v>0</v>
      </c>
      <c r="AR165" s="146" t="s">
        <v>125</v>
      </c>
      <c r="AT165" s="146" t="s">
        <v>121</v>
      </c>
      <c r="AU165" s="146" t="s">
        <v>87</v>
      </c>
      <c r="AY165" s="17" t="s">
        <v>118</v>
      </c>
      <c r="BE165" s="147">
        <f>IF(N165="základní",J165,0)</f>
        <v>0</v>
      </c>
      <c r="BF165" s="147">
        <f>IF(N165="snížená",J165,0)</f>
        <v>0</v>
      </c>
      <c r="BG165" s="147">
        <f>IF(N165="zákl. přenesená",J165,0)</f>
        <v>0</v>
      </c>
      <c r="BH165" s="147">
        <f>IF(N165="sníž. přenesená",J165,0)</f>
        <v>0</v>
      </c>
      <c r="BI165" s="147">
        <f>IF(N165="nulová",J165,0)</f>
        <v>0</v>
      </c>
      <c r="BJ165" s="17" t="s">
        <v>87</v>
      </c>
      <c r="BK165" s="147">
        <f>ROUND(I165*H165,2)</f>
        <v>0</v>
      </c>
      <c r="BL165" s="17" t="s">
        <v>125</v>
      </c>
      <c r="BM165" s="146" t="s">
        <v>1382</v>
      </c>
    </row>
    <row r="166" spans="2:47" s="1" customFormat="1" ht="58.5">
      <c r="B166" s="32"/>
      <c r="D166" s="148" t="s">
        <v>127</v>
      </c>
      <c r="F166" s="149" t="s">
        <v>1383</v>
      </c>
      <c r="I166" s="150"/>
      <c r="L166" s="32"/>
      <c r="M166" s="151"/>
      <c r="T166" s="56"/>
      <c r="AT166" s="17" t="s">
        <v>127</v>
      </c>
      <c r="AU166" s="17" t="s">
        <v>87</v>
      </c>
    </row>
    <row r="167" spans="2:65" s="1" customFormat="1" ht="24.2" customHeight="1">
      <c r="B167" s="133"/>
      <c r="C167" s="134" t="s">
        <v>8</v>
      </c>
      <c r="D167" s="134" t="s">
        <v>121</v>
      </c>
      <c r="E167" s="135" t="s">
        <v>1384</v>
      </c>
      <c r="F167" s="136" t="s">
        <v>1385</v>
      </c>
      <c r="G167" s="137" t="s">
        <v>241</v>
      </c>
      <c r="H167" s="138">
        <v>16</v>
      </c>
      <c r="I167" s="139"/>
      <c r="J167" s="140">
        <f>ROUND(I167*H167,2)</f>
        <v>0</v>
      </c>
      <c r="K167" s="141"/>
      <c r="L167" s="32"/>
      <c r="M167" s="142" t="s">
        <v>1</v>
      </c>
      <c r="N167" s="143" t="s">
        <v>44</v>
      </c>
      <c r="P167" s="144">
        <f>O167*H167</f>
        <v>0</v>
      </c>
      <c r="Q167" s="144">
        <v>0</v>
      </c>
      <c r="R167" s="144">
        <f>Q167*H167</f>
        <v>0</v>
      </c>
      <c r="S167" s="144">
        <v>0</v>
      </c>
      <c r="T167" s="145">
        <f>S167*H167</f>
        <v>0</v>
      </c>
      <c r="AR167" s="146" t="s">
        <v>125</v>
      </c>
      <c r="AT167" s="146" t="s">
        <v>121</v>
      </c>
      <c r="AU167" s="146" t="s">
        <v>87</v>
      </c>
      <c r="AY167" s="17" t="s">
        <v>118</v>
      </c>
      <c r="BE167" s="147">
        <f>IF(N167="základní",J167,0)</f>
        <v>0</v>
      </c>
      <c r="BF167" s="147">
        <f>IF(N167="snížená",J167,0)</f>
        <v>0</v>
      </c>
      <c r="BG167" s="147">
        <f>IF(N167="zákl. přenesená",J167,0)</f>
        <v>0</v>
      </c>
      <c r="BH167" s="147">
        <f>IF(N167="sníž. přenesená",J167,0)</f>
        <v>0</v>
      </c>
      <c r="BI167" s="147">
        <f>IF(N167="nulová",J167,0)</f>
        <v>0</v>
      </c>
      <c r="BJ167" s="17" t="s">
        <v>87</v>
      </c>
      <c r="BK167" s="147">
        <f>ROUND(I167*H167,2)</f>
        <v>0</v>
      </c>
      <c r="BL167" s="17" t="s">
        <v>125</v>
      </c>
      <c r="BM167" s="146" t="s">
        <v>1386</v>
      </c>
    </row>
    <row r="168" spans="2:47" s="1" customFormat="1" ht="12">
      <c r="B168" s="32"/>
      <c r="D168" s="148" t="s">
        <v>127</v>
      </c>
      <c r="F168" s="149" t="s">
        <v>1387</v>
      </c>
      <c r="I168" s="150"/>
      <c r="L168" s="32"/>
      <c r="M168" s="151"/>
      <c r="T168" s="56"/>
      <c r="AT168" s="17" t="s">
        <v>127</v>
      </c>
      <c r="AU168" s="17" t="s">
        <v>87</v>
      </c>
    </row>
    <row r="169" spans="2:65" s="1" customFormat="1" ht="24.2" customHeight="1">
      <c r="B169" s="133"/>
      <c r="C169" s="134" t="s">
        <v>254</v>
      </c>
      <c r="D169" s="134" t="s">
        <v>121</v>
      </c>
      <c r="E169" s="135" t="s">
        <v>1388</v>
      </c>
      <c r="F169" s="136" t="s">
        <v>1389</v>
      </c>
      <c r="G169" s="137" t="s">
        <v>1381</v>
      </c>
      <c r="H169" s="138">
        <v>1</v>
      </c>
      <c r="I169" s="139"/>
      <c r="J169" s="140">
        <f>ROUND(I169*H169,2)</f>
        <v>0</v>
      </c>
      <c r="K169" s="141"/>
      <c r="L169" s="32"/>
      <c r="M169" s="142" t="s">
        <v>1</v>
      </c>
      <c r="N169" s="143" t="s">
        <v>44</v>
      </c>
      <c r="P169" s="144">
        <f>O169*H169</f>
        <v>0</v>
      </c>
      <c r="Q169" s="144">
        <v>0</v>
      </c>
      <c r="R169" s="144">
        <f>Q169*H169</f>
        <v>0</v>
      </c>
      <c r="S169" s="144">
        <v>0</v>
      </c>
      <c r="T169" s="145">
        <f>S169*H169</f>
        <v>0</v>
      </c>
      <c r="AR169" s="146" t="s">
        <v>125</v>
      </c>
      <c r="AT169" s="146" t="s">
        <v>121</v>
      </c>
      <c r="AU169" s="146" t="s">
        <v>87</v>
      </c>
      <c r="AY169" s="17" t="s">
        <v>118</v>
      </c>
      <c r="BE169" s="147">
        <f>IF(N169="základní",J169,0)</f>
        <v>0</v>
      </c>
      <c r="BF169" s="147">
        <f>IF(N169="snížená",J169,0)</f>
        <v>0</v>
      </c>
      <c r="BG169" s="147">
        <f>IF(N169="zákl. přenesená",J169,0)</f>
        <v>0</v>
      </c>
      <c r="BH169" s="147">
        <f>IF(N169="sníž. přenesená",J169,0)</f>
        <v>0</v>
      </c>
      <c r="BI169" s="147">
        <f>IF(N169="nulová",J169,0)</f>
        <v>0</v>
      </c>
      <c r="BJ169" s="17" t="s">
        <v>87</v>
      </c>
      <c r="BK169" s="147">
        <f>ROUND(I169*H169,2)</f>
        <v>0</v>
      </c>
      <c r="BL169" s="17" t="s">
        <v>125</v>
      </c>
      <c r="BM169" s="146" t="s">
        <v>1390</v>
      </c>
    </row>
    <row r="170" spans="2:47" s="1" customFormat="1" ht="12">
      <c r="B170" s="32"/>
      <c r="D170" s="148" t="s">
        <v>127</v>
      </c>
      <c r="F170" s="149" t="s">
        <v>1389</v>
      </c>
      <c r="I170" s="150"/>
      <c r="L170" s="32"/>
      <c r="M170" s="151"/>
      <c r="T170" s="56"/>
      <c r="AT170" s="17" t="s">
        <v>127</v>
      </c>
      <c r="AU170" s="17" t="s">
        <v>87</v>
      </c>
    </row>
    <row r="171" spans="2:65" s="1" customFormat="1" ht="16.5" customHeight="1">
      <c r="B171" s="133"/>
      <c r="C171" s="134" t="s">
        <v>262</v>
      </c>
      <c r="D171" s="134" t="s">
        <v>121</v>
      </c>
      <c r="E171" s="135" t="s">
        <v>1391</v>
      </c>
      <c r="F171" s="136" t="s">
        <v>1392</v>
      </c>
      <c r="G171" s="137" t="s">
        <v>1393</v>
      </c>
      <c r="H171" s="138">
        <v>100</v>
      </c>
      <c r="I171" s="139"/>
      <c r="J171" s="140">
        <f>ROUND(I171*H171,2)</f>
        <v>0</v>
      </c>
      <c r="K171" s="141"/>
      <c r="L171" s="32"/>
      <c r="M171" s="142" t="s">
        <v>1</v>
      </c>
      <c r="N171" s="143" t="s">
        <v>44</v>
      </c>
      <c r="P171" s="144">
        <f>O171*H171</f>
        <v>0</v>
      </c>
      <c r="Q171" s="144">
        <v>0</v>
      </c>
      <c r="R171" s="144">
        <f>Q171*H171</f>
        <v>0</v>
      </c>
      <c r="S171" s="144">
        <v>0</v>
      </c>
      <c r="T171" s="145">
        <f>S171*H171</f>
        <v>0</v>
      </c>
      <c r="AR171" s="146" t="s">
        <v>125</v>
      </c>
      <c r="AT171" s="146" t="s">
        <v>121</v>
      </c>
      <c r="AU171" s="146" t="s">
        <v>87</v>
      </c>
      <c r="AY171" s="17" t="s">
        <v>118</v>
      </c>
      <c r="BE171" s="147">
        <f>IF(N171="základní",J171,0)</f>
        <v>0</v>
      </c>
      <c r="BF171" s="147">
        <f>IF(N171="snížená",J171,0)</f>
        <v>0</v>
      </c>
      <c r="BG171" s="147">
        <f>IF(N171="zákl. přenesená",J171,0)</f>
        <v>0</v>
      </c>
      <c r="BH171" s="147">
        <f>IF(N171="sníž. přenesená",J171,0)</f>
        <v>0</v>
      </c>
      <c r="BI171" s="147">
        <f>IF(N171="nulová",J171,0)</f>
        <v>0</v>
      </c>
      <c r="BJ171" s="17" t="s">
        <v>87</v>
      </c>
      <c r="BK171" s="147">
        <f>ROUND(I171*H171,2)</f>
        <v>0</v>
      </c>
      <c r="BL171" s="17" t="s">
        <v>125</v>
      </c>
      <c r="BM171" s="146" t="s">
        <v>1394</v>
      </c>
    </row>
    <row r="172" spans="2:47" s="1" customFormat="1" ht="12">
      <c r="B172" s="32"/>
      <c r="D172" s="148" t="s">
        <v>127</v>
      </c>
      <c r="F172" s="149" t="s">
        <v>1395</v>
      </c>
      <c r="I172" s="150"/>
      <c r="L172" s="32"/>
      <c r="M172" s="151"/>
      <c r="T172" s="56"/>
      <c r="AT172" s="17" t="s">
        <v>127</v>
      </c>
      <c r="AU172" s="17" t="s">
        <v>87</v>
      </c>
    </row>
    <row r="173" spans="2:65" s="1" customFormat="1" ht="66.75" customHeight="1">
      <c r="B173" s="133"/>
      <c r="C173" s="134" t="s">
        <v>270</v>
      </c>
      <c r="D173" s="134" t="s">
        <v>121</v>
      </c>
      <c r="E173" s="135" t="s">
        <v>1396</v>
      </c>
      <c r="F173" s="136" t="s">
        <v>1397</v>
      </c>
      <c r="G173" s="137" t="s">
        <v>1381</v>
      </c>
      <c r="H173" s="193">
        <v>1</v>
      </c>
      <c r="I173" s="139"/>
      <c r="J173" s="140">
        <f>ROUND(I173*H173,2)</f>
        <v>0</v>
      </c>
      <c r="K173" s="141"/>
      <c r="L173" s="32"/>
      <c r="M173" s="142" t="s">
        <v>1</v>
      </c>
      <c r="N173" s="143" t="s">
        <v>44</v>
      </c>
      <c r="P173" s="144">
        <f>O173*H173</f>
        <v>0</v>
      </c>
      <c r="Q173" s="144">
        <v>0</v>
      </c>
      <c r="R173" s="144">
        <f>Q173*H173</f>
        <v>0</v>
      </c>
      <c r="S173" s="144">
        <v>0</v>
      </c>
      <c r="T173" s="145">
        <f>S173*H173</f>
        <v>0</v>
      </c>
      <c r="AR173" s="146" t="s">
        <v>125</v>
      </c>
      <c r="AT173" s="146" t="s">
        <v>121</v>
      </c>
      <c r="AU173" s="146" t="s">
        <v>87</v>
      </c>
      <c r="AY173" s="17" t="s">
        <v>118</v>
      </c>
      <c r="BE173" s="147">
        <f>IF(N173="základní",J173,0)</f>
        <v>0</v>
      </c>
      <c r="BF173" s="147">
        <f>IF(N173="snížená",J173,0)</f>
        <v>0</v>
      </c>
      <c r="BG173" s="147">
        <f>IF(N173="zákl. přenesená",J173,0)</f>
        <v>0</v>
      </c>
      <c r="BH173" s="147">
        <f>IF(N173="sníž. přenesená",J173,0)</f>
        <v>0</v>
      </c>
      <c r="BI173" s="147">
        <f>IF(N173="nulová",J173,0)</f>
        <v>0</v>
      </c>
      <c r="BJ173" s="17" t="s">
        <v>87</v>
      </c>
      <c r="BK173" s="147">
        <f>ROUND(I173*H173,2)</f>
        <v>0</v>
      </c>
      <c r="BL173" s="17" t="s">
        <v>125</v>
      </c>
      <c r="BM173" s="146" t="s">
        <v>1398</v>
      </c>
    </row>
    <row r="174" spans="2:47" s="1" customFormat="1" ht="39">
      <c r="B174" s="32"/>
      <c r="D174" s="148" t="s">
        <v>127</v>
      </c>
      <c r="F174" s="149" t="s">
        <v>1397</v>
      </c>
      <c r="I174" s="150"/>
      <c r="L174" s="32"/>
      <c r="M174" s="151"/>
      <c r="T174" s="56"/>
      <c r="AT174" s="17" t="s">
        <v>127</v>
      </c>
      <c r="AU174" s="17" t="s">
        <v>87</v>
      </c>
    </row>
    <row r="175" spans="2:65" s="1" customFormat="1" ht="16.5" customHeight="1">
      <c r="B175" s="133"/>
      <c r="C175" s="134" t="s">
        <v>277</v>
      </c>
      <c r="D175" s="134" t="s">
        <v>121</v>
      </c>
      <c r="E175" s="135" t="s">
        <v>1399</v>
      </c>
      <c r="F175" s="136" t="s">
        <v>1400</v>
      </c>
      <c r="G175" s="137" t="s">
        <v>1381</v>
      </c>
      <c r="H175" s="193">
        <v>1</v>
      </c>
      <c r="I175" s="139"/>
      <c r="J175" s="140">
        <f>ROUND(I175*H175,2)</f>
        <v>0</v>
      </c>
      <c r="K175" s="141"/>
      <c r="L175" s="32"/>
      <c r="M175" s="142" t="s">
        <v>1</v>
      </c>
      <c r="N175" s="143" t="s">
        <v>44</v>
      </c>
      <c r="P175" s="144">
        <f>O175*H175</f>
        <v>0</v>
      </c>
      <c r="Q175" s="144">
        <v>0</v>
      </c>
      <c r="R175" s="144">
        <f>Q175*H175</f>
        <v>0</v>
      </c>
      <c r="S175" s="144">
        <v>0</v>
      </c>
      <c r="T175" s="145">
        <f>S175*H175</f>
        <v>0</v>
      </c>
      <c r="AR175" s="146" t="s">
        <v>125</v>
      </c>
      <c r="AT175" s="146" t="s">
        <v>121</v>
      </c>
      <c r="AU175" s="146" t="s">
        <v>87</v>
      </c>
      <c r="AY175" s="17" t="s">
        <v>118</v>
      </c>
      <c r="BE175" s="147">
        <f>IF(N175="základní",J175,0)</f>
        <v>0</v>
      </c>
      <c r="BF175" s="147">
        <f>IF(N175="snížená",J175,0)</f>
        <v>0</v>
      </c>
      <c r="BG175" s="147">
        <f>IF(N175="zákl. přenesená",J175,0)</f>
        <v>0</v>
      </c>
      <c r="BH175" s="147">
        <f>IF(N175="sníž. přenesená",J175,0)</f>
        <v>0</v>
      </c>
      <c r="BI175" s="147">
        <f>IF(N175="nulová",J175,0)</f>
        <v>0</v>
      </c>
      <c r="BJ175" s="17" t="s">
        <v>87</v>
      </c>
      <c r="BK175" s="147">
        <f>ROUND(I175*H175,2)</f>
        <v>0</v>
      </c>
      <c r="BL175" s="17" t="s">
        <v>125</v>
      </c>
      <c r="BM175" s="146" t="s">
        <v>1401</v>
      </c>
    </row>
    <row r="176" spans="2:47" s="1" customFormat="1" ht="12">
      <c r="B176" s="32"/>
      <c r="D176" s="148" t="s">
        <v>127</v>
      </c>
      <c r="F176" s="149" t="s">
        <v>1400</v>
      </c>
      <c r="I176" s="150"/>
      <c r="L176" s="32"/>
      <c r="M176" s="151"/>
      <c r="T176" s="56"/>
      <c r="AT176" s="17" t="s">
        <v>127</v>
      </c>
      <c r="AU176" s="17" t="s">
        <v>87</v>
      </c>
    </row>
    <row r="177" spans="2:65" s="1" customFormat="1" ht="44.25" customHeight="1">
      <c r="B177" s="133"/>
      <c r="C177" s="134" t="s">
        <v>283</v>
      </c>
      <c r="D177" s="134" t="s">
        <v>121</v>
      </c>
      <c r="E177" s="135" t="s">
        <v>1402</v>
      </c>
      <c r="F177" s="136" t="s">
        <v>1403</v>
      </c>
      <c r="G177" s="137" t="s">
        <v>1381</v>
      </c>
      <c r="H177" s="193">
        <v>1</v>
      </c>
      <c r="I177" s="139"/>
      <c r="J177" s="140">
        <f>ROUND(I177*H177,2)</f>
        <v>0</v>
      </c>
      <c r="K177" s="141"/>
      <c r="L177" s="32"/>
      <c r="M177" s="142" t="s">
        <v>1</v>
      </c>
      <c r="N177" s="143" t="s">
        <v>44</v>
      </c>
      <c r="P177" s="144">
        <f>O177*H177</f>
        <v>0</v>
      </c>
      <c r="Q177" s="144">
        <v>0</v>
      </c>
      <c r="R177" s="144">
        <f>Q177*H177</f>
        <v>0</v>
      </c>
      <c r="S177" s="144">
        <v>0</v>
      </c>
      <c r="T177" s="145">
        <f>S177*H177</f>
        <v>0</v>
      </c>
      <c r="AR177" s="146" t="s">
        <v>1107</v>
      </c>
      <c r="AT177" s="146" t="s">
        <v>121</v>
      </c>
      <c r="AU177" s="146" t="s">
        <v>87</v>
      </c>
      <c r="AY177" s="17" t="s">
        <v>118</v>
      </c>
      <c r="BE177" s="147">
        <f>IF(N177="základní",J177,0)</f>
        <v>0</v>
      </c>
      <c r="BF177" s="147">
        <f>IF(N177="snížená",J177,0)</f>
        <v>0</v>
      </c>
      <c r="BG177" s="147">
        <f>IF(N177="zákl. přenesená",J177,0)</f>
        <v>0</v>
      </c>
      <c r="BH177" s="147">
        <f>IF(N177="sníž. přenesená",J177,0)</f>
        <v>0</v>
      </c>
      <c r="BI177" s="147">
        <f>IF(N177="nulová",J177,0)</f>
        <v>0</v>
      </c>
      <c r="BJ177" s="17" t="s">
        <v>87</v>
      </c>
      <c r="BK177" s="147">
        <f>ROUND(I177*H177,2)</f>
        <v>0</v>
      </c>
      <c r="BL177" s="17" t="s">
        <v>1107</v>
      </c>
      <c r="BM177" s="146" t="s">
        <v>1404</v>
      </c>
    </row>
    <row r="178" spans="2:47" s="1" customFormat="1" ht="29.25">
      <c r="B178" s="32"/>
      <c r="D178" s="148" t="s">
        <v>127</v>
      </c>
      <c r="F178" s="149" t="s">
        <v>1403</v>
      </c>
      <c r="I178" s="150"/>
      <c r="L178" s="32"/>
      <c r="M178" s="151"/>
      <c r="T178" s="56"/>
      <c r="AT178" s="17" t="s">
        <v>127</v>
      </c>
      <c r="AU178" s="17" t="s">
        <v>87</v>
      </c>
    </row>
    <row r="179" spans="2:65" s="1" customFormat="1" ht="24.2" customHeight="1">
      <c r="B179" s="133"/>
      <c r="C179" s="134" t="s">
        <v>7</v>
      </c>
      <c r="D179" s="134" t="s">
        <v>121</v>
      </c>
      <c r="E179" s="135" t="s">
        <v>1405</v>
      </c>
      <c r="F179" s="136" t="s">
        <v>1406</v>
      </c>
      <c r="G179" s="137" t="s">
        <v>135</v>
      </c>
      <c r="H179" s="138">
        <v>1721.394</v>
      </c>
      <c r="I179" s="139"/>
      <c r="J179" s="140">
        <f>ROUND(I179*H179,2)</f>
        <v>0</v>
      </c>
      <c r="K179" s="141"/>
      <c r="L179" s="32"/>
      <c r="M179" s="142" t="s">
        <v>1</v>
      </c>
      <c r="N179" s="143" t="s">
        <v>44</v>
      </c>
      <c r="P179" s="144">
        <f>O179*H179</f>
        <v>0</v>
      </c>
      <c r="Q179" s="144">
        <v>0</v>
      </c>
      <c r="R179" s="144">
        <f>Q179*H179</f>
        <v>0</v>
      </c>
      <c r="S179" s="144">
        <v>0</v>
      </c>
      <c r="T179" s="145">
        <f>S179*H179</f>
        <v>0</v>
      </c>
      <c r="AR179" s="146" t="s">
        <v>125</v>
      </c>
      <c r="AT179" s="146" t="s">
        <v>121</v>
      </c>
      <c r="AU179" s="146" t="s">
        <v>87</v>
      </c>
      <c r="AY179" s="17" t="s">
        <v>118</v>
      </c>
      <c r="BE179" s="147">
        <f>IF(N179="základní",J179,0)</f>
        <v>0</v>
      </c>
      <c r="BF179" s="147">
        <f>IF(N179="snížená",J179,0)</f>
        <v>0</v>
      </c>
      <c r="BG179" s="147">
        <f>IF(N179="zákl. přenesená",J179,0)</f>
        <v>0</v>
      </c>
      <c r="BH179" s="147">
        <f>IF(N179="sníž. přenesená",J179,0)</f>
        <v>0</v>
      </c>
      <c r="BI179" s="147">
        <f>IF(N179="nulová",J179,0)</f>
        <v>0</v>
      </c>
      <c r="BJ179" s="17" t="s">
        <v>87</v>
      </c>
      <c r="BK179" s="147">
        <f>ROUND(I179*H179,2)</f>
        <v>0</v>
      </c>
      <c r="BL179" s="17" t="s">
        <v>125</v>
      </c>
      <c r="BM179" s="146" t="s">
        <v>1407</v>
      </c>
    </row>
    <row r="180" spans="2:47" s="1" customFormat="1" ht="58.5">
      <c r="B180" s="32"/>
      <c r="D180" s="148" t="s">
        <v>127</v>
      </c>
      <c r="F180" s="149" t="s">
        <v>1408</v>
      </c>
      <c r="I180" s="150"/>
      <c r="L180" s="32"/>
      <c r="M180" s="194"/>
      <c r="N180" s="195"/>
      <c r="O180" s="195"/>
      <c r="P180" s="195"/>
      <c r="Q180" s="195"/>
      <c r="R180" s="195"/>
      <c r="S180" s="195"/>
      <c r="T180" s="196"/>
      <c r="AT180" s="17" t="s">
        <v>127</v>
      </c>
      <c r="AU180" s="17" t="s">
        <v>87</v>
      </c>
    </row>
    <row r="181" spans="2:12" s="1" customFormat="1" ht="6.95" customHeight="1">
      <c r="B181" s="44"/>
      <c r="C181" s="45"/>
      <c r="D181" s="45"/>
      <c r="E181" s="45"/>
      <c r="F181" s="45"/>
      <c r="G181" s="45"/>
      <c r="H181" s="45"/>
      <c r="I181" s="45"/>
      <c r="J181" s="45"/>
      <c r="K181" s="45"/>
      <c r="L181" s="32"/>
    </row>
  </sheetData>
  <autoFilter ref="C119:K180"/>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Bouma Ondřej</dc:creator>
  <cp:keywords/>
  <dc:description/>
  <cp:lastModifiedBy>Kverek Radek</cp:lastModifiedBy>
  <dcterms:created xsi:type="dcterms:W3CDTF">2023-04-11T07:36:43Z</dcterms:created>
  <dcterms:modified xsi:type="dcterms:W3CDTF">2023-05-03T08:51:30Z</dcterms:modified>
  <cp:category/>
  <cp:version/>
  <cp:contentType/>
  <cp:contentStatus/>
</cp:coreProperties>
</file>