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0-01.1" sheetId="3" r:id="rId3"/>
    <sheet name="SO 11-11-01" sheetId="4" r:id="rId4"/>
    <sheet name="SO 11-11-02" sheetId="5" r:id="rId5"/>
    <sheet name="SO 11-20-01" sheetId="6" r:id="rId6"/>
    <sheet name="SO 11-20-01.1" sheetId="7" r:id="rId7"/>
    <sheet name="SO 11-30-01" sheetId="8" r:id="rId8"/>
    <sheet name="SO 11-30-02" sheetId="9" r:id="rId9"/>
    <sheet name="SO 11-81-01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<sst xmlns="http://schemas.openxmlformats.org/spreadsheetml/2006/main" count="2643" uniqueCount="614">
  <si>
    <t>Aspe</t>
  </si>
  <si>
    <t>Rekapitulace ceny</t>
  </si>
  <si>
    <t>S632100087</t>
  </si>
  <si>
    <t>Rekonstrukce mostu v km 192,202 na trati České Velenice - České Budějovice</t>
  </si>
  <si>
    <t>ZŘ</t>
  </si>
  <si>
    <t>20230131-OTSKP2022_CU2022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</si>
  <si>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</si>
  <si>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</si>
  <si>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</si>
  <si>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</si>
  <si>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</si>
  <si>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</si>
  <si>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</si>
  <si>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</si>
  <si>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</si>
  <si>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</si>
  <si>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11-10-01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</si>
  <si>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</si>
  <si>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</si>
  <si>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</si>
  <si>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</si>
  <si>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</si>
  <si>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</si>
  <si>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</si>
  <si>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</si>
  <si>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</si>
  <si>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</si>
  <si>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</si>
  <si>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</si>
  <si>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</si>
  <si>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</si>
  <si>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</si>
  <si>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</si>
  <si>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</si>
  <si>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</si>
  <si>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</si>
  <si>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</si>
  <si>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</si>
  <si>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</si>
  <si>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</si>
  <si>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</si>
  <si>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</si>
  <si>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</si>
  <si>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</si>
  <si>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</si>
  <si>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</si>
  <si>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</si>
  <si>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0</t>
  </si>
  <si>
    <t>Všeobecné konstrukce a práce</t>
  </si>
  <si>
    <t>P</t>
  </si>
  <si>
    <t>1</t>
  </si>
  <si>
    <t>R015150</t>
  </si>
  <si>
    <t/>
  </si>
  <si>
    <t>POPLATKY ZA LIKVIDACI ODPADŮ NEKONTAMINOVANÝCH - 17 05 08 ŠTĚRK Z KOLEJIŠTĚ (ODPAD PO RECYKLACI) VČ. DOPRAVY</t>
  </si>
  <si>
    <t>T</t>
  </si>
  <si>
    <t>R-položka</t>
  </si>
  <si>
    <t>PP</t>
  </si>
  <si>
    <t>VV</t>
  </si>
  <si>
    <t>229*1,808=414,032 [A]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</si>
  <si>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</si>
  <si>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X  
3. Způsob měření:  
Tunou se rozumí hmotnost odpadu vytříděného v souladu se zákonem č. 541/2020 Sb., o nakládání s odpady, v platném znění.</t>
  </si>
  <si>
    <t>R015250</t>
  </si>
  <si>
    <t>POPLATKY ZA LIKVIDACŮ ODPADŮ NEKONTAMINOVANÝCH - 17 02 03 POLYETYLÉNOVÉ PODLOŽKY (ŽEL. SVRŠEK) VČ. DOPRAVY</t>
  </si>
  <si>
    <t>101,5*1,52*2*0,00008=0,025 [A]</t>
  </si>
  <si>
    <t>R015260</t>
  </si>
  <si>
    <t>POPLATKY ZA LIKVIDACI ODPADŮ NEKONTAMINOVANÝCH - 07 02 99 PRYŽOVÉ PODLOŽKY (ŽEL. SVRŠEK) VČ. DOPRAVY</t>
  </si>
  <si>
    <t>101,5*1,52*2*0,00016=0,049 [A]</t>
  </si>
  <si>
    <t>5</t>
  </si>
  <si>
    <t>Komunikace</t>
  </si>
  <si>
    <t>4</t>
  </si>
  <si>
    <t>512550</t>
  </si>
  <si>
    <t>KOLEJOVÉ LOŽE - ZŘÍZENÍ Z KAMENIVA HRUBÉHO DRCENÉHO (ŠTĚRK)</t>
  </si>
  <si>
    <t>M3</t>
  </si>
  <si>
    <t>2022_OTSKP</t>
  </si>
  <si>
    <t>Technická specifikace položky odpovídá příslušné cenové soustavě</t>
  </si>
  <si>
    <t>513550</t>
  </si>
  <si>
    <t>KOLEJOVÉ LOŽE - DOPLNĚNÍ Z KAMENIVA HRUBÉHO DRCENÉHO (ŠTĚRK)</t>
  </si>
  <si>
    <t>6</t>
  </si>
  <si>
    <t>542121</t>
  </si>
  <si>
    <t>SMĚROVÉ A VÝŠKOVÉ VYROVNÁNÍ KOLEJE NA PRAŽCÍCH BETONOVÝCH DO 0,05 M</t>
  </si>
  <si>
    <t>M</t>
  </si>
  <si>
    <t>stávající úseky</t>
  </si>
  <si>
    <t>7</t>
  </si>
  <si>
    <t>545121</t>
  </si>
  <si>
    <t>SVAR KOLEJNIC (STEJNÉHO TVARU) 49 E1, T JEDNOTLIVĚ</t>
  </si>
  <si>
    <t>KUS</t>
  </si>
  <si>
    <t>8</t>
  </si>
  <si>
    <t>549311</t>
  </si>
  <si>
    <t>ZRUŠENÍ A ZNOVUZŘÍZENÍ BEZSTYKOVÉ KOLEJE NA NEDEMONTOVANÝCH ÚSECÍCH V KOLEJI</t>
  </si>
  <si>
    <t>9</t>
  </si>
  <si>
    <t>549331</t>
  </si>
  <si>
    <t>ZŘÍZENÍ BEZSTYKOVÉ KOLEJE NA STÁVAJÍCÍCH ÚSECÍCH V KOLEJI</t>
  </si>
  <si>
    <t>10</t>
  </si>
  <si>
    <t>R529352</t>
  </si>
  <si>
    <t>KOLEJ 49 E1 DLOUHÉ PASY, ROZD. "U", BEZSTYKOVÁ, PR. BET. BEZPODKLADNICOVÝ, UP. PRUŽNÉ - VEŠKERÝ POTŘEBNÝ MATERIÁL DODÁ ZADAVATEL</t>
  </si>
  <si>
    <t>1. Položka obsahuje:  
 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– defektoskopické zkoušky kolejnic, jsou-li vyžadovány  
 – dodávku uvedeného typu kolejnic, pražců (popř. mostnic), upevňovadel a drobného kolejiva v uvedeném rozdělení koleje pro normální rozchod kolejí (1435 mm) ! DODÁ ZADAVATEL !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</si>
  <si>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Ostatní konstrukce a práce</t>
  </si>
  <si>
    <t>11</t>
  </si>
  <si>
    <t>965010</t>
  </si>
  <si>
    <t>ODSTRANĚNÍ KOLEJOVÉHO LOŽE A DRÁŽNÍCH STEZEK</t>
  </si>
  <si>
    <t>12</t>
  </si>
  <si>
    <t>965022</t>
  </si>
  <si>
    <t>ODSTRANĚNÍ KOLEJOVÉHO LOŽE A DRÁŽNÍCH STEZEK - ODVOZ NA MEZIDEPONII</t>
  </si>
  <si>
    <t>M3KM</t>
  </si>
  <si>
    <t>229*25=5 725,000 [A]</t>
  </si>
  <si>
    <t>13</t>
  </si>
  <si>
    <t>965154</t>
  </si>
  <si>
    <t>DEMONTÁŽ KOLEJE NA MOSTNÍCH KONSTRUKCÍCH ROZEBRÁNÍM DO SOUČÁSTÍ</t>
  </si>
  <si>
    <t>14</t>
  </si>
  <si>
    <t>965155</t>
  </si>
  <si>
    <t>DEMONTÁŽ KOLEJE NA MOSTNÍCH KONSTRUKCÍCH - ODVOZ ROZEBRANÝCH SOUČÁSTÍ NA MONTÁŽNÍ ZÁKLADNU</t>
  </si>
  <si>
    <t>tkm</t>
  </si>
  <si>
    <t>předpoklad = Č. Budějovice  
101,5*0,535*25=1 357,563 [A]</t>
  </si>
  <si>
    <t xml:space="preserve">  SO 11-10-01.1</t>
  </si>
  <si>
    <t>Železniční svršek - následná směrová a výšková úprava GPK</t>
  </si>
  <si>
    <t>SO 11-10-01.1</t>
  </si>
  <si>
    <t>205*0,15=30,750 [A]</t>
  </si>
  <si>
    <t>R542312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</si>
  <si>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</si>
  <si>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  
Zhotovitel má za povinnosti si ocenit i případnou demontáž a zpětnou montáž všeho, co by mu vadilo při 3. podbití (např. čidla počítače náprav, části výstroje trati, …).</t>
  </si>
  <si>
    <t xml:space="preserve">  SO 11-11-01</t>
  </si>
  <si>
    <t>Železniční spodek - ZKPP</t>
  </si>
  <si>
    <t>SO 11-11-01</t>
  </si>
  <si>
    <t>R015112</t>
  </si>
  <si>
    <t>POPLATKY ZA LIKVIDACŮ ODPADŮ NEKONTAMINOVANÝCH - 17 05 04 VYTĚŽENÉ ZEMINY A HORNINY - II. TŘÍDA TĚŽITELNOSTI VČ. DOPRAVY</t>
  </si>
  <si>
    <t>293,6*2=587,200 [A]</t>
  </si>
  <si>
    <t>Zemní práce</t>
  </si>
  <si>
    <t>12383A</t>
  </si>
  <si>
    <t>ODKOP PRO SPOD STAVBU SILNIC A ŽELEZNIC TŘ. II - BEZ DOPRAVY</t>
  </si>
  <si>
    <t>12383B</t>
  </si>
  <si>
    <t>ODKOP PRO SPOD STAVBU SILNIC A ŽELEZNIC TŘ. II - DOPRAVA</t>
  </si>
  <si>
    <t>na mezideponii  
293,6*25=7 340,000 [A]</t>
  </si>
  <si>
    <t>Základy</t>
  </si>
  <si>
    <t>289973</t>
  </si>
  <si>
    <t>OPLÁŠTĚNÍ (ZPEVNĚNÍ) Z GEOSÍTÍ A GEOROHOŽÍ</t>
  </si>
  <si>
    <t>M2</t>
  </si>
  <si>
    <t>R50110</t>
  </si>
  <si>
    <t>ZŘÍZENÍ KONSTRUKČNÍ VRSTVY TĚLESA ŽELEZNIČNÍHO SPODKU ZE ŠTĚRKODRTI NOVÉ</t>
  </si>
  <si>
    <t>189,1+55,5+88,8=333,400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</si>
  <si>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</si>
  <si>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 xml:space="preserve">  SO 11-11-02</t>
  </si>
  <si>
    <t>Železniční spodek - sanace</t>
  </si>
  <si>
    <t>SO 11-11-02</t>
  </si>
  <si>
    <t>POPLATKY ZA LIKVIDACI ODPADI NEKONTAMINOVANÝCH - 17 05 04 VYTĚŽENÉ ZEMINY A HORNINY - II. TŘÍDA TĚŽITELNOSTI VČ. DOPRAVY</t>
  </si>
  <si>
    <t>396,2*2=792,400 [A]</t>
  </si>
  <si>
    <t>na mezideponii  
396*25=9 900,000 [A]</t>
  </si>
  <si>
    <t>R50150X</t>
  </si>
  <si>
    <t>ZŘÍZENÍ SANAČNÍ VRSTVY TĚLESA ŽELEZNIČNÍHO SPODKU</t>
  </si>
  <si>
    <t>1. Položka obsahuje:  
 – nákup a dodání materiálu v požadované kvalitě podle zadávací dokumentace  
 – očištění podkladu, případně zřízení spojovací vrstvy  
 – uložení materiálu dle předepsaného technologického předpisu  
 – zřízení podkladní nebo konstrukční vrstvy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</si>
  <si>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D.2.1.4</t>
  </si>
  <si>
    <t>Mosty, propustky a zdi</t>
  </si>
  <si>
    <t xml:space="preserve">  SO 11-20-01</t>
  </si>
  <si>
    <t>Rekonstrukce mostu</t>
  </si>
  <si>
    <t>SO 11-20-01</t>
  </si>
  <si>
    <t>42</t>
  </si>
  <si>
    <t>R014112</t>
  </si>
  <si>
    <t>901</t>
  </si>
  <si>
    <t>POPLATKY ZA SKLÁDKU TYP S-IO (INERTNÍ ODPAD)</t>
  </si>
  <si>
    <t>Výkopová zemina, 2,0 kg/m3</t>
  </si>
  <si>
    <t>(994,501)*2,0=1 989,002 [A]</t>
  </si>
  <si>
    <t>zahrnuje veškeré poplatky provozovateli skládky související s uložením odpadu na skládce.</t>
  </si>
  <si>
    <t>43</t>
  </si>
  <si>
    <t>902</t>
  </si>
  <si>
    <t>Kámen a cihly, 2,3 kg/m3</t>
  </si>
  <si>
    <t>474,785*2,3=1 092,006 [A]</t>
  </si>
  <si>
    <t>44</t>
  </si>
  <si>
    <t>903</t>
  </si>
  <si>
    <t>Železobeton, 2,4 kg/m3</t>
  </si>
  <si>
    <t>2,73*2,4=6,552 [A]</t>
  </si>
  <si>
    <t>45</t>
  </si>
  <si>
    <t>904</t>
  </si>
  <si>
    <t>Odpad z koryta, 2,0 kg/m3</t>
  </si>
  <si>
    <t>18,0*2,0=36,000 [A]</t>
  </si>
  <si>
    <t>46</t>
  </si>
  <si>
    <t>POPLATKY ZA LIKVIDACI ODPADŮ NEKONTAMINOVANÝCH - 17 05 04 VYTĚŽENÉ ZEMINY A HORNINY - II. TŘÍDA TĚŽITELNOSTI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</si>
  <si>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</si>
  <si>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47</t>
  </si>
  <si>
    <t>R03710</t>
  </si>
  <si>
    <t>POMOC PRÁCE ZAJIŠŤ NEBO ZŘÍZ OBJÍŽĎKY A PŘÍSTUP CESTY</t>
  </si>
  <si>
    <t>KPL</t>
  </si>
  <si>
    <t>Pasportizace místní komunikace před stavbou a po stavbě. Následně celková oprava komunikace poškozené staveništní dopravou. Vše bude probíhat v souladu s požadavky majitele pozemku (město Borovany).</t>
  </si>
  <si>
    <t>1=1,000 [A]</t>
  </si>
  <si>
    <t>zahrnuje objednatelem povolené náklady na požadovaná zařízení zhotovitele</t>
  </si>
  <si>
    <t>55</t>
  </si>
  <si>
    <t>02943</t>
  </si>
  <si>
    <t>OSTATNÍ POŽADAVKY - VYPRACOVÁNÍ RDS</t>
  </si>
  <si>
    <t>Položka RDS -Veškerá dokumentace zhotovitele potřebná pro realizaci stavby dle ZTP, kap.4.4. pro prefabrikované díly dle výkresu tvaru. Včetně statického výpočtu</t>
  </si>
  <si>
    <t>Technická specifikace položky odpovídá příslušné cenové soustavě.</t>
  </si>
  <si>
    <t>11120</t>
  </si>
  <si>
    <t>ODSTRANĚNÍ KŘOVIN</t>
  </si>
  <si>
    <t>99=99,000 [A]</t>
  </si>
  <si>
    <t>11202</t>
  </si>
  <si>
    <t>KÁCENÍ STROMŮ D KMENE DO 0,9M S ODSTRANĚNÍM PAŘEZŮ</t>
  </si>
  <si>
    <t>5=5,000 [A]</t>
  </si>
  <si>
    <t>11512</t>
  </si>
  <si>
    <t>ČERPÁNÍ VODY DO 1000 L/MIN</t>
  </si>
  <si>
    <t>HOD</t>
  </si>
  <si>
    <t>24*3*7=504,000 [A]</t>
  </si>
  <si>
    <t>11525</t>
  </si>
  <si>
    <t>PŘEVEDENÍ VODY POTRUBÍM DN 600 NEBO ŽLABY R.O. DO 2,0M</t>
  </si>
  <si>
    <t>2*60=120,000 [A]</t>
  </si>
  <si>
    <t>12960</t>
  </si>
  <si>
    <t>ČIŠTĚNÍ VODOTEČÍ A MELIORAČ KANÁLŮ OD NÁNOSŮ</t>
  </si>
  <si>
    <t>180*0.1=18,000 [A]</t>
  </si>
  <si>
    <t>13183</t>
  </si>
  <si>
    <t>HLOUBENÍ JAM ZAPAŽ I NEPAŽ TŘ II</t>
  </si>
  <si>
    <t>za opěrami: 32,9*4,8+3,5*2,6=167,020 [A]  
za opěrou O2: 37,0*4,8+3,5*2,6=186,700 [B]  
za křídly O1: (5,0*3,0*0,5*2,3*0,33)+(10,0*7,1*0,5*5,1*0,33)+((25,4*4,6)-(6,7*5,0))=148,779 [C]  
za křídly O2: (9,7*7,9*0,5*5,0*0,33)+(9,7*8,7*0,5*5,0*0,33)+((7,8+8,3)*1,8)=161,822 [D]  
nad klenbou: 58,1*1,3+54,5*1,7+15,2*1,5+3,0*12,0+3,5*12,0=268,980 [E]  
pro ZKPP: 3,0*0,5*16,0+6,2*0,5*12,0=61,200 [F]  
Celkem: A+B+C+D+E+F=994,501 [G]</t>
  </si>
  <si>
    <t>17511</t>
  </si>
  <si>
    <t>OBSYP POTRUBÍ A OBJEKTŮ SE ZHUTNĚNÍM</t>
  </si>
  <si>
    <t>Obsyp křídel z betonových svahovek</t>
  </si>
  <si>
    <t>obsyp křídel z betonových svahovek:  
2*10=20,000 [A]</t>
  </si>
  <si>
    <t>17581</t>
  </si>
  <si>
    <t>OBSYP POTRUBÍ A OBJEKTŮ Z NAKUPOVANÝCH MATERIÁLŮ</t>
  </si>
  <si>
    <t>Obsyp drenáže štěrkem fr. 16/32.</t>
  </si>
  <si>
    <t>Obsyp drenáže štěrkodrtí.  
2*21,5*0,1=4,300 [A]</t>
  </si>
  <si>
    <t>Obsyp rubu NK štěrkem fr. 8/16.</t>
  </si>
  <si>
    <t>Obsyp rubu NK štěrkem fr. 8/16.  
3,05*10,2+(4,0*2,6*4+4,0*2,0*0,5*4)*0,3=48,390 [A]</t>
  </si>
  <si>
    <t>18090</t>
  </si>
  <si>
    <t>VŠEOBECNÉ ÚPRAVY OSTATNÍCH PLOCH</t>
  </si>
  <si>
    <t>500=500,000 [A]</t>
  </si>
  <si>
    <t>18222</t>
  </si>
  <si>
    <t>ROZPROSTŘENÍ ORNICE VE SVAHU V TL DO 0,15M</t>
  </si>
  <si>
    <t>ohumusování svahů drážního tělesa</t>
  </si>
  <si>
    <t>ohumusování svahů drážního tělesa  
325=325,000 [A]</t>
  </si>
  <si>
    <t>18241</t>
  </si>
  <si>
    <t>ZALOŽENÍ TRÁVNÍKU RUČNÍM VÝSEVEM</t>
  </si>
  <si>
    <t>zatrávnění drážního tělesa</t>
  </si>
  <si>
    <t>zatrávnění drážního tělesa   
325=325,000 [A]</t>
  </si>
  <si>
    <t>18247</t>
  </si>
  <si>
    <t>OŠETŘOVÁNÍ TRÁVNÍKU</t>
  </si>
  <si>
    <t>325=325,000 [A]</t>
  </si>
  <si>
    <t>48</t>
  </si>
  <si>
    <t>R17180</t>
  </si>
  <si>
    <t>ULOŽENÍ SYPANINY DO NÁSYPŮ Z NAKUPOVANÝCH MATERIÁLŮ</t>
  </si>
  <si>
    <t>Nákup ornice, tl. 0,15 m</t>
  </si>
  <si>
    <t>Nákup ornice, tl. 0,15 m  
389,93*0,15=58,490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</si>
  <si>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</si>
  <si>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21263</t>
  </si>
  <si>
    <t>TRATIVODY KOMPLET Z TRUB Z PLAST HMOT DN DO 150MM</t>
  </si>
  <si>
    <t>příčné drenáže za opěrami</t>
  </si>
  <si>
    <t>příčné drenáže za opěrami   
21,5+21,5=43,000 [A]</t>
  </si>
  <si>
    <t>15</t>
  </si>
  <si>
    <t>21461</t>
  </si>
  <si>
    <t>SEPARAČNÍ GEOTEXTILIE</t>
  </si>
  <si>
    <t>separační geotextílie na rubu zídek za svahovek</t>
  </si>
  <si>
    <t>separační geotextílie na rubu zídek za svahovek   
2*10=20,000 [A]</t>
  </si>
  <si>
    <t>16</t>
  </si>
  <si>
    <t>22431</t>
  </si>
  <si>
    <t>PILOTY Z PROST BETONU</t>
  </si>
  <si>
    <t>zabetonování zápor do vrtů</t>
  </si>
  <si>
    <t>zabetonování zápor do vrtů    
7*8,0*3,14*0,15^2=3,956 [A]</t>
  </si>
  <si>
    <t>17</t>
  </si>
  <si>
    <t>22694</t>
  </si>
  <si>
    <t>ZÁPOROVÉ PAŽENÍ Z KOVU DOČASNÉ</t>
  </si>
  <si>
    <t>viz příloha č. 0.0.10</t>
  </si>
  <si>
    <t>viz příloha č. 0.0.10  
7*8*42,6/1000=2,386 [A]</t>
  </si>
  <si>
    <t>18</t>
  </si>
  <si>
    <t>22695</t>
  </si>
  <si>
    <t>VÝDŘEVA ZÁPOROVÉHO PAŽENÍ DOČASNÁ (KUBATURA)</t>
  </si>
  <si>
    <t>tl. 50 mm, viz příloha č. 0.0.10</t>
  </si>
  <si>
    <t>tl. 50 mm, viz příloha č. 0.0.10  
20,5*0,05=1,025 [A]</t>
  </si>
  <si>
    <t>19</t>
  </si>
  <si>
    <t>26173</t>
  </si>
  <si>
    <t>VRTY PRO KOTV, INJEKT, MIKROPIL NA POVR TŘ I A II D DO 150MM</t>
  </si>
  <si>
    <t>vrty pro zemní kotvy</t>
  </si>
  <si>
    <t>vrty pro zemní kotvy   
2*10=20,000 [A]</t>
  </si>
  <si>
    <t>20</t>
  </si>
  <si>
    <t>26175</t>
  </si>
  <si>
    <t>VRTY PRO KOTV, INJEKT, MIKROPIL NA POVR TŘ I A II D DO 300MM</t>
  </si>
  <si>
    <t>vrty pro osazení zápor dle výkresu 0.0.10</t>
  </si>
  <si>
    <t>vrty pro osazení zápor dle výkresu 0.0.10  
7*8=56,000 [A]</t>
  </si>
  <si>
    <t>21</t>
  </si>
  <si>
    <t>272314</t>
  </si>
  <si>
    <t>ZÁKLADY Z PROSTÉHO BETONU DO C25/30</t>
  </si>
  <si>
    <t>Patky pro zabetonování sloupků zábradlí.</t>
  </si>
  <si>
    <t>Patky pro zabetonování sloupků zábradlí.  
0,4*0,4*0,6*24=2,304 [A]</t>
  </si>
  <si>
    <t>22</t>
  </si>
  <si>
    <t>272324</t>
  </si>
  <si>
    <t>ZÁKLADY ZE ŽELEZOBETONU DO C25/30</t>
  </si>
  <si>
    <t>Základ pod svahovky</t>
  </si>
  <si>
    <t>Základ pod svahovky  
2*0,3*1,0*(4,62+2,75)=4,422 [A]</t>
  </si>
  <si>
    <t>23</t>
  </si>
  <si>
    <t>272325</t>
  </si>
  <si>
    <t>ZÁKLADY ZE ŽELEZOBETONU DO C30/37</t>
  </si>
  <si>
    <t>Základová deska pod NK</t>
  </si>
  <si>
    <t>Základová deska pod NK  
8,8*20,36*0,3=53,750 [A]</t>
  </si>
  <si>
    <t>24</t>
  </si>
  <si>
    <t>272365</t>
  </si>
  <si>
    <t>VÝZTUŽ ZÁKLADŮ Z OCELI 10505, B500B</t>
  </si>
  <si>
    <t>Do základové desky</t>
  </si>
  <si>
    <t>Do základové desky  
7,01=7,010 [A]</t>
  </si>
  <si>
    <t>25</t>
  </si>
  <si>
    <t>272368</t>
  </si>
  <si>
    <t>VÝZTUŽ ZÁKLADŮ ZE SVAŘ SÍTÍ</t>
  </si>
  <si>
    <t>Pod svahovky:  0,043+0,073=0,116 [A]</t>
  </si>
  <si>
    <t>26</t>
  </si>
  <si>
    <t>327114</t>
  </si>
  <si>
    <t>ZDI OPĚR, ZÁRUB, NÁBŘEŽ Z DÍLCŮ BETON DO C25/30</t>
  </si>
  <si>
    <t>prefabrikované svahovky C25/30 XA1, XF2</t>
  </si>
  <si>
    <t>prefabrikované svahovky C25/30 XA1, XF2  
2*0,6*(6,0+3,0)=10,800 [A]</t>
  </si>
  <si>
    <t>Svislé konstrukce</t>
  </si>
  <si>
    <t>27</t>
  </si>
  <si>
    <t>333325</t>
  </si>
  <si>
    <t>MOSTNÍ OPĚRY A KŘÍDLA ZE ŽELEZOVÉHO BETONU DO C30/37</t>
  </si>
  <si>
    <t>Monolitická část patky</t>
  </si>
  <si>
    <t>Monolitická část patky  
24=24,000 [A]</t>
  </si>
  <si>
    <t>28</t>
  </si>
  <si>
    <t>333365</t>
  </si>
  <si>
    <t>VÝZTUŽ MOSTNÍCH OPĚR A KŘÍDEL Z OCELI 10505, B500B</t>
  </si>
  <si>
    <t>0,907=0,907 [A]</t>
  </si>
  <si>
    <t>29</t>
  </si>
  <si>
    <t>348173</t>
  </si>
  <si>
    <t>ZÁBRADLÍ Z DÍLCŮ KOVOVÝCH ŽÁROVĚ ZINK PONOREM S NÁTĚREM</t>
  </si>
  <si>
    <t>KG</t>
  </si>
  <si>
    <t>dle výkresu č. 0.0.7</t>
  </si>
  <si>
    <t>dle výkresu č. 0.0.7  
814=814,000 [A]</t>
  </si>
  <si>
    <t>Vodorovné konstrukce</t>
  </si>
  <si>
    <t>30</t>
  </si>
  <si>
    <t>451312</t>
  </si>
  <si>
    <t>PODKLADNÍ A VÝPLŇOVÉ VRSTVY Z PROSTÉHO BETONU C12/15</t>
  </si>
  <si>
    <t>pod základovou deskou: 8,9*20,5*0,1=18,245 [A]  
pod drenáží a hydroizolací: 5,0*20,0*0,15*2=30,000 [B]  
Celkem: A+B=48,245 [C]</t>
  </si>
  <si>
    <t>31</t>
  </si>
  <si>
    <t>451314</t>
  </si>
  <si>
    <t>PODKLADNÍ A VÝPLŇOVÉ VRSTVY Z PROSTÉHO BETONU C25/30</t>
  </si>
  <si>
    <t>Lože pro dlažbu a ukončující prahy pod dlažbou</t>
  </si>
  <si>
    <t>okolo vyústění tubusu: (1,2*7,3*2+1,2*6,0*2+2,2*1,5*2)*0,1=3,852 [A]  
uvnitř rámu: (5,05*13,9+8,8*2+7,6)*0,1=9,540 [B]  
Celkem: A+B=13,392 [D]</t>
  </si>
  <si>
    <t>32</t>
  </si>
  <si>
    <t>451523</t>
  </si>
  <si>
    <t>VÝPLŇ VRSTVY Z KAMENIVA DRCENÉHO, INDEX ZHUTNĚNÍ ID DO 0,9</t>
  </si>
  <si>
    <t>zásyp uvnitř tubusu pod konstrukcí koryta</t>
  </si>
  <si>
    <t>zásyp uvnitř tubusu pod konstrukcí koryta  
3,1*20,0+4,65*0,6*20,0*0,5+0,6*12,0+3,1*12,0=134,300 [A]</t>
  </si>
  <si>
    <t>33</t>
  </si>
  <si>
    <t>458523</t>
  </si>
  <si>
    <t>VÝPLŇ ZA OPĚRAMI A ZDMI Z KAMENIVA DRCENÉHO, INDEX ZHUTNĚNÍ ID DO 0,9</t>
  </si>
  <si>
    <t>zásyp přechodové oblasti štěrkodrtí frakce 0-32A hutněnou po vrstvách</t>
  </si>
  <si>
    <t>zásyp přechodové oblasti štěrkodrtí frakce 0-32A hutněnou po vrstvách  
11,7*20,6+26,7*11,2+25,3*11,2+5,3*20,0*2+(10,5+11,1)*6,2*2+2,7*2,7*3,0=1 325,130 [A]</t>
  </si>
  <si>
    <t>34</t>
  </si>
  <si>
    <t>465512</t>
  </si>
  <si>
    <t>DLAŽBY Z LOMOVÉHO KAMENE NA MC</t>
  </si>
  <si>
    <t>okolo vyústění tubusu: (1,2*6,5*4+2,3*2,4*2)*0,2=8,448 [A]  
uvnitř rámu: (5,05*13,9+8,8*2+7,6)*0,2=19,079 [B]  
Celkem: A+B=27,527 [C]</t>
  </si>
  <si>
    <t>35</t>
  </si>
  <si>
    <t>467385</t>
  </si>
  <si>
    <t>STUPNĚ A PRAHY VOD KORYT ZE ŽELBET DO C30/37 VČET VÝZT</t>
  </si>
  <si>
    <t>0,5*0,7*4,65*2=3,255 [A]</t>
  </si>
  <si>
    <t>49</t>
  </si>
  <si>
    <t>R421127</t>
  </si>
  <si>
    <t>MOSTNÍ NOSNÉ DESKOVÉ KONSTR Z DÍLCŮ ŽELBET DO C50/60</t>
  </si>
  <si>
    <t>Kompletní nosná klenbová konstrukce z prefabrikovaných dílců z betonu C50/60 - XF3, XC3, XD1 včetně křídel, včetně betonářské výztuže, včetně osazení jeřábem.   
Objem a hmotnosti prefabrikovaných dílců viz výkres skladby prefabrikátů</t>
  </si>
  <si>
    <t>Kompletní nosná klenbová konstrukce z prefabrikovaných dílců z betonu C50/60 - XF3, XC3, XD1 včetně křídel, včetně betonářské výztuže, včetně osazení jeřábem.   
Objem a hmotnosti prefabrikovaných dílců viz výkres skladby prefabrikátů  
81,79=81,790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</si>
  <si>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</si>
  <si>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50</t>
  </si>
  <si>
    <t>R45145</t>
  </si>
  <si>
    <t>PODKL A VÝPLŇ VRSTVY Z MALTY CEMENTOVÉ</t>
  </si>
  <si>
    <t>Samonivelační hmota pro podlití vyklínkovaných prefabrikátů.</t>
  </si>
  <si>
    <t>Samonivelační hmota pro podlití vyklínkovaných prefabrikátů.  
2*2,82*19,96*0,02=2,251 [A]</t>
  </si>
  <si>
    <t>Položka zahrnuje veškerý materiál, výrobky a polotovary, včetně mimostaveništní a vnitrostaveništní dopravy (rovněž přesuny), včetně naložení a složení, případně s uložením.</t>
  </si>
  <si>
    <t>Přidružená stavební výroba</t>
  </si>
  <si>
    <t>51</t>
  </si>
  <si>
    <t>R711131</t>
  </si>
  <si>
    <t>IZOLACE BĚŽNÝCH KONSTRUKCÍ PROTI VOLNĚ STÉKAJÍCÍ VODĚ ASFALTOVÝMI NÁTĚRY</t>
  </si>
  <si>
    <t>Skladba C, specifikace viz příloha č. D.2.1.4-2 0.0.9 Projekt vodotěsné izolace, odvodnění</t>
  </si>
  <si>
    <t>Skladba C, specifikace viz příloha č. D.2.1.4-2 0.0.9 Projekt vodotěsné izolace, odvodnění  
monolitické patky rámu:  1,7*20,0*2=68,000 [A]  
zasypané části rámu: 1,4*20,0*2+26,2*2+1,4*2+1,7*2=114,600 [B]  
Celkem: A+B=182,600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</si>
  <si>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</si>
  <si>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</si>
  <si>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R711132</t>
  </si>
  <si>
    <t>IZOLACE BĚŽNÝCH KONSTRUKCÍ PROTI VOLNĚ STÉKAJÍCÍ VODĚ ASFALTOVÝMI PÁSY</t>
  </si>
  <si>
    <t>Skladba A+B, specifikace viz příloha č. D.2.1.4-2 0.0.9 Projekt vodotěsné izolace, odvodnění</t>
  </si>
  <si>
    <t>Skladba A+B, specifikace viz příloha č. D.2.1.4-2 0.0.9 Projekt vodotěsné izolace, odvodnění  
rám: (12,3*13,5)-(1,15*3,3)+(4,5*3,23*4)-(2,43*3,23*2)=204,697 [A]  
podkladní beton pod SVI: 5,3*20,0*2=212,000 [B]  
Celkem: A+B=416,697 [C]</t>
  </si>
  <si>
    <t>56</t>
  </si>
  <si>
    <t>711509</t>
  </si>
  <si>
    <t>OCHRANA IZOLACE NA POVRCHU TEXTILIÍ</t>
  </si>
  <si>
    <t>Potrubí</t>
  </si>
  <si>
    <t>36</t>
  </si>
  <si>
    <t>83434</t>
  </si>
  <si>
    <t>POTRUBÍ Z TRUB KAMENINOVÝCH DN DO 200MM</t>
  </si>
  <si>
    <t>Vyústění drenážních trubek, kameninová tr. DN 180 mm.</t>
  </si>
  <si>
    <t>Vyústění drenážních trubek, kameninová tr. DN 180 mm.  
2*0,5=1,000 [A]</t>
  </si>
  <si>
    <t>37</t>
  </si>
  <si>
    <t>917211</t>
  </si>
  <si>
    <t>ZÁHONOVÉ OBRUBY Z BETONOVÝCH OBRUBNÍKŮ ŠÍŘ 50MM</t>
  </si>
  <si>
    <t>Obruba podél dlažby.</t>
  </si>
  <si>
    <t>Obruba podél dlažby.  
4,3*2+6,6*4=35,000 [A]</t>
  </si>
  <si>
    <t>38</t>
  </si>
  <si>
    <t>96612</t>
  </si>
  <si>
    <t>BOURÁNÍ KONSTRUKCÍ Z KAMENE NA SUCHO</t>
  </si>
  <si>
    <t>Rozebrání stávajících gabionů</t>
  </si>
  <si>
    <t>Rozebrání stávajících gabionů  
(1,0*1,5*4,0)*4=24,000 [A]</t>
  </si>
  <si>
    <t>39</t>
  </si>
  <si>
    <t>96613</t>
  </si>
  <si>
    <t>BOURÁNÍ KONSTRUKCÍ Z KAMENE NA MC</t>
  </si>
  <si>
    <t>Bourání stávajícího mostu, kámen a cihly.</t>
  </si>
  <si>
    <t>Bourání stávajícího mostu, kámen a cihly.  
klenba a křídla: 17,04*4,75+(2,4+2,53)*7,8+2,9*1,1*4+(29,1+28,1+26,5+24,1)*1,6=304,634 [A]  
základy: 2,4*1,5*5,3*2+(8,7+8,6+9,1+7,9)*1,5*2,5=166,785 [B]  
římsy na křídlech: (9,3+10,2+9,1+8,8)*0,15*0,6=3,366 [C]  
Celkem: A+B+C=474,785 [D]</t>
  </si>
  <si>
    <t>40</t>
  </si>
  <si>
    <t>96616</t>
  </si>
  <si>
    <t>BOURÁNÍ KONSTRUKCÍ ZE ŽELEZOBETONU</t>
  </si>
  <si>
    <t>ŽB římsy</t>
  </si>
  <si>
    <t>ŽB římsy  
(0,23+0,12)*7,8=2,730 [A]</t>
  </si>
  <si>
    <t>41</t>
  </si>
  <si>
    <t>96618</t>
  </si>
  <si>
    <t>BOURÁNÍ KONSTRUKCÍ KOVOVÝCH</t>
  </si>
  <si>
    <t>Odstranění zábradlí, 30 kg/m.</t>
  </si>
  <si>
    <t>Odstranění zábradlí, 30 kg/m.  
2*16,0*0,03=0,960 [A]</t>
  </si>
  <si>
    <t>53</t>
  </si>
  <si>
    <t>R93631</t>
  </si>
  <si>
    <t>DROBNÉ DOPLŇK KONSTR BETON MONOLIT</t>
  </si>
  <si>
    <t>KS</t>
  </si>
  <si>
    <t>Letopočet výstavby vlysem do betonu na římsách.</t>
  </si>
  <si>
    <t>Letopočet výstavby vlysem do betonu na římsách.  
2=2,000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</si>
  <si>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</si>
  <si>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54</t>
  </si>
  <si>
    <t>R93650</t>
  </si>
  <si>
    <t>DROBNÉ DOPLŇK KONSTR KOVOVÉ</t>
  </si>
  <si>
    <t>Deska se zhotovitelem rekonstrukce mostu.</t>
  </si>
  <si>
    <t>Deska se zhotovitelem rekonstrukce mostu.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</si>
  <si>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</si>
  <si>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 xml:space="preserve">  SO 11-20-01.1</t>
  </si>
  <si>
    <t>DIO</t>
  </si>
  <si>
    <t>SO 11-20-01.1</t>
  </si>
  <si>
    <t>914162</t>
  </si>
  <si>
    <t>DOPRAVNÍ ZNAČKY ZÁKLADNÍ VELIKOSTI HLINÍKOVÉ FÓLIE TŘ 1 - MONTÁŽ S PŘEMÍSTĚNÍM</t>
  </si>
  <si>
    <t>B1-2 ks, E3a-1 ks, E13-2 ks, IP10a-1 ks, IS11c-4 ks</t>
  </si>
  <si>
    <t>2+1+2+1+4=10,000 [A]  
Celkem: A=10,000 [B]</t>
  </si>
  <si>
    <t>914163</t>
  </si>
  <si>
    <t>DOPRAVNÍ ZNAČKY ZÁKLADNÍ VELIKOSTI HLINÍKOVÉ FÓLIE TŘ 1 - DEMONTÁŽ</t>
  </si>
  <si>
    <t>10=10,000 [A]  
Celkem: A=10,000 [B]</t>
  </si>
  <si>
    <t>914169</t>
  </si>
  <si>
    <t>DOPRAV ZNAČKY ZÁKL VEL HLINÍK FÓLIE TŘ 1 - NÁJEMNÉ</t>
  </si>
  <si>
    <t>KSDEN</t>
  </si>
  <si>
    <t>10*120=1 200,000 [A]  
Celkem: A=1 200,000 [B]</t>
  </si>
  <si>
    <t>914462</t>
  </si>
  <si>
    <t>DOPRAVNÍ ZNAČKY 100X150CM HLINÍKOVÉ FÓLIE TŘ 1 - MONTÁŽ S PŘEMÍSTĚNÍM</t>
  </si>
  <si>
    <t>IP22</t>
  </si>
  <si>
    <t>4=4,000 [A]  
Celkem: A=4,000 [B]</t>
  </si>
  <si>
    <t>914463</t>
  </si>
  <si>
    <t>DOPRAVNÍ ZNAČKY 100X150CM HLINÍKOVÉ FÓLIE TŘ 1 - DEMONTÁŽ</t>
  </si>
  <si>
    <t>914469</t>
  </si>
  <si>
    <t>DOPRAV ZNAČ 100X150CM HLINÍK FÓLIE TŘ 1 - NÁJEMNÉ</t>
  </si>
  <si>
    <t>4*120=480,000 [A]  
Celkem: A=480,000 [B]</t>
  </si>
  <si>
    <t>914952</t>
  </si>
  <si>
    <t>SLOUPKY A STOJKY DZ Z JÄKL PROF PRO OCEL STOJAN MONT S PŘESUN</t>
  </si>
  <si>
    <t>10+4=14,000 [A]  
Celkem: A=14,000 [B]</t>
  </si>
  <si>
    <t>914953</t>
  </si>
  <si>
    <t>SLOUPKY A STOJKY DZ Z JÄKL PROFILŮ PRO OCEL STOJAN DEMONTÁŽ</t>
  </si>
  <si>
    <t>914959</t>
  </si>
  <si>
    <t>SLOUP A STOJKY DZ Z JÄKL PRO OCEL STOJAN NÁJEMNÉ</t>
  </si>
  <si>
    <t>(10+4)*120=1 680,000 [A]  
Celkem: A=1 680,000 [B]</t>
  </si>
  <si>
    <t>916122</t>
  </si>
  <si>
    <t>DOPRAV SVĚTLO VÝSTRAŽ SOUPRAVA 3KS - MONTÁŽ S PŘESUNEM</t>
  </si>
  <si>
    <t>2=2,000 [A]  
Celkem: A=2,000 [B]</t>
  </si>
  <si>
    <t>916123</t>
  </si>
  <si>
    <t>DOPRAV SVĚTLO VÝSTRAŽ SOUPRAVA 3KS - DEMONTÁŽ</t>
  </si>
  <si>
    <t>916129</t>
  </si>
  <si>
    <t>DOPRAV SVĚTLO VÝSTRAŽ SOUPRAVA 3KS - NÁJEMNÉ</t>
  </si>
  <si>
    <t>2*120=240,000 [A]  
Celkem: A=240,000 [B]</t>
  </si>
  <si>
    <t>916312</t>
  </si>
  <si>
    <t>DOPRAVNÍ ZÁBRANY Z2 S FÓLIÍ TŘ 1 - MONTÁŽ S PŘESUNEM</t>
  </si>
  <si>
    <t>916313</t>
  </si>
  <si>
    <t>DOPRAVNÍ ZÁBRANY Z2 S FÓLIÍ TŘ 1 - DEMONTÁŽ</t>
  </si>
  <si>
    <t>916319</t>
  </si>
  <si>
    <t>DOPRAVNÍ ZÁBRANY Z2 - NÁJEMNÉ</t>
  </si>
  <si>
    <t>OST</t>
  </si>
  <si>
    <t>Ostatní</t>
  </si>
  <si>
    <t>03710</t>
  </si>
  <si>
    <t>Položka na opravu poškození způsobených na objízdné trase, neobsahuje práce na opravě místní komunikace, které jsou uvedeny v SO 11-20-01 pol. č. R03710.</t>
  </si>
  <si>
    <t>03720</t>
  </si>
  <si>
    <t>POMOC PRÁCE ZAJIŠŤ NEBO ZŘÍZ REGULACI A OCHRANU DOPRAVY</t>
  </si>
  <si>
    <t>D.2.1.5</t>
  </si>
  <si>
    <t>Ostatní inženýrské objekty - přeložky kabelů</t>
  </si>
  <si>
    <t xml:space="preserve">  SO 11-30-01</t>
  </si>
  <si>
    <t>Přeložky kabelu SŽ-CTD</t>
  </si>
  <si>
    <t>SO 11-30-01</t>
  </si>
  <si>
    <t>02730</t>
  </si>
  <si>
    <t>POMOC PRÁCE ZŘÍZ NEBO ZAJIŠŤ OCHRANU INŽENÝRSKÝCH SÍTÍ</t>
  </si>
  <si>
    <t>Provizorní převěs dl. 23,0 m</t>
  </si>
  <si>
    <t>Provizorní převěs dl. 23,0 m  
1=1,000 [A]</t>
  </si>
  <si>
    <t>02910</t>
  </si>
  <si>
    <t>OSTATNÍ POŽADAVKY - ZEMĚMĚŘIČSKÁ MĚŘENÍ</t>
  </si>
  <si>
    <t>132738</t>
  </si>
  <si>
    <t>HLOUBENÍ RÝH ŠÍŘ DO 2M PAŽ I NEPAŽ TŘ. I, ODVOZ DO 20KM</t>
  </si>
  <si>
    <t>62*0,35*0,5=10,850 [A]</t>
  </si>
  <si>
    <t>17411</t>
  </si>
  <si>
    <t>ZÁSYP JAM A RÝH ZEMINOU SE ZHUTNĚNÍM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</si>
  <si>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</si>
  <si>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</si>
  <si>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</si>
  <si>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</si>
  <si>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62,5=62,500 [A]</t>
  </si>
  <si>
    <t>702311</t>
  </si>
  <si>
    <t>ZAKRYTÍ KABELŮ VÝSTRAŽNOU FÓLIÍ ŠÍŘKY DO 20 CM</t>
  </si>
  <si>
    <t>62=62,000 [A]</t>
  </si>
  <si>
    <t>702901</t>
  </si>
  <si>
    <t>ZASYPÁNÍ KABELOVÉHO ŽLABU VRSTVOU Z PŘESÁTÉHO PÍSKU ČI VÝKOPKU SVĚTLÉ ŠÍŘKY DO 120 MM</t>
  </si>
  <si>
    <t>742J15</t>
  </si>
  <si>
    <t>OCHRANNÁ TRUBKA OPTICKÉHO KABELU HDPE SVĚTLOST 10-40MM</t>
  </si>
  <si>
    <t>Půlená HDPE trubka - ochrana odhaleného optického kabelu.</t>
  </si>
  <si>
    <t>20=20,000 [A]</t>
  </si>
  <si>
    <t>R742P17</t>
  </si>
  <si>
    <t>VYHLEDÁNÍ STÁVAJÍCÍHO KABELU (MĚŘENÍ, SONDA)</t>
  </si>
  <si>
    <t>Vyhledání stávající trasy, přerušení HDPE trubky, rozbalení rezervy, manipulace s optickým kabelem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</si>
  <si>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</si>
  <si>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 xml:space="preserve">  SO 11-30-02</t>
  </si>
  <si>
    <t>Přeložka kabelu SSZT</t>
  </si>
  <si>
    <t>SO 11-30-02</t>
  </si>
  <si>
    <t>132831</t>
  </si>
  <si>
    <t>HLOUBENÍ RÝH ŠÍŘ DO 2M PAŽ I NEPAŽ TŘ. II, ODVOZ DO 1KM</t>
  </si>
  <si>
    <t>Vyhledání stávající trasy, rozbalení rezervy, manipulace s kabelem</t>
  </si>
  <si>
    <t>D.2.3.1</t>
  </si>
  <si>
    <t>Trakční vedení</t>
  </si>
  <si>
    <t xml:space="preserve">  SO 11-81-01</t>
  </si>
  <si>
    <t>Úprava trakčního vedení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</si>
  <si>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</si>
  <si>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</si>
  <si>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</si>
  <si>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</si>
  <si>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</si>
  <si>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</si>
  <si>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74C135</t>
  </si>
  <si>
    <t>SVISLÝ POSUN KONZOLY NA STOŽÁRU</t>
  </si>
  <si>
    <t>74C137</t>
  </si>
  <si>
    <t>UVOLNĚNÍ A ZPĚTNÁ MONTÁŽ TR NEBO NL V ZÁVĚSU</t>
  </si>
  <si>
    <t>74C313</t>
  </si>
  <si>
    <t>VĚŠÁK TROLEJE POHYBLIVÝ S PROUDOVÝM PROPOJENÍM</t>
  </si>
  <si>
    <t>74C351</t>
  </si>
  <si>
    <t>LANO PEVNÝCH BODŮ A ODTAHŮ 50 MM2 BZ NEBO FE</t>
  </si>
  <si>
    <t>74C361</t>
  </si>
  <si>
    <t>ODTAH NOSNÉHO LANA A TROLEJE SPOLEČNÝ</t>
  </si>
  <si>
    <t>74C411</t>
  </si>
  <si>
    <t>KOTVENÍ SMĚROVÝCH LAN PEVNÉ, 1 NEBO 2 LANA 50-70 MM2</t>
  </si>
  <si>
    <t>74C441</t>
  </si>
  <si>
    <t>TAŽENÍ SMĚROVÝCH A PŘÍČNÝCH LAN 50 MM2 BZ NEBO FE</t>
  </si>
  <si>
    <t>74C591</t>
  </si>
  <si>
    <t>VÝŠKOVÁ REGULACE TROLEJE</t>
  </si>
  <si>
    <t>74C596</t>
  </si>
  <si>
    <t>ZAJIŠTĚNÍ KOTVENÍ NL A TR VŠECH SESTAV</t>
  </si>
  <si>
    <t>74C5A1</t>
  </si>
  <si>
    <t>DEFINITIVNÍ REGULACE POHYBLIVÉHO KOTVENÍ TROLEJE</t>
  </si>
  <si>
    <t>74C5A2</t>
  </si>
  <si>
    <t>DEFINITIVNÍ REGULACE POHYBLIVÉHO KOTVENÍ NOSNÉHO LANA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</si>
  <si>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</si>
  <si>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</si>
  <si>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</si>
  <si>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</si>
  <si>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74C974</t>
  </si>
  <si>
    <t>AKTUALIZACE KSU A TP DLE KOLEJOVÝCH POSTUPŮ ZA 100 M ZPROVOZŇOVANÉ SKUPINY</t>
  </si>
  <si>
    <t>74C975</t>
  </si>
  <si>
    <t>AKTUALIZACE TV DLE KOLEJOVÝCH POSTUPŮ ZA 100 M ZPROVOZŇOVANÉ SKUPINY</t>
  </si>
  <si>
    <t>74C976</t>
  </si>
  <si>
    <t>ZPRACOVÁNÍ KSU A TP PRO ÚČELY ZAVEDENÍ DO PROVOZU ZA 100 M ZPROVOZŇOVANÉ SKUPINY</t>
  </si>
  <si>
    <t>74CF11</t>
  </si>
  <si>
    <t>TAŽNÉ HNACÍ VOZIDLO K PRACOVNÍM SOUPRAVÁM (PRO VODIČE - MONTÁŽ)</t>
  </si>
  <si>
    <t>74G</t>
  </si>
  <si>
    <t>Demontáže TV</t>
  </si>
  <si>
    <t>74F438</t>
  </si>
  <si>
    <t>DEMONTÁŽ ODTAHŮ TR A NL (SPOLEČNÝCH NEBO ODDĚLENÝCH)</t>
  </si>
  <si>
    <t>viz. polohový plán</t>
  </si>
  <si>
    <t>74F455</t>
  </si>
  <si>
    <t>DEMONTÁŽ VĚŠÁKŮ TROLEJE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</si>
  <si>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</si>
  <si>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</si>
  <si>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</si>
  <si>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</si>
  <si>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</si>
  <si>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POPLATKY ZA LIKVIDACI ODPADŮ NEKONTAMINOVANÝCH VČ. DOPRAVY NA SKLÁDKU A VEŠKERÉ MANIPULACE - 17 01 03 IZOLÁTORY PORCELÁNOVÉ</t>
  </si>
  <si>
    <t>přepočet kubatury na tuny - izolátor 11kg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</si>
  <si>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541/2020 Sb., o nakládání s odpady, v platném znění.</t>
  </si>
  <si>
    <t>74I</t>
  </si>
  <si>
    <t>Zkoušky a revize</t>
  </si>
  <si>
    <t>74F312</t>
  </si>
  <si>
    <t>MĚŘENÍ PARAMETRŮ TV STATICKÉ</t>
  </si>
  <si>
    <t>KM</t>
  </si>
  <si>
    <t>viz. technická zpráva</t>
  </si>
  <si>
    <t>74F313</t>
  </si>
  <si>
    <t>MĚŘENÍ ELEKTRICKÝCH VLASTNOSTÍ TV</t>
  </si>
  <si>
    <t>74F321</t>
  </si>
  <si>
    <t>PROTOKOL ZPŮSOBILOSTI</t>
  </si>
  <si>
    <t>74F322</t>
  </si>
  <si>
    <t>REVIZNÍ ZPRÁVA</t>
  </si>
  <si>
    <t>74F323</t>
  </si>
  <si>
    <t>PROTOKOL UTZ</t>
  </si>
  <si>
    <t>74F332</t>
  </si>
  <si>
    <t>VÝKON ORGANIZAČNÍCH JEDNOTEK SPRÁVCE</t>
  </si>
  <si>
    <t>počet výluk viz. technická zpráva * 1h/výluku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</si>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</sst>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0+C10+C15+C18+C21+C23</f>
      </c>
    </row>
    <row r="7" spans="2:3" ht="12.75" customHeight="1">
      <c r="B7" s="8" t="s">
        <v>7</v>
      </c>
      <c s="10">
        <f>0+E10+E15+E18+E21+E23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113</v>
      </c>
      <c s="12" t="s">
        <v>114</v>
      </c>
      <c s="14">
        <f>'SO 11-10-01.1'!K8+'SO 11-10-01.1'!M8</f>
      </c>
      <c s="14">
        <f>C12*0.21</f>
      </c>
      <c s="14">
        <f>C12+D12</f>
      </c>
      <c s="13">
        <f>'SO 11-10-01.1'!T7</f>
      </c>
    </row>
    <row r="13" spans="1:6" ht="12.75">
      <c r="A13" s="11" t="s">
        <v>120</v>
      </c>
      <c s="12" t="s">
        <v>121</v>
      </c>
      <c s="14">
        <f>'SO 11-11-01'!K8+'SO 11-11-01'!M8</f>
      </c>
      <c s="14">
        <f>C13*0.21</f>
      </c>
      <c s="14">
        <f>C13+D13</f>
      </c>
      <c s="13">
        <f>'SO 11-11-01'!T7</f>
      </c>
    </row>
    <row r="14" spans="1:6" ht="12.75">
      <c r="A14" s="11" t="s">
        <v>140</v>
      </c>
      <c s="12" t="s">
        <v>141</v>
      </c>
      <c s="14">
        <f>'SO 11-11-02'!K8+'SO 11-11-02'!M8</f>
      </c>
      <c s="14">
        <f>C14*0.21</f>
      </c>
      <c s="14">
        <f>C14+D14</f>
      </c>
      <c s="13">
        <f>'SO 11-11-02'!T7</f>
      </c>
    </row>
    <row r="15" spans="1:6" ht="12.75">
      <c r="A15" s="11" t="s">
        <v>149</v>
      </c>
      <c s="12" t="s">
        <v>150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151</v>
      </c>
      <c s="12" t="s">
        <v>152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415</v>
      </c>
      <c s="12" t="s">
        <v>416</v>
      </c>
      <c s="14">
        <f>'SO 11-20-01.1'!K8+'SO 11-20-01.1'!M8</f>
      </c>
      <c s="14">
        <f>C17*0.21</f>
      </c>
      <c s="14">
        <f>C17+D17</f>
      </c>
      <c s="13">
        <f>'SO 11-20-01.1'!T7</f>
      </c>
    </row>
    <row r="18" spans="1:6" ht="12.75">
      <c r="A18" s="11" t="s">
        <v>466</v>
      </c>
      <c s="12" t="s">
        <v>467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468</v>
      </c>
      <c s="12" t="s">
        <v>469</v>
      </c>
      <c s="14">
        <f>'SO 11-30-01'!K8+'SO 11-30-01'!M8</f>
      </c>
      <c s="14">
        <f>C19*0.21</f>
      </c>
      <c s="14">
        <f>C19+D19</f>
      </c>
      <c s="13">
        <f>'SO 11-30-01'!T7</f>
      </c>
    </row>
    <row r="20" spans="1:6" ht="12.75">
      <c r="A20" s="11" t="s">
        <v>500</v>
      </c>
      <c s="12" t="s">
        <v>501</v>
      </c>
      <c s="14">
        <f>'SO 11-30-02'!K8+'SO 11-30-02'!M8</f>
      </c>
      <c s="14">
        <f>C20*0.21</f>
      </c>
      <c s="14">
        <f>C20+D20</f>
      </c>
      <c s="13">
        <f>'SO 11-30-02'!T7</f>
      </c>
    </row>
    <row r="21" spans="1:6" ht="12.75">
      <c r="A21" s="11" t="s">
        <v>506</v>
      </c>
      <c s="12" t="s">
        <v>507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508</v>
      </c>
      <c s="12" t="s">
        <v>509</v>
      </c>
      <c s="14">
        <f>'SO 11-81-01'!K8+'SO 11-81-01'!M8</f>
      </c>
      <c s="14">
        <f>C22*0.21</f>
      </c>
      <c s="14">
        <f>C22+D22</f>
      </c>
      <c s="13">
        <f>'SO 11-81-01'!T7</f>
      </c>
    </row>
    <row r="23" spans="1:6" ht="12.75">
      <c r="A23" s="11" t="s">
        <v>582</v>
      </c>
      <c s="12" t="s">
        <v>583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584</v>
      </c>
      <c s="12" t="s">
        <v>585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506</v>
      </c>
      <c r="E4" s="26" t="s">
        <v>507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510</v>
      </c>
      <c r="E8" s="30" t="s">
        <v>509</v>
      </c>
      <c r="J8" s="29">
        <f>0+J9+J82+J95+J100</f>
      </c>
      <c s="29">
        <f>0+K9+K82+K95+K100</f>
      </c>
      <c s="29">
        <f>0+L9+L82+L95+L100</f>
      </c>
      <c s="29">
        <f>0+M9+M82+M95+M100</f>
      </c>
    </row>
    <row r="9" spans="1:13" ht="12.75">
      <c r="A9" t="s">
        <v>46</v>
      </c>
      <c r="C9" s="31" t="s">
        <v>511</v>
      </c>
      <c r="E9" s="33" t="s">
        <v>512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50</v>
      </c>
      <c s="34" t="s">
        <v>513</v>
      </c>
      <c s="35" t="s">
        <v>52</v>
      </c>
      <c s="6" t="s">
        <v>514</v>
      </c>
      <c s="36" t="s">
        <v>85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515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516</v>
      </c>
      <c s="35" t="s">
        <v>52</v>
      </c>
      <c s="6" t="s">
        <v>517</v>
      </c>
      <c s="36" t="s">
        <v>85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515</v>
      </c>
    </row>
    <row r="17" spans="1:5" ht="12.75">
      <c r="A17" t="s">
        <v>59</v>
      </c>
      <c r="E17" s="39" t="s">
        <v>74</v>
      </c>
    </row>
    <row r="18" spans="1:16" ht="12.75">
      <c r="A18" t="s">
        <v>49</v>
      </c>
      <c s="34" t="s">
        <v>26</v>
      </c>
      <c s="34" t="s">
        <v>518</v>
      </c>
      <c s="35" t="s">
        <v>52</v>
      </c>
      <c s="6" t="s">
        <v>519</v>
      </c>
      <c s="36" t="s">
        <v>85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515</v>
      </c>
    </row>
    <row r="21" spans="1:5" ht="12.75">
      <c r="A21" t="s">
        <v>59</v>
      </c>
      <c r="E21" s="39" t="s">
        <v>74</v>
      </c>
    </row>
    <row r="22" spans="1:16" ht="12.75">
      <c r="A22" t="s">
        <v>49</v>
      </c>
      <c s="34" t="s">
        <v>69</v>
      </c>
      <c s="34" t="s">
        <v>520</v>
      </c>
      <c s="35" t="s">
        <v>52</v>
      </c>
      <c s="6" t="s">
        <v>521</v>
      </c>
      <c s="36" t="s">
        <v>85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515</v>
      </c>
    </row>
    <row r="25" spans="1:5" ht="12.75">
      <c r="A25" t="s">
        <v>59</v>
      </c>
      <c r="E25" s="39" t="s">
        <v>74</v>
      </c>
    </row>
    <row r="26" spans="1:16" ht="12.75">
      <c r="A26" t="s">
        <v>49</v>
      </c>
      <c s="34" t="s">
        <v>67</v>
      </c>
      <c s="34" t="s">
        <v>522</v>
      </c>
      <c s="35" t="s">
        <v>52</v>
      </c>
      <c s="6" t="s">
        <v>523</v>
      </c>
      <c s="36" t="s">
        <v>80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515</v>
      </c>
    </row>
    <row r="29" spans="1:5" ht="12.75">
      <c r="A29" t="s">
        <v>59</v>
      </c>
      <c r="E29" s="39" t="s">
        <v>74</v>
      </c>
    </row>
    <row r="30" spans="1:16" ht="12.75">
      <c r="A30" t="s">
        <v>49</v>
      </c>
      <c s="34" t="s">
        <v>77</v>
      </c>
      <c s="34" t="s">
        <v>524</v>
      </c>
      <c s="35" t="s">
        <v>52</v>
      </c>
      <c s="6" t="s">
        <v>525</v>
      </c>
      <c s="36" t="s">
        <v>85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515</v>
      </c>
    </row>
    <row r="33" spans="1:5" ht="12.75">
      <c r="A33" t="s">
        <v>59</v>
      </c>
      <c r="E33" s="39" t="s">
        <v>74</v>
      </c>
    </row>
    <row r="34" spans="1:16" ht="12.75">
      <c r="A34" t="s">
        <v>49</v>
      </c>
      <c s="34" t="s">
        <v>82</v>
      </c>
      <c s="34" t="s">
        <v>526</v>
      </c>
      <c s="35" t="s">
        <v>52</v>
      </c>
      <c s="6" t="s">
        <v>527</v>
      </c>
      <c s="36" t="s">
        <v>85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515</v>
      </c>
    </row>
    <row r="37" spans="1:5" ht="12.75">
      <c r="A37" t="s">
        <v>59</v>
      </c>
      <c r="E37" s="39" t="s">
        <v>74</v>
      </c>
    </row>
    <row r="38" spans="1:16" ht="12.75">
      <c r="A38" t="s">
        <v>49</v>
      </c>
      <c s="34" t="s">
        <v>86</v>
      </c>
      <c s="34" t="s">
        <v>528</v>
      </c>
      <c s="35" t="s">
        <v>52</v>
      </c>
      <c s="6" t="s">
        <v>529</v>
      </c>
      <c s="36" t="s">
        <v>80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515</v>
      </c>
    </row>
    <row r="41" spans="1:5" ht="12.75">
      <c r="A41" t="s">
        <v>59</v>
      </c>
      <c r="E41" s="39" t="s">
        <v>74</v>
      </c>
    </row>
    <row r="42" spans="1:16" ht="12.75">
      <c r="A42" t="s">
        <v>49</v>
      </c>
      <c s="34" t="s">
        <v>89</v>
      </c>
      <c s="34" t="s">
        <v>530</v>
      </c>
      <c s="35" t="s">
        <v>52</v>
      </c>
      <c s="6" t="s">
        <v>531</v>
      </c>
      <c s="36" t="s">
        <v>80</v>
      </c>
      <c s="37">
        <v>460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515</v>
      </c>
    </row>
    <row r="45" spans="1:5" ht="12.75">
      <c r="A45" t="s">
        <v>59</v>
      </c>
      <c r="E45" s="39" t="s">
        <v>74</v>
      </c>
    </row>
    <row r="46" spans="1:16" ht="12.75">
      <c r="A46" t="s">
        <v>49</v>
      </c>
      <c s="34" t="s">
        <v>92</v>
      </c>
      <c s="34" t="s">
        <v>532</v>
      </c>
      <c s="35" t="s">
        <v>52</v>
      </c>
      <c s="6" t="s">
        <v>533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515</v>
      </c>
    </row>
    <row r="49" spans="1:5" ht="12.75">
      <c r="A49" t="s">
        <v>59</v>
      </c>
      <c r="E49" s="39" t="s">
        <v>74</v>
      </c>
    </row>
    <row r="50" spans="1:16" ht="12.75">
      <c r="A50" t="s">
        <v>49</v>
      </c>
      <c s="34" t="s">
        <v>97</v>
      </c>
      <c s="34" t="s">
        <v>534</v>
      </c>
      <c s="35" t="s">
        <v>52</v>
      </c>
      <c s="6" t="s">
        <v>535</v>
      </c>
      <c s="36" t="s">
        <v>85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515</v>
      </c>
    </row>
    <row r="53" spans="1:5" ht="12.75">
      <c r="A53" t="s">
        <v>59</v>
      </c>
      <c r="E53" s="39" t="s">
        <v>74</v>
      </c>
    </row>
    <row r="54" spans="1:16" ht="12.75">
      <c r="A54" t="s">
        <v>49</v>
      </c>
      <c s="34" t="s">
        <v>100</v>
      </c>
      <c s="34" t="s">
        <v>536</v>
      </c>
      <c s="35" t="s">
        <v>52</v>
      </c>
      <c s="6" t="s">
        <v>537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515</v>
      </c>
    </row>
    <row r="57" spans="1:5" ht="12.75">
      <c r="A57" t="s">
        <v>59</v>
      </c>
      <c r="E57" s="39" t="s">
        <v>74</v>
      </c>
    </row>
    <row r="58" spans="1:16" ht="25.5">
      <c r="A58" t="s">
        <v>49</v>
      </c>
      <c s="34" t="s">
        <v>105</v>
      </c>
      <c s="34" t="s">
        <v>538</v>
      </c>
      <c s="35" t="s">
        <v>52</v>
      </c>
      <c s="6" t="s">
        <v>539</v>
      </c>
      <c s="36" t="s">
        <v>85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515</v>
      </c>
    </row>
    <row r="61" spans="1:5" ht="12.75">
      <c r="A61" t="s">
        <v>59</v>
      </c>
      <c r="E61" s="39" t="s">
        <v>74</v>
      </c>
    </row>
    <row r="62" spans="1:16" ht="25.5">
      <c r="A62" t="s">
        <v>49</v>
      </c>
      <c s="34" t="s">
        <v>108</v>
      </c>
      <c s="34" t="s">
        <v>540</v>
      </c>
      <c s="35" t="s">
        <v>52</v>
      </c>
      <c s="6" t="s">
        <v>541</v>
      </c>
      <c s="36" t="s">
        <v>85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515</v>
      </c>
    </row>
    <row r="65" spans="1:5" ht="12.75">
      <c r="A65" t="s">
        <v>59</v>
      </c>
      <c r="E65" s="39" t="s">
        <v>74</v>
      </c>
    </row>
    <row r="66" spans="1:16" ht="25.5">
      <c r="A66" t="s">
        <v>49</v>
      </c>
      <c s="34" t="s">
        <v>241</v>
      </c>
      <c s="34" t="s">
        <v>542</v>
      </c>
      <c s="35" t="s">
        <v>52</v>
      </c>
      <c s="6" t="s">
        <v>543</v>
      </c>
      <c s="36" t="s">
        <v>85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515</v>
      </c>
    </row>
    <row r="69" spans="1:5" ht="12.75">
      <c r="A69" t="s">
        <v>59</v>
      </c>
      <c r="E69" s="39" t="s">
        <v>74</v>
      </c>
    </row>
    <row r="70" spans="1:16" ht="25.5">
      <c r="A70" t="s">
        <v>49</v>
      </c>
      <c s="34" t="s">
        <v>246</v>
      </c>
      <c s="34" t="s">
        <v>544</v>
      </c>
      <c s="35" t="s">
        <v>52</v>
      </c>
      <c s="6" t="s">
        <v>545</v>
      </c>
      <c s="36" t="s">
        <v>85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515</v>
      </c>
    </row>
    <row r="73" spans="1:5" ht="12.75">
      <c r="A73" t="s">
        <v>59</v>
      </c>
      <c r="E73" s="39" t="s">
        <v>74</v>
      </c>
    </row>
    <row r="74" spans="1:16" ht="25.5">
      <c r="A74" t="s">
        <v>49</v>
      </c>
      <c s="34" t="s">
        <v>251</v>
      </c>
      <c s="34" t="s">
        <v>546</v>
      </c>
      <c s="35" t="s">
        <v>52</v>
      </c>
      <c s="6" t="s">
        <v>547</v>
      </c>
      <c s="36" t="s">
        <v>85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515</v>
      </c>
    </row>
    <row r="77" spans="1:5" ht="12.75">
      <c r="A77" t="s">
        <v>59</v>
      </c>
      <c r="E77" s="39" t="s">
        <v>74</v>
      </c>
    </row>
    <row r="78" spans="1:16" ht="12.75">
      <c r="A78" t="s">
        <v>49</v>
      </c>
      <c s="34" t="s">
        <v>256</v>
      </c>
      <c s="34" t="s">
        <v>548</v>
      </c>
      <c s="35" t="s">
        <v>52</v>
      </c>
      <c s="6" t="s">
        <v>549</v>
      </c>
      <c s="36" t="s">
        <v>196</v>
      </c>
      <c s="37">
        <v>19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515</v>
      </c>
    </row>
    <row r="81" spans="1:5" ht="12.75">
      <c r="A81" t="s">
        <v>59</v>
      </c>
      <c r="E81" s="39" t="s">
        <v>74</v>
      </c>
    </row>
    <row r="82" spans="1:13" ht="12.75">
      <c r="A82" t="s">
        <v>46</v>
      </c>
      <c r="C82" s="31" t="s">
        <v>550</v>
      </c>
      <c r="E82" s="33" t="s">
        <v>551</v>
      </c>
      <c r="J82" s="32">
        <f>0</f>
      </c>
      <c s="32">
        <f>0</f>
      </c>
      <c s="32">
        <f>0+L83+L87+L91</f>
      </c>
      <c s="32">
        <f>0+M83+M87+M91</f>
      </c>
    </row>
    <row r="83" spans="1:16" ht="12.75">
      <c r="A83" t="s">
        <v>49</v>
      </c>
      <c s="34" t="s">
        <v>261</v>
      </c>
      <c s="34" t="s">
        <v>552</v>
      </c>
      <c s="35" t="s">
        <v>52</v>
      </c>
      <c s="6" t="s">
        <v>553</v>
      </c>
      <c s="36" t="s">
        <v>85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554</v>
      </c>
    </row>
    <row r="86" spans="1:5" ht="12.75">
      <c r="A86" t="s">
        <v>59</v>
      </c>
      <c r="E86" s="39" t="s">
        <v>74</v>
      </c>
    </row>
    <row r="87" spans="1:16" ht="12.75">
      <c r="A87" t="s">
        <v>49</v>
      </c>
      <c s="34" t="s">
        <v>266</v>
      </c>
      <c s="34" t="s">
        <v>555</v>
      </c>
      <c s="35" t="s">
        <v>52</v>
      </c>
      <c s="6" t="s">
        <v>556</v>
      </c>
      <c s="36" t="s">
        <v>85</v>
      </c>
      <c s="37">
        <v>24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554</v>
      </c>
    </row>
    <row r="90" spans="1:5" ht="12.75">
      <c r="A90" t="s">
        <v>59</v>
      </c>
      <c r="E90" s="39" t="s">
        <v>74</v>
      </c>
    </row>
    <row r="91" spans="1:16" ht="25.5">
      <c r="A91" t="s">
        <v>49</v>
      </c>
      <c s="34" t="s">
        <v>271</v>
      </c>
      <c s="34" t="s">
        <v>557</v>
      </c>
      <c s="35" t="s">
        <v>52</v>
      </c>
      <c s="6" t="s">
        <v>558</v>
      </c>
      <c s="36" t="s">
        <v>85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554</v>
      </c>
    </row>
    <row r="94" spans="1:5" ht="12.75">
      <c r="A94" t="s">
        <v>59</v>
      </c>
      <c r="E94" s="39" t="s">
        <v>74</v>
      </c>
    </row>
    <row r="95" spans="1:13" ht="12.75">
      <c r="A95" t="s">
        <v>46</v>
      </c>
      <c r="C95" s="31" t="s">
        <v>559</v>
      </c>
      <c r="E95" s="33" t="s">
        <v>560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276</v>
      </c>
      <c s="34" t="s">
        <v>561</v>
      </c>
      <c s="35" t="s">
        <v>52</v>
      </c>
      <c s="6" t="s">
        <v>562</v>
      </c>
      <c s="36" t="s">
        <v>54</v>
      </c>
      <c s="37">
        <v>0.066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563</v>
      </c>
    </row>
    <row r="99" spans="1:5" ht="63.75">
      <c r="A99" t="s">
        <v>59</v>
      </c>
      <c r="E99" s="39" t="s">
        <v>564</v>
      </c>
    </row>
    <row r="100" spans="1:13" ht="12.75">
      <c r="A100" t="s">
        <v>46</v>
      </c>
      <c r="C100" s="31" t="s">
        <v>565</v>
      </c>
      <c r="E100" s="33" t="s">
        <v>566</v>
      </c>
      <c r="J100" s="32">
        <f>0</f>
      </c>
      <c s="32">
        <f>0</f>
      </c>
      <c s="32">
        <f>0+L101+L105+L109+L113+L117+L121</f>
      </c>
      <c s="32">
        <f>0+M101+M105+M109+M113+M117+M121</f>
      </c>
    </row>
    <row r="101" spans="1:16" ht="12.75">
      <c r="A101" t="s">
        <v>49</v>
      </c>
      <c s="34" t="s">
        <v>281</v>
      </c>
      <c s="34" t="s">
        <v>567</v>
      </c>
      <c s="35" t="s">
        <v>52</v>
      </c>
      <c s="6" t="s">
        <v>568</v>
      </c>
      <c s="36" t="s">
        <v>569</v>
      </c>
      <c s="37">
        <v>0.46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73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570</v>
      </c>
    </row>
    <row r="104" spans="1:5" ht="12.75">
      <c r="A104" t="s">
        <v>59</v>
      </c>
      <c r="E104" s="39" t="s">
        <v>74</v>
      </c>
    </row>
    <row r="105" spans="1:16" ht="12.75">
      <c r="A105" t="s">
        <v>49</v>
      </c>
      <c s="34" t="s">
        <v>286</v>
      </c>
      <c s="34" t="s">
        <v>571</v>
      </c>
      <c s="35" t="s">
        <v>52</v>
      </c>
      <c s="6" t="s">
        <v>572</v>
      </c>
      <c s="36" t="s">
        <v>85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570</v>
      </c>
    </row>
    <row r="108" spans="1:5" ht="12.75">
      <c r="A108" t="s">
        <v>59</v>
      </c>
      <c r="E108" s="39" t="s">
        <v>74</v>
      </c>
    </row>
    <row r="109" spans="1:16" ht="12.75">
      <c r="A109" t="s">
        <v>49</v>
      </c>
      <c s="34" t="s">
        <v>291</v>
      </c>
      <c s="34" t="s">
        <v>573</v>
      </c>
      <c s="35" t="s">
        <v>52</v>
      </c>
      <c s="6" t="s">
        <v>574</v>
      </c>
      <c s="36" t="s">
        <v>85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73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570</v>
      </c>
    </row>
    <row r="112" spans="1:5" ht="12.75">
      <c r="A112" t="s">
        <v>59</v>
      </c>
      <c r="E112" s="39" t="s">
        <v>74</v>
      </c>
    </row>
    <row r="113" spans="1:16" ht="12.75">
      <c r="A113" t="s">
        <v>49</v>
      </c>
      <c s="34" t="s">
        <v>295</v>
      </c>
      <c s="34" t="s">
        <v>575</v>
      </c>
      <c s="35" t="s">
        <v>52</v>
      </c>
      <c s="6" t="s">
        <v>576</v>
      </c>
      <c s="36" t="s">
        <v>85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73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570</v>
      </c>
    </row>
    <row r="116" spans="1:5" ht="12.75">
      <c r="A116" t="s">
        <v>59</v>
      </c>
      <c r="E116" s="39" t="s">
        <v>74</v>
      </c>
    </row>
    <row r="117" spans="1:16" ht="12.75">
      <c r="A117" t="s">
        <v>49</v>
      </c>
      <c s="34" t="s">
        <v>301</v>
      </c>
      <c s="34" t="s">
        <v>577</v>
      </c>
      <c s="35" t="s">
        <v>52</v>
      </c>
      <c s="6" t="s">
        <v>578</v>
      </c>
      <c s="36" t="s">
        <v>85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570</v>
      </c>
    </row>
    <row r="120" spans="1:5" ht="12.75">
      <c r="A120" t="s">
        <v>59</v>
      </c>
      <c r="E120" s="39" t="s">
        <v>74</v>
      </c>
    </row>
    <row r="121" spans="1:16" ht="12.75">
      <c r="A121" t="s">
        <v>49</v>
      </c>
      <c s="34" t="s">
        <v>306</v>
      </c>
      <c s="34" t="s">
        <v>579</v>
      </c>
      <c s="35" t="s">
        <v>52</v>
      </c>
      <c s="6" t="s">
        <v>580</v>
      </c>
      <c s="36" t="s">
        <v>196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581</v>
      </c>
    </row>
    <row r="124" spans="1:5" ht="12.75">
      <c r="A124" t="s">
        <v>59</v>
      </c>
      <c r="E124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582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582</v>
      </c>
      <c r="E4" s="26" t="s">
        <v>583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586</v>
      </c>
      <c r="E8" s="30" t="s">
        <v>585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587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588</v>
      </c>
      <c s="35" t="s">
        <v>52</v>
      </c>
      <c s="6" t="s">
        <v>589</v>
      </c>
      <c s="36" t="s">
        <v>179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590</v>
      </c>
    </row>
    <row r="12" spans="1:5" ht="12.75">
      <c r="A12" s="35" t="s">
        <v>57</v>
      </c>
      <c r="E12" s="40" t="s">
        <v>52</v>
      </c>
    </row>
    <row r="13" spans="1:5" ht="51">
      <c r="A13" t="s">
        <v>59</v>
      </c>
      <c r="E13" s="39" t="s">
        <v>591</v>
      </c>
    </row>
    <row r="14" spans="1:16" ht="12.75">
      <c r="A14" t="s">
        <v>49</v>
      </c>
      <c s="34" t="s">
        <v>27</v>
      </c>
      <c s="34" t="s">
        <v>592</v>
      </c>
      <c s="35" t="s">
        <v>52</v>
      </c>
      <c s="6" t="s">
        <v>593</v>
      </c>
      <c s="36" t="s">
        <v>179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594</v>
      </c>
    </row>
    <row r="16" spans="1:5" ht="12.75">
      <c r="A16" s="35" t="s">
        <v>57</v>
      </c>
      <c r="E16" s="40" t="s">
        <v>52</v>
      </c>
    </row>
    <row r="17" spans="1:5" ht="51">
      <c r="A17" t="s">
        <v>59</v>
      </c>
      <c r="E17" s="39" t="s">
        <v>595</v>
      </c>
    </row>
    <row r="18" spans="1:16" ht="12.75">
      <c r="A18" t="s">
        <v>49</v>
      </c>
      <c s="34" t="s">
        <v>26</v>
      </c>
      <c s="34" t="s">
        <v>596</v>
      </c>
      <c s="35" t="s">
        <v>52</v>
      </c>
      <c s="6" t="s">
        <v>597</v>
      </c>
      <c s="36" t="s">
        <v>179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598</v>
      </c>
    </row>
    <row r="20" spans="1:5" ht="12.75">
      <c r="A20" s="35" t="s">
        <v>57</v>
      </c>
      <c r="E20" s="40" t="s">
        <v>52</v>
      </c>
    </row>
    <row r="21" spans="1:5" ht="51">
      <c r="A21" t="s">
        <v>59</v>
      </c>
      <c r="E21" s="39" t="s">
        <v>599</v>
      </c>
    </row>
    <row r="22" spans="1:13" ht="12.75">
      <c r="A22" t="s">
        <v>46</v>
      </c>
      <c r="C22" s="31" t="s">
        <v>27</v>
      </c>
      <c r="E22" s="33" t="s">
        <v>461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69</v>
      </c>
      <c s="34" t="s">
        <v>600</v>
      </c>
      <c s="35" t="s">
        <v>52</v>
      </c>
      <c s="6" t="s">
        <v>601</v>
      </c>
      <c s="36" t="s">
        <v>179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602</v>
      </c>
    </row>
    <row r="25" spans="1:5" ht="12.75">
      <c r="A25" s="35" t="s">
        <v>57</v>
      </c>
      <c r="E25" s="40" t="s">
        <v>181</v>
      </c>
    </row>
    <row r="26" spans="1:5" ht="25.5">
      <c r="A26" t="s">
        <v>59</v>
      </c>
      <c r="E26" s="39" t="s">
        <v>603</v>
      </c>
    </row>
    <row r="27" spans="1:16" ht="12.75">
      <c r="A27" t="s">
        <v>49</v>
      </c>
      <c s="34" t="s">
        <v>67</v>
      </c>
      <c s="34" t="s">
        <v>604</v>
      </c>
      <c s="35" t="s">
        <v>52</v>
      </c>
      <c s="6" t="s">
        <v>605</v>
      </c>
      <c s="36" t="s">
        <v>179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590</v>
      </c>
    </row>
    <row r="29" spans="1:5" ht="12.75">
      <c r="A29" s="35" t="s">
        <v>57</v>
      </c>
      <c r="E29" s="40" t="s">
        <v>52</v>
      </c>
    </row>
    <row r="30" spans="1:5" ht="114.75">
      <c r="A30" t="s">
        <v>59</v>
      </c>
      <c r="E30" s="39" t="s">
        <v>606</v>
      </c>
    </row>
    <row r="31" spans="1:16" ht="12.75">
      <c r="A31" t="s">
        <v>49</v>
      </c>
      <c s="34" t="s">
        <v>77</v>
      </c>
      <c s="34" t="s">
        <v>607</v>
      </c>
      <c s="35" t="s">
        <v>52</v>
      </c>
      <c s="6" t="s">
        <v>608</v>
      </c>
      <c s="36" t="s">
        <v>179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590</v>
      </c>
    </row>
    <row r="33" spans="1:5" ht="12.75">
      <c r="A33" s="35" t="s">
        <v>57</v>
      </c>
      <c r="E33" s="40" t="s">
        <v>52</v>
      </c>
    </row>
    <row r="34" spans="1:5" ht="102">
      <c r="A34" t="s">
        <v>59</v>
      </c>
      <c r="E34" s="39" t="s">
        <v>609</v>
      </c>
    </row>
    <row r="35" spans="1:16" ht="12.75">
      <c r="A35" t="s">
        <v>49</v>
      </c>
      <c s="34" t="s">
        <v>82</v>
      </c>
      <c s="34" t="s">
        <v>610</v>
      </c>
      <c s="35" t="s">
        <v>52</v>
      </c>
      <c s="6" t="s">
        <v>611</v>
      </c>
      <c s="36" t="s">
        <v>179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612</v>
      </c>
    </row>
    <row r="37" spans="1:5" ht="12.75">
      <c r="A37" s="35" t="s">
        <v>57</v>
      </c>
      <c r="E37" s="40" t="s">
        <v>52</v>
      </c>
    </row>
    <row r="38" spans="1:5" ht="25.5">
      <c r="A38" t="s">
        <v>59</v>
      </c>
      <c r="E38" s="39" t="s">
        <v>613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0+J9+J22+J51</f>
      </c>
      <c s="29">
        <f>0+K9+K22+K51</f>
      </c>
      <c s="29">
        <f>0+L9+L22+L51</f>
      </c>
      <c s="29">
        <f>0+M9+M22+M51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414.032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53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0.025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53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64</v>
      </c>
      <c s="35" t="s">
        <v>52</v>
      </c>
      <c s="6" t="s">
        <v>65</v>
      </c>
      <c s="36" t="s">
        <v>54</v>
      </c>
      <c s="37">
        <v>0.049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66</v>
      </c>
    </row>
    <row r="21" spans="1:5" ht="153">
      <c r="A21" t="s">
        <v>59</v>
      </c>
      <c r="E21" s="39" t="s">
        <v>60</v>
      </c>
    </row>
    <row r="22" spans="1:13" ht="12.75">
      <c r="A22" t="s">
        <v>46</v>
      </c>
      <c r="C22" s="31" t="s">
        <v>67</v>
      </c>
      <c r="E22" s="33" t="s">
        <v>68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70</v>
      </c>
      <c s="35" t="s">
        <v>52</v>
      </c>
      <c s="6" t="s">
        <v>71</v>
      </c>
      <c s="36" t="s">
        <v>72</v>
      </c>
      <c s="37">
        <v>295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12.75">
      <c r="A26" t="s">
        <v>59</v>
      </c>
      <c r="E26" s="39" t="s">
        <v>74</v>
      </c>
    </row>
    <row r="27" spans="1:16" ht="12.75">
      <c r="A27" t="s">
        <v>49</v>
      </c>
      <c s="34" t="s">
        <v>67</v>
      </c>
      <c s="34" t="s">
        <v>75</v>
      </c>
      <c s="35" t="s">
        <v>52</v>
      </c>
      <c s="6" t="s">
        <v>76</v>
      </c>
      <c s="36" t="s">
        <v>72</v>
      </c>
      <c s="37">
        <v>26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12.75">
      <c r="A30" t="s">
        <v>59</v>
      </c>
      <c r="E30" s="39" t="s">
        <v>74</v>
      </c>
    </row>
    <row r="31" spans="1:16" ht="25.5">
      <c r="A31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103.5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81</v>
      </c>
    </row>
    <row r="34" spans="1:5" ht="12.75">
      <c r="A34" t="s">
        <v>59</v>
      </c>
      <c r="E34" s="39" t="s">
        <v>74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74</v>
      </c>
    </row>
    <row r="39" spans="1:16" ht="25.5">
      <c r="A39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80</v>
      </c>
      <c s="37">
        <v>122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59</v>
      </c>
      <c r="E42" s="39" t="s">
        <v>74</v>
      </c>
    </row>
    <row r="43" spans="1:16" ht="12.75">
      <c r="A43" t="s">
        <v>49</v>
      </c>
      <c s="34" t="s">
        <v>89</v>
      </c>
      <c s="34" t="s">
        <v>90</v>
      </c>
      <c s="35" t="s">
        <v>52</v>
      </c>
      <c s="6" t="s">
        <v>91</v>
      </c>
      <c s="36" t="s">
        <v>80</v>
      </c>
      <c s="37">
        <v>101.5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59</v>
      </c>
      <c r="E46" s="39" t="s">
        <v>74</v>
      </c>
    </row>
    <row r="47" spans="1:16" ht="38.25">
      <c r="A47" t="s">
        <v>49</v>
      </c>
      <c s="34" t="s">
        <v>92</v>
      </c>
      <c s="34" t="s">
        <v>93</v>
      </c>
      <c s="35" t="s">
        <v>52</v>
      </c>
      <c s="6" t="s">
        <v>94</v>
      </c>
      <c s="36" t="s">
        <v>80</v>
      </c>
      <c s="37">
        <v>101.5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357">
      <c r="A50" t="s">
        <v>59</v>
      </c>
      <c r="E50" s="39" t="s">
        <v>95</v>
      </c>
    </row>
    <row r="51" spans="1:13" ht="12.75">
      <c r="A51" t="s">
        <v>46</v>
      </c>
      <c r="C51" s="31" t="s">
        <v>89</v>
      </c>
      <c r="E51" s="33" t="s">
        <v>96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12.75">
      <c r="A52" t="s">
        <v>49</v>
      </c>
      <c s="34" t="s">
        <v>97</v>
      </c>
      <c s="34" t="s">
        <v>98</v>
      </c>
      <c s="35" t="s">
        <v>52</v>
      </c>
      <c s="6" t="s">
        <v>99</v>
      </c>
      <c s="36" t="s">
        <v>72</v>
      </c>
      <c s="37">
        <v>229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52</v>
      </c>
    </row>
    <row r="55" spans="1:5" ht="12.75">
      <c r="A55" t="s">
        <v>59</v>
      </c>
      <c r="E55" s="39" t="s">
        <v>74</v>
      </c>
    </row>
    <row r="56" spans="1:16" ht="25.5">
      <c r="A56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103</v>
      </c>
      <c s="37">
        <v>5725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104</v>
      </c>
    </row>
    <row r="59" spans="1:5" ht="12.75">
      <c r="A59" t="s">
        <v>59</v>
      </c>
      <c r="E59" s="39" t="s">
        <v>74</v>
      </c>
    </row>
    <row r="60" spans="1:16" ht="25.5">
      <c r="A60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80</v>
      </c>
      <c s="37">
        <v>101.5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59</v>
      </c>
      <c r="E63" s="39" t="s">
        <v>74</v>
      </c>
    </row>
    <row r="64" spans="1:16" ht="25.5">
      <c r="A64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111</v>
      </c>
      <c s="37">
        <v>1357.563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25.5">
      <c r="A66" s="35" t="s">
        <v>57</v>
      </c>
      <c r="E66" s="40" t="s">
        <v>112</v>
      </c>
    </row>
    <row r="67" spans="1:5" ht="12.75">
      <c r="A67" t="s">
        <v>59</v>
      </c>
      <c r="E67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115</v>
      </c>
      <c r="E8" s="30" t="s">
        <v>114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67</v>
      </c>
      <c r="E9" s="33" t="s">
        <v>68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75</v>
      </c>
      <c s="35" t="s">
        <v>52</v>
      </c>
      <c s="6" t="s">
        <v>76</v>
      </c>
      <c s="36" t="s">
        <v>72</v>
      </c>
      <c s="37">
        <v>30.75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116</v>
      </c>
    </row>
    <row r="13" spans="1:5" ht="12.75">
      <c r="A13" t="s">
        <v>59</v>
      </c>
      <c r="E13" s="39" t="s">
        <v>74</v>
      </c>
    </row>
    <row r="14" spans="1:16" ht="25.5">
      <c r="A14" t="s">
        <v>49</v>
      </c>
      <c s="34" t="s">
        <v>27</v>
      </c>
      <c s="34" t="s">
        <v>117</v>
      </c>
      <c s="35" t="s">
        <v>52</v>
      </c>
      <c s="6" t="s">
        <v>118</v>
      </c>
      <c s="36" t="s">
        <v>80</v>
      </c>
      <c s="37">
        <v>205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7.5">
      <c r="A17" t="s">
        <v>59</v>
      </c>
      <c r="E17" s="39" t="s">
        <v>119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COUNTIFS(L8:L29,"=0",A8:A29,"P")+COUNTIFS(L8:L29,"",A8:A29,"P")+SUM(Q8:Q29)</f>
      </c>
    </row>
    <row r="8" spans="1:13" ht="12.75">
      <c r="A8" t="s">
        <v>44</v>
      </c>
      <c r="C8" s="28" t="s">
        <v>122</v>
      </c>
      <c r="E8" s="30" t="s">
        <v>121</v>
      </c>
      <c r="J8" s="29">
        <f>0+J9+J14+J23+J28</f>
      </c>
      <c s="29">
        <f>0+K9+K14+K23+K28</f>
      </c>
      <c s="29">
        <f>0+L9+L14+L23+L28</f>
      </c>
      <c s="29">
        <f>0+M9+M14+M23+M28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69</v>
      </c>
      <c s="34" t="s">
        <v>123</v>
      </c>
      <c s="35" t="s">
        <v>52</v>
      </c>
      <c s="6" t="s">
        <v>124</v>
      </c>
      <c s="36" t="s">
        <v>54</v>
      </c>
      <c s="37">
        <v>587.2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125</v>
      </c>
    </row>
    <row r="13" spans="1:5" ht="153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126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50</v>
      </c>
      <c s="34" t="s">
        <v>127</v>
      </c>
      <c s="35" t="s">
        <v>52</v>
      </c>
      <c s="6" t="s">
        <v>128</v>
      </c>
      <c s="36" t="s">
        <v>72</v>
      </c>
      <c s="37">
        <v>293.6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59</v>
      </c>
      <c r="E18" s="39" t="s">
        <v>74</v>
      </c>
    </row>
    <row r="19" spans="1:16" ht="12.75">
      <c r="A19" t="s">
        <v>49</v>
      </c>
      <c s="34" t="s">
        <v>27</v>
      </c>
      <c s="34" t="s">
        <v>129</v>
      </c>
      <c s="35" t="s">
        <v>52</v>
      </c>
      <c s="6" t="s">
        <v>130</v>
      </c>
      <c s="36" t="s">
        <v>103</v>
      </c>
      <c s="37">
        <v>7340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131</v>
      </c>
    </row>
    <row r="22" spans="1:5" ht="12.75">
      <c r="A22" t="s">
        <v>59</v>
      </c>
      <c r="E22" s="39" t="s">
        <v>74</v>
      </c>
    </row>
    <row r="23" spans="1:13" ht="12.75">
      <c r="A23" t="s">
        <v>46</v>
      </c>
      <c r="C23" s="31" t="s">
        <v>27</v>
      </c>
      <c r="E23" s="33" t="s">
        <v>132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26</v>
      </c>
      <c s="34" t="s">
        <v>133</v>
      </c>
      <c s="35" t="s">
        <v>52</v>
      </c>
      <c s="6" t="s">
        <v>134</v>
      </c>
      <c s="36" t="s">
        <v>135</v>
      </c>
      <c s="37">
        <v>634.6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52</v>
      </c>
    </row>
    <row r="27" spans="1:5" ht="12.75">
      <c r="A27" t="s">
        <v>59</v>
      </c>
      <c r="E27" s="39" t="s">
        <v>74</v>
      </c>
    </row>
    <row r="28" spans="1:13" ht="12.75">
      <c r="A28" t="s">
        <v>46</v>
      </c>
      <c r="C28" s="31" t="s">
        <v>67</v>
      </c>
      <c r="E28" s="33" t="s">
        <v>68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49</v>
      </c>
      <c s="34" t="s">
        <v>67</v>
      </c>
      <c s="34" t="s">
        <v>136</v>
      </c>
      <c s="35" t="s">
        <v>52</v>
      </c>
      <c s="6" t="s">
        <v>137</v>
      </c>
      <c s="36" t="s">
        <v>72</v>
      </c>
      <c s="37">
        <v>333.4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27</v>
      </c>
    </row>
    <row r="30" spans="1:5" ht="12.75">
      <c r="A30" s="35" t="s">
        <v>56</v>
      </c>
      <c r="E30" s="39" t="s">
        <v>52</v>
      </c>
    </row>
    <row r="31" spans="1:5" ht="12.75">
      <c r="A31" s="35" t="s">
        <v>57</v>
      </c>
      <c r="E31" s="40" t="s">
        <v>138</v>
      </c>
    </row>
    <row r="32" spans="1:5" ht="280.5">
      <c r="A32" t="s">
        <v>59</v>
      </c>
      <c r="E32" s="39" t="s">
        <v>139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142</v>
      </c>
      <c r="E8" s="30" t="s">
        <v>141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123</v>
      </c>
      <c s="35" t="s">
        <v>52</v>
      </c>
      <c s="6" t="s">
        <v>143</v>
      </c>
      <c s="36" t="s">
        <v>54</v>
      </c>
      <c s="37">
        <v>792.4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144</v>
      </c>
    </row>
    <row r="13" spans="1:5" ht="153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126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127</v>
      </c>
      <c s="35" t="s">
        <v>52</v>
      </c>
      <c s="6" t="s">
        <v>128</v>
      </c>
      <c s="36" t="s">
        <v>72</v>
      </c>
      <c s="37">
        <v>396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59</v>
      </c>
      <c r="E18" s="39" t="s">
        <v>74</v>
      </c>
    </row>
    <row r="19" spans="1:16" ht="12.75">
      <c r="A19" t="s">
        <v>49</v>
      </c>
      <c s="34" t="s">
        <v>26</v>
      </c>
      <c s="34" t="s">
        <v>129</v>
      </c>
      <c s="35" t="s">
        <v>52</v>
      </c>
      <c s="6" t="s">
        <v>130</v>
      </c>
      <c s="36" t="s">
        <v>103</v>
      </c>
      <c s="37">
        <v>9900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145</v>
      </c>
    </row>
    <row r="22" spans="1:5" ht="12.75">
      <c r="A22" t="s">
        <v>59</v>
      </c>
      <c r="E22" s="39" t="s">
        <v>74</v>
      </c>
    </row>
    <row r="23" spans="1:13" ht="12.75">
      <c r="A23" t="s">
        <v>46</v>
      </c>
      <c r="C23" s="31" t="s">
        <v>67</v>
      </c>
      <c r="E23" s="33" t="s">
        <v>68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69</v>
      </c>
      <c s="34" t="s">
        <v>146</v>
      </c>
      <c s="35" t="s">
        <v>52</v>
      </c>
      <c s="6" t="s">
        <v>147</v>
      </c>
      <c s="36" t="s">
        <v>72</v>
      </c>
      <c s="37">
        <v>396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52</v>
      </c>
    </row>
    <row r="27" spans="1:5" ht="267.75">
      <c r="A27" t="s">
        <v>59</v>
      </c>
      <c r="E27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COUNTIFS(L8:L237,"=0",A8:A237,"P")+COUNTIFS(L8:L237,"",A8:A237,"P")+SUM(Q8:Q237)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0+J9+J38+J95+J148+J161+J194+J207+J212</f>
      </c>
      <c s="29">
        <f>0+K9+K38+K95+K148+K161+K194+K207+K212</f>
      </c>
      <c s="29">
        <f>0+L9+L38+L95+L148+L161+L194+L207+L212</f>
      </c>
      <c s="29">
        <f>0+M9+M38+M95+M148+M161+M194+M207+M212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154</v>
      </c>
      <c s="34" t="s">
        <v>155</v>
      </c>
      <c s="35" t="s">
        <v>156</v>
      </c>
      <c s="6" t="s">
        <v>157</v>
      </c>
      <c s="36" t="s">
        <v>54</v>
      </c>
      <c s="37">
        <v>1989.002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158</v>
      </c>
    </row>
    <row r="12" spans="1:5" ht="12.75">
      <c r="A12" s="35" t="s">
        <v>57</v>
      </c>
      <c r="E12" s="40" t="s">
        <v>159</v>
      </c>
    </row>
    <row r="13" spans="1:5" ht="25.5">
      <c r="A13" t="s">
        <v>59</v>
      </c>
      <c r="E13" s="39" t="s">
        <v>160</v>
      </c>
    </row>
    <row r="14" spans="1:16" ht="12.75">
      <c r="A14" t="s">
        <v>49</v>
      </c>
      <c s="34" t="s">
        <v>161</v>
      </c>
      <c s="34" t="s">
        <v>155</v>
      </c>
      <c s="35" t="s">
        <v>162</v>
      </c>
      <c s="6" t="s">
        <v>157</v>
      </c>
      <c s="36" t="s">
        <v>54</v>
      </c>
      <c s="37">
        <v>1092.006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163</v>
      </c>
    </row>
    <row r="16" spans="1:5" ht="12.75">
      <c r="A16" s="35" t="s">
        <v>57</v>
      </c>
      <c r="E16" s="40" t="s">
        <v>164</v>
      </c>
    </row>
    <row r="17" spans="1:5" ht="25.5">
      <c r="A17" t="s">
        <v>59</v>
      </c>
      <c r="E17" s="39" t="s">
        <v>160</v>
      </c>
    </row>
    <row r="18" spans="1:16" ht="12.75">
      <c r="A18" t="s">
        <v>49</v>
      </c>
      <c s="34" t="s">
        <v>165</v>
      </c>
      <c s="34" t="s">
        <v>155</v>
      </c>
      <c s="35" t="s">
        <v>166</v>
      </c>
      <c s="6" t="s">
        <v>157</v>
      </c>
      <c s="36" t="s">
        <v>54</v>
      </c>
      <c s="37">
        <v>6.552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167</v>
      </c>
    </row>
    <row r="20" spans="1:5" ht="12.75">
      <c r="A20" s="35" t="s">
        <v>57</v>
      </c>
      <c r="E20" s="40" t="s">
        <v>168</v>
      </c>
    </row>
    <row r="21" spans="1:5" ht="25.5">
      <c r="A21" t="s">
        <v>59</v>
      </c>
      <c r="E21" s="39" t="s">
        <v>160</v>
      </c>
    </row>
    <row r="22" spans="1:16" ht="12.75">
      <c r="A22" t="s">
        <v>49</v>
      </c>
      <c s="34" t="s">
        <v>169</v>
      </c>
      <c s="34" t="s">
        <v>155</v>
      </c>
      <c s="35" t="s">
        <v>170</v>
      </c>
      <c s="6" t="s">
        <v>157</v>
      </c>
      <c s="36" t="s">
        <v>54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171</v>
      </c>
    </row>
    <row r="24" spans="1:5" ht="12.75">
      <c r="A24" s="35" t="s">
        <v>57</v>
      </c>
      <c r="E24" s="40" t="s">
        <v>172</v>
      </c>
    </row>
    <row r="25" spans="1:5" ht="25.5">
      <c r="A25" t="s">
        <v>59</v>
      </c>
      <c r="E25" s="39" t="s">
        <v>160</v>
      </c>
    </row>
    <row r="26" spans="1:16" ht="25.5">
      <c r="A26" t="s">
        <v>49</v>
      </c>
      <c s="34" t="s">
        <v>173</v>
      </c>
      <c s="34" t="s">
        <v>123</v>
      </c>
      <c s="35" t="s">
        <v>170</v>
      </c>
      <c s="6" t="s">
        <v>174</v>
      </c>
      <c s="36" t="s">
        <v>54</v>
      </c>
      <c s="37">
        <v>258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40.25">
      <c r="A29" t="s">
        <v>59</v>
      </c>
      <c r="E29" s="39" t="s">
        <v>175</v>
      </c>
    </row>
    <row r="30" spans="1:16" ht="12.75">
      <c r="A30" t="s">
        <v>49</v>
      </c>
      <c s="34" t="s">
        <v>176</v>
      </c>
      <c s="34" t="s">
        <v>177</v>
      </c>
      <c s="35" t="s">
        <v>52</v>
      </c>
      <c s="6" t="s">
        <v>178</v>
      </c>
      <c s="36" t="s">
        <v>179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38.25">
      <c r="A31" s="35" t="s">
        <v>56</v>
      </c>
      <c r="E31" s="39" t="s">
        <v>180</v>
      </c>
    </row>
    <row r="32" spans="1:5" ht="12.75">
      <c r="A32" s="35" t="s">
        <v>57</v>
      </c>
      <c r="E32" s="40" t="s">
        <v>181</v>
      </c>
    </row>
    <row r="33" spans="1:5" ht="12.75">
      <c r="A33" t="s">
        <v>59</v>
      </c>
      <c r="E33" s="39" t="s">
        <v>182</v>
      </c>
    </row>
    <row r="34" spans="1:16" ht="12.75">
      <c r="A34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179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25.5">
      <c r="A35" s="35" t="s">
        <v>56</v>
      </c>
      <c r="E35" s="39" t="s">
        <v>186</v>
      </c>
    </row>
    <row r="36" spans="1:5" ht="12.75">
      <c r="A36" s="35" t="s">
        <v>57</v>
      </c>
      <c r="E36" s="40" t="s">
        <v>52</v>
      </c>
    </row>
    <row r="37" spans="1:5" ht="12.75">
      <c r="A37" t="s">
        <v>59</v>
      </c>
      <c r="E37" s="39" t="s">
        <v>187</v>
      </c>
    </row>
    <row r="38" spans="1:13" ht="12.75">
      <c r="A38" t="s">
        <v>46</v>
      </c>
      <c r="C38" s="31" t="s">
        <v>50</v>
      </c>
      <c r="E38" s="33" t="s">
        <v>126</v>
      </c>
      <c r="J38" s="32">
        <f>0</f>
      </c>
      <c s="32">
        <f>0</f>
      </c>
      <c s="32">
        <f>0+L39+L43+L47+L51+L55+L59+L63+L67+L71+L75+L79+L83+L87+L91</f>
      </c>
      <c s="32">
        <f>0+M39+M43+M47+M51+M55+M59+M63+M67+M71+M75+M79+M83+M87+M91</f>
      </c>
    </row>
    <row r="39" spans="1:16" ht="12.75">
      <c r="A39" t="s">
        <v>49</v>
      </c>
      <c s="34" t="s">
        <v>50</v>
      </c>
      <c s="34" t="s">
        <v>188</v>
      </c>
      <c s="35" t="s">
        <v>52</v>
      </c>
      <c s="6" t="s">
        <v>189</v>
      </c>
      <c s="36" t="s">
        <v>135</v>
      </c>
      <c s="37">
        <v>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190</v>
      </c>
    </row>
    <row r="42" spans="1:5" ht="12.75">
      <c r="A42" t="s">
        <v>59</v>
      </c>
      <c r="E42" s="39" t="s">
        <v>74</v>
      </c>
    </row>
    <row r="43" spans="1:16" ht="12.75">
      <c r="A43" t="s">
        <v>49</v>
      </c>
      <c s="34" t="s">
        <v>27</v>
      </c>
      <c s="34" t="s">
        <v>191</v>
      </c>
      <c s="35" t="s">
        <v>52</v>
      </c>
      <c s="6" t="s">
        <v>192</v>
      </c>
      <c s="36" t="s">
        <v>85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193</v>
      </c>
    </row>
    <row r="46" spans="1:5" ht="12.75">
      <c r="A46" t="s">
        <v>59</v>
      </c>
      <c r="E46" s="39" t="s">
        <v>74</v>
      </c>
    </row>
    <row r="47" spans="1:16" ht="12.75">
      <c r="A47" t="s">
        <v>49</v>
      </c>
      <c s="34" t="s">
        <v>26</v>
      </c>
      <c s="34" t="s">
        <v>194</v>
      </c>
      <c s="35" t="s">
        <v>52</v>
      </c>
      <c s="6" t="s">
        <v>195</v>
      </c>
      <c s="36" t="s">
        <v>196</v>
      </c>
      <c s="37">
        <v>504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197</v>
      </c>
    </row>
    <row r="50" spans="1:5" ht="12.75">
      <c r="A50" t="s">
        <v>59</v>
      </c>
      <c r="E50" s="39" t="s">
        <v>74</v>
      </c>
    </row>
    <row r="51" spans="1:16" ht="12.75">
      <c r="A51" t="s">
        <v>49</v>
      </c>
      <c s="34" t="s">
        <v>69</v>
      </c>
      <c s="34" t="s">
        <v>198</v>
      </c>
      <c s="35" t="s">
        <v>52</v>
      </c>
      <c s="6" t="s">
        <v>199</v>
      </c>
      <c s="36" t="s">
        <v>80</v>
      </c>
      <c s="37">
        <v>120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200</v>
      </c>
    </row>
    <row r="54" spans="1:5" ht="12.75">
      <c r="A54" t="s">
        <v>59</v>
      </c>
      <c r="E54" s="39" t="s">
        <v>74</v>
      </c>
    </row>
    <row r="55" spans="1:16" ht="12.75">
      <c r="A55" t="s">
        <v>49</v>
      </c>
      <c s="34" t="s">
        <v>67</v>
      </c>
      <c s="34" t="s">
        <v>201</v>
      </c>
      <c s="35" t="s">
        <v>52</v>
      </c>
      <c s="6" t="s">
        <v>202</v>
      </c>
      <c s="36" t="s">
        <v>72</v>
      </c>
      <c s="37">
        <v>18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203</v>
      </c>
    </row>
    <row r="58" spans="1:5" ht="12.75">
      <c r="A58" t="s">
        <v>59</v>
      </c>
      <c r="E58" s="39" t="s">
        <v>74</v>
      </c>
    </row>
    <row r="59" spans="1:16" ht="12.75">
      <c r="A59" t="s">
        <v>49</v>
      </c>
      <c s="34" t="s">
        <v>77</v>
      </c>
      <c s="34" t="s">
        <v>204</v>
      </c>
      <c s="35" t="s">
        <v>52</v>
      </c>
      <c s="6" t="s">
        <v>205</v>
      </c>
      <c s="36" t="s">
        <v>72</v>
      </c>
      <c s="37">
        <v>994.501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7.5">
      <c r="A61" s="35" t="s">
        <v>57</v>
      </c>
      <c r="E61" s="40" t="s">
        <v>206</v>
      </c>
    </row>
    <row r="62" spans="1:5" ht="12.75">
      <c r="A62" t="s">
        <v>59</v>
      </c>
      <c r="E62" s="39" t="s">
        <v>74</v>
      </c>
    </row>
    <row r="63" spans="1:16" ht="12.75">
      <c r="A63" t="s">
        <v>49</v>
      </c>
      <c s="34" t="s">
        <v>82</v>
      </c>
      <c s="34" t="s">
        <v>207</v>
      </c>
      <c s="35" t="s">
        <v>52</v>
      </c>
      <c s="6" t="s">
        <v>208</v>
      </c>
      <c s="36" t="s">
        <v>72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56</v>
      </c>
      <c r="E64" s="39" t="s">
        <v>209</v>
      </c>
    </row>
    <row r="65" spans="1:5" ht="25.5">
      <c r="A65" s="35" t="s">
        <v>57</v>
      </c>
      <c r="E65" s="40" t="s">
        <v>210</v>
      </c>
    </row>
    <row r="66" spans="1:5" ht="12.75">
      <c r="A66" t="s">
        <v>59</v>
      </c>
      <c r="E66" s="39" t="s">
        <v>74</v>
      </c>
    </row>
    <row r="67" spans="1:16" ht="12.75">
      <c r="A67" t="s">
        <v>49</v>
      </c>
      <c s="34" t="s">
        <v>86</v>
      </c>
      <c s="34" t="s">
        <v>211</v>
      </c>
      <c s="35" t="s">
        <v>50</v>
      </c>
      <c s="6" t="s">
        <v>212</v>
      </c>
      <c s="36" t="s">
        <v>72</v>
      </c>
      <c s="37">
        <v>4.3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213</v>
      </c>
    </row>
    <row r="69" spans="1:5" ht="25.5">
      <c r="A69" s="35" t="s">
        <v>57</v>
      </c>
      <c r="E69" s="40" t="s">
        <v>214</v>
      </c>
    </row>
    <row r="70" spans="1:5" ht="12.75">
      <c r="A70" t="s">
        <v>59</v>
      </c>
      <c r="E70" s="39" t="s">
        <v>74</v>
      </c>
    </row>
    <row r="71" spans="1:16" ht="12.75">
      <c r="A71" t="s">
        <v>49</v>
      </c>
      <c s="34" t="s">
        <v>89</v>
      </c>
      <c s="34" t="s">
        <v>211</v>
      </c>
      <c s="35" t="s">
        <v>27</v>
      </c>
      <c s="6" t="s">
        <v>212</v>
      </c>
      <c s="36" t="s">
        <v>72</v>
      </c>
      <c s="37">
        <v>48.39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215</v>
      </c>
    </row>
    <row r="73" spans="1:5" ht="25.5">
      <c r="A73" s="35" t="s">
        <v>57</v>
      </c>
      <c r="E73" s="40" t="s">
        <v>216</v>
      </c>
    </row>
    <row r="74" spans="1:5" ht="12.75">
      <c r="A74" t="s">
        <v>59</v>
      </c>
      <c r="E74" s="39" t="s">
        <v>74</v>
      </c>
    </row>
    <row r="75" spans="1:16" ht="12.75">
      <c r="A75" t="s">
        <v>49</v>
      </c>
      <c s="34" t="s">
        <v>92</v>
      </c>
      <c s="34" t="s">
        <v>217</v>
      </c>
      <c s="35" t="s">
        <v>52</v>
      </c>
      <c s="6" t="s">
        <v>218</v>
      </c>
      <c s="36" t="s">
        <v>135</v>
      </c>
      <c s="37">
        <v>500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219</v>
      </c>
    </row>
    <row r="78" spans="1:5" ht="12.75">
      <c r="A78" t="s">
        <v>59</v>
      </c>
      <c r="E78" s="39" t="s">
        <v>74</v>
      </c>
    </row>
    <row r="79" spans="1:16" ht="12.75">
      <c r="A79" t="s">
        <v>49</v>
      </c>
      <c s="34" t="s">
        <v>97</v>
      </c>
      <c s="34" t="s">
        <v>220</v>
      </c>
      <c s="35" t="s">
        <v>52</v>
      </c>
      <c s="6" t="s">
        <v>221</v>
      </c>
      <c s="36" t="s">
        <v>135</v>
      </c>
      <c s="37">
        <v>325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56</v>
      </c>
      <c r="E80" s="39" t="s">
        <v>222</v>
      </c>
    </row>
    <row r="81" spans="1:5" ht="25.5">
      <c r="A81" s="35" t="s">
        <v>57</v>
      </c>
      <c r="E81" s="40" t="s">
        <v>223</v>
      </c>
    </row>
    <row r="82" spans="1:5" ht="12.75">
      <c r="A82" t="s">
        <v>59</v>
      </c>
      <c r="E82" s="39" t="s">
        <v>74</v>
      </c>
    </row>
    <row r="83" spans="1:16" ht="12.75">
      <c r="A83" t="s">
        <v>49</v>
      </c>
      <c s="34" t="s">
        <v>100</v>
      </c>
      <c s="34" t="s">
        <v>224</v>
      </c>
      <c s="35" t="s">
        <v>52</v>
      </c>
      <c s="6" t="s">
        <v>225</v>
      </c>
      <c s="36" t="s">
        <v>135</v>
      </c>
      <c s="37">
        <v>325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226</v>
      </c>
    </row>
    <row r="85" spans="1:5" ht="25.5">
      <c r="A85" s="35" t="s">
        <v>57</v>
      </c>
      <c r="E85" s="40" t="s">
        <v>227</v>
      </c>
    </row>
    <row r="86" spans="1:5" ht="12.75">
      <c r="A86" t="s">
        <v>59</v>
      </c>
      <c r="E86" s="39" t="s">
        <v>74</v>
      </c>
    </row>
    <row r="87" spans="1:16" ht="12.75">
      <c r="A87" t="s">
        <v>49</v>
      </c>
      <c s="34" t="s">
        <v>105</v>
      </c>
      <c s="34" t="s">
        <v>228</v>
      </c>
      <c s="35" t="s">
        <v>52</v>
      </c>
      <c s="6" t="s">
        <v>229</v>
      </c>
      <c s="36" t="s">
        <v>135</v>
      </c>
      <c s="37">
        <v>325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230</v>
      </c>
    </row>
    <row r="90" spans="1:5" ht="12.75">
      <c r="A90" t="s">
        <v>59</v>
      </c>
      <c r="E90" s="39" t="s">
        <v>74</v>
      </c>
    </row>
    <row r="91" spans="1:16" ht="12.75">
      <c r="A91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72</v>
      </c>
      <c s="37">
        <v>58.49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234</v>
      </c>
    </row>
    <row r="93" spans="1:5" ht="25.5">
      <c r="A93" s="35" t="s">
        <v>57</v>
      </c>
      <c r="E93" s="40" t="s">
        <v>235</v>
      </c>
    </row>
    <row r="94" spans="1:5" ht="280.5">
      <c r="A94" t="s">
        <v>59</v>
      </c>
      <c r="E94" s="39" t="s">
        <v>236</v>
      </c>
    </row>
    <row r="95" spans="1:13" ht="12.75">
      <c r="A95" t="s">
        <v>46</v>
      </c>
      <c r="C95" s="31" t="s">
        <v>27</v>
      </c>
      <c r="E95" s="33" t="s">
        <v>132</v>
      </c>
      <c r="J95" s="32">
        <f>0</f>
      </c>
      <c s="32">
        <f>0</f>
      </c>
      <c s="32">
        <f>0+L96+L100+L104+L108+L112+L116+L120+L124+L128+L132+L136+L140+L144</f>
      </c>
      <c s="32">
        <f>0+M96+M100+M104+M108+M112+M116+M120+M124+M128+M132+M136+M140+M144</f>
      </c>
    </row>
    <row r="96" spans="1:16" ht="12.75">
      <c r="A96" t="s">
        <v>49</v>
      </c>
      <c s="34" t="s">
        <v>108</v>
      </c>
      <c s="34" t="s">
        <v>237</v>
      </c>
      <c s="35" t="s">
        <v>52</v>
      </c>
      <c s="6" t="s">
        <v>238</v>
      </c>
      <c s="36" t="s">
        <v>80</v>
      </c>
      <c s="37">
        <v>43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239</v>
      </c>
    </row>
    <row r="98" spans="1:5" ht="25.5">
      <c r="A98" s="35" t="s">
        <v>57</v>
      </c>
      <c r="E98" s="40" t="s">
        <v>240</v>
      </c>
    </row>
    <row r="99" spans="1:5" ht="12.75">
      <c r="A99" t="s">
        <v>59</v>
      </c>
      <c r="E99" s="39" t="s">
        <v>74</v>
      </c>
    </row>
    <row r="100" spans="1:16" ht="12.75">
      <c r="A100" t="s">
        <v>49</v>
      </c>
      <c s="34" t="s">
        <v>241</v>
      </c>
      <c s="34" t="s">
        <v>242</v>
      </c>
      <c s="35" t="s">
        <v>52</v>
      </c>
      <c s="6" t="s">
        <v>243</v>
      </c>
      <c s="36" t="s">
        <v>135</v>
      </c>
      <c s="37">
        <v>20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244</v>
      </c>
    </row>
    <row r="102" spans="1:5" ht="25.5">
      <c r="A102" s="35" t="s">
        <v>57</v>
      </c>
      <c r="E102" s="40" t="s">
        <v>245</v>
      </c>
    </row>
    <row r="103" spans="1:5" ht="12.75">
      <c r="A103" t="s">
        <v>59</v>
      </c>
      <c r="E103" s="39" t="s">
        <v>74</v>
      </c>
    </row>
    <row r="104" spans="1:16" ht="12.75">
      <c r="A104" t="s">
        <v>49</v>
      </c>
      <c s="34" t="s">
        <v>246</v>
      </c>
      <c s="34" t="s">
        <v>247</v>
      </c>
      <c s="35" t="s">
        <v>52</v>
      </c>
      <c s="6" t="s">
        <v>248</v>
      </c>
      <c s="36" t="s">
        <v>72</v>
      </c>
      <c s="37">
        <v>3.956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249</v>
      </c>
    </row>
    <row r="106" spans="1:5" ht="25.5">
      <c r="A106" s="35" t="s">
        <v>57</v>
      </c>
      <c r="E106" s="40" t="s">
        <v>250</v>
      </c>
    </row>
    <row r="107" spans="1:5" ht="12.75">
      <c r="A107" t="s">
        <v>59</v>
      </c>
      <c r="E107" s="39" t="s">
        <v>74</v>
      </c>
    </row>
    <row r="108" spans="1:16" ht="12.75">
      <c r="A108" t="s">
        <v>49</v>
      </c>
      <c s="34" t="s">
        <v>251</v>
      </c>
      <c s="34" t="s">
        <v>252</v>
      </c>
      <c s="35" t="s">
        <v>52</v>
      </c>
      <c s="6" t="s">
        <v>253</v>
      </c>
      <c s="36" t="s">
        <v>54</v>
      </c>
      <c s="37">
        <v>2.386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254</v>
      </c>
    </row>
    <row r="110" spans="1:5" ht="25.5">
      <c r="A110" s="35" t="s">
        <v>57</v>
      </c>
      <c r="E110" s="40" t="s">
        <v>255</v>
      </c>
    </row>
    <row r="111" spans="1:5" ht="12.75">
      <c r="A111" t="s">
        <v>59</v>
      </c>
      <c r="E111" s="39" t="s">
        <v>74</v>
      </c>
    </row>
    <row r="112" spans="1:16" ht="12.75">
      <c r="A112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72</v>
      </c>
      <c s="37">
        <v>1.025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259</v>
      </c>
    </row>
    <row r="114" spans="1:5" ht="25.5">
      <c r="A114" s="35" t="s">
        <v>57</v>
      </c>
      <c r="E114" s="40" t="s">
        <v>260</v>
      </c>
    </row>
    <row r="115" spans="1:5" ht="12.75">
      <c r="A115" t="s">
        <v>59</v>
      </c>
      <c r="E115" s="39" t="s">
        <v>74</v>
      </c>
    </row>
    <row r="116" spans="1:16" ht="12.75">
      <c r="A116" t="s">
        <v>49</v>
      </c>
      <c s="34" t="s">
        <v>261</v>
      </c>
      <c s="34" t="s">
        <v>262</v>
      </c>
      <c s="35" t="s">
        <v>52</v>
      </c>
      <c s="6" t="s">
        <v>263</v>
      </c>
      <c s="36" t="s">
        <v>80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264</v>
      </c>
    </row>
    <row r="118" spans="1:5" ht="25.5">
      <c r="A118" s="35" t="s">
        <v>57</v>
      </c>
      <c r="E118" s="40" t="s">
        <v>265</v>
      </c>
    </row>
    <row r="119" spans="1:5" ht="12.75">
      <c r="A119" t="s">
        <v>59</v>
      </c>
      <c r="E119" s="39" t="s">
        <v>74</v>
      </c>
    </row>
    <row r="120" spans="1:16" ht="12.75">
      <c r="A120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80</v>
      </c>
      <c s="37">
        <v>56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56</v>
      </c>
      <c r="E121" s="39" t="s">
        <v>269</v>
      </c>
    </row>
    <row r="122" spans="1:5" ht="25.5">
      <c r="A122" s="35" t="s">
        <v>57</v>
      </c>
      <c r="E122" s="40" t="s">
        <v>270</v>
      </c>
    </row>
    <row r="123" spans="1:5" ht="12.75">
      <c r="A123" t="s">
        <v>59</v>
      </c>
      <c r="E123" s="39" t="s">
        <v>74</v>
      </c>
    </row>
    <row r="124" spans="1:16" ht="12.75">
      <c r="A124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72</v>
      </c>
      <c s="37">
        <v>2.304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56</v>
      </c>
      <c r="E125" s="39" t="s">
        <v>274</v>
      </c>
    </row>
    <row r="126" spans="1:5" ht="25.5">
      <c r="A126" s="35" t="s">
        <v>57</v>
      </c>
      <c r="E126" s="40" t="s">
        <v>275</v>
      </c>
    </row>
    <row r="127" spans="1:5" ht="12.75">
      <c r="A127" t="s">
        <v>59</v>
      </c>
      <c r="E127" s="39" t="s">
        <v>74</v>
      </c>
    </row>
    <row r="128" spans="1:16" ht="12.75">
      <c r="A128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72</v>
      </c>
      <c s="37">
        <v>4.422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56</v>
      </c>
      <c r="E129" s="39" t="s">
        <v>279</v>
      </c>
    </row>
    <row r="130" spans="1:5" ht="25.5">
      <c r="A130" s="35" t="s">
        <v>57</v>
      </c>
      <c r="E130" s="40" t="s">
        <v>280</v>
      </c>
    </row>
    <row r="131" spans="1:5" ht="12.75">
      <c r="A131" t="s">
        <v>59</v>
      </c>
      <c r="E131" s="39" t="s">
        <v>74</v>
      </c>
    </row>
    <row r="132" spans="1:16" ht="12.75">
      <c r="A132" t="s">
        <v>49</v>
      </c>
      <c s="34" t="s">
        <v>281</v>
      </c>
      <c s="34" t="s">
        <v>282</v>
      </c>
      <c s="35" t="s">
        <v>52</v>
      </c>
      <c s="6" t="s">
        <v>283</v>
      </c>
      <c s="36" t="s">
        <v>72</v>
      </c>
      <c s="37">
        <v>53.75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</v>
      </c>
      <c>
        <f>(M132*21)/100</f>
      </c>
      <c t="s">
        <v>27</v>
      </c>
    </row>
    <row r="133" spans="1:5" ht="12.75">
      <c r="A133" s="35" t="s">
        <v>56</v>
      </c>
      <c r="E133" s="39" t="s">
        <v>284</v>
      </c>
    </row>
    <row r="134" spans="1:5" ht="25.5">
      <c r="A134" s="35" t="s">
        <v>57</v>
      </c>
      <c r="E134" s="40" t="s">
        <v>285</v>
      </c>
    </row>
    <row r="135" spans="1:5" ht="12.75">
      <c r="A135" t="s">
        <v>59</v>
      </c>
      <c r="E135" s="39" t="s">
        <v>74</v>
      </c>
    </row>
    <row r="136" spans="1:16" ht="12.75">
      <c r="A136" t="s">
        <v>49</v>
      </c>
      <c s="34" t="s">
        <v>286</v>
      </c>
      <c s="34" t="s">
        <v>287</v>
      </c>
      <c s="35" t="s">
        <v>52</v>
      </c>
      <c s="6" t="s">
        <v>288</v>
      </c>
      <c s="36" t="s">
        <v>54</v>
      </c>
      <c s="37">
        <v>7.01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56</v>
      </c>
      <c r="E137" s="39" t="s">
        <v>289</v>
      </c>
    </row>
    <row r="138" spans="1:5" ht="25.5">
      <c r="A138" s="35" t="s">
        <v>57</v>
      </c>
      <c r="E138" s="40" t="s">
        <v>290</v>
      </c>
    </row>
    <row r="139" spans="1:5" ht="12.75">
      <c r="A139" t="s">
        <v>59</v>
      </c>
      <c r="E139" s="39" t="s">
        <v>74</v>
      </c>
    </row>
    <row r="140" spans="1:16" ht="12.75">
      <c r="A140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54</v>
      </c>
      <c s="37">
        <v>0.116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73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294</v>
      </c>
    </row>
    <row r="143" spans="1:5" ht="12.75">
      <c r="A143" t="s">
        <v>59</v>
      </c>
      <c r="E143" s="39" t="s">
        <v>74</v>
      </c>
    </row>
    <row r="144" spans="1:16" ht="12.75">
      <c r="A144" t="s">
        <v>49</v>
      </c>
      <c s="34" t="s">
        <v>295</v>
      </c>
      <c s="34" t="s">
        <v>296</v>
      </c>
      <c s="35" t="s">
        <v>52</v>
      </c>
      <c s="6" t="s">
        <v>297</v>
      </c>
      <c s="36" t="s">
        <v>72</v>
      </c>
      <c s="37">
        <v>10.8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73</v>
      </c>
      <c>
        <f>(M144*21)/100</f>
      </c>
      <c t="s">
        <v>27</v>
      </c>
    </row>
    <row r="145" spans="1:5" ht="12.75">
      <c r="A145" s="35" t="s">
        <v>56</v>
      </c>
      <c r="E145" s="39" t="s">
        <v>298</v>
      </c>
    </row>
    <row r="146" spans="1:5" ht="25.5">
      <c r="A146" s="35" t="s">
        <v>57</v>
      </c>
      <c r="E146" s="40" t="s">
        <v>299</v>
      </c>
    </row>
    <row r="147" spans="1:5" ht="12.75">
      <c r="A147" t="s">
        <v>59</v>
      </c>
      <c r="E147" s="39" t="s">
        <v>74</v>
      </c>
    </row>
    <row r="148" spans="1:13" ht="12.75">
      <c r="A148" t="s">
        <v>46</v>
      </c>
      <c r="C148" s="31" t="s">
        <v>26</v>
      </c>
      <c r="E148" s="33" t="s">
        <v>300</v>
      </c>
      <c r="J148" s="32">
        <f>0</f>
      </c>
      <c s="32">
        <f>0</f>
      </c>
      <c s="32">
        <f>0+L149+L153+L157</f>
      </c>
      <c s="32">
        <f>0+M149+M153+M157</f>
      </c>
    </row>
    <row r="149" spans="1:16" ht="12.75">
      <c r="A149" t="s">
        <v>49</v>
      </c>
      <c s="34" t="s">
        <v>301</v>
      </c>
      <c s="34" t="s">
        <v>302</v>
      </c>
      <c s="35" t="s">
        <v>52</v>
      </c>
      <c s="6" t="s">
        <v>303</v>
      </c>
      <c s="36" t="s">
        <v>72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73</v>
      </c>
      <c>
        <f>(M149*21)/100</f>
      </c>
      <c t="s">
        <v>27</v>
      </c>
    </row>
    <row r="150" spans="1:5" ht="12.75">
      <c r="A150" s="35" t="s">
        <v>56</v>
      </c>
      <c r="E150" s="39" t="s">
        <v>304</v>
      </c>
    </row>
    <row r="151" spans="1:5" ht="25.5">
      <c r="A151" s="35" t="s">
        <v>57</v>
      </c>
      <c r="E151" s="40" t="s">
        <v>305</v>
      </c>
    </row>
    <row r="152" spans="1:5" ht="12.75">
      <c r="A152" t="s">
        <v>59</v>
      </c>
      <c r="E152" s="39" t="s">
        <v>74</v>
      </c>
    </row>
    <row r="153" spans="1:16" ht="12.75">
      <c r="A153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54</v>
      </c>
      <c s="37">
        <v>0.907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73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309</v>
      </c>
    </row>
    <row r="156" spans="1:5" ht="12.75">
      <c r="A156" t="s">
        <v>59</v>
      </c>
      <c r="E156" s="39" t="s">
        <v>74</v>
      </c>
    </row>
    <row r="157" spans="1:16" ht="12.75">
      <c r="A157" t="s">
        <v>49</v>
      </c>
      <c s="34" t="s">
        <v>310</v>
      </c>
      <c s="34" t="s">
        <v>311</v>
      </c>
      <c s="35" t="s">
        <v>52</v>
      </c>
      <c s="6" t="s">
        <v>312</v>
      </c>
      <c s="36" t="s">
        <v>313</v>
      </c>
      <c s="37">
        <v>814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73</v>
      </c>
      <c>
        <f>(M157*21)/100</f>
      </c>
      <c t="s">
        <v>27</v>
      </c>
    </row>
    <row r="158" spans="1:5" ht="12.75">
      <c r="A158" s="35" t="s">
        <v>56</v>
      </c>
      <c r="E158" s="39" t="s">
        <v>314</v>
      </c>
    </row>
    <row r="159" spans="1:5" ht="25.5">
      <c r="A159" s="35" t="s">
        <v>57</v>
      </c>
      <c r="E159" s="40" t="s">
        <v>315</v>
      </c>
    </row>
    <row r="160" spans="1:5" ht="12.75">
      <c r="A160" t="s">
        <v>59</v>
      </c>
      <c r="E160" s="39" t="s">
        <v>74</v>
      </c>
    </row>
    <row r="161" spans="1:13" ht="12.75">
      <c r="A161" t="s">
        <v>46</v>
      </c>
      <c r="C161" s="31" t="s">
        <v>69</v>
      </c>
      <c r="E161" s="33" t="s">
        <v>316</v>
      </c>
      <c r="J161" s="32">
        <f>0</f>
      </c>
      <c s="32">
        <f>0</f>
      </c>
      <c s="32">
        <f>0+L162+L166+L170+L174+L178+L182+L186+L190</f>
      </c>
      <c s="32">
        <f>0+M162+M166+M170+M174+M178+M182+M186+M190</f>
      </c>
    </row>
    <row r="162" spans="1:16" ht="12.75">
      <c r="A162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72</v>
      </c>
      <c s="37">
        <v>48.245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73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51">
      <c r="A164" s="35" t="s">
        <v>57</v>
      </c>
      <c r="E164" s="40" t="s">
        <v>320</v>
      </c>
    </row>
    <row r="165" spans="1:5" ht="12.75">
      <c r="A165" t="s">
        <v>59</v>
      </c>
      <c r="E165" s="39" t="s">
        <v>74</v>
      </c>
    </row>
    <row r="166" spans="1:16" ht="12.75">
      <c r="A166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72</v>
      </c>
      <c s="37">
        <v>13.392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56</v>
      </c>
      <c r="E167" s="39" t="s">
        <v>324</v>
      </c>
    </row>
    <row r="168" spans="1:5" ht="63.75">
      <c r="A168" s="35" t="s">
        <v>57</v>
      </c>
      <c r="E168" s="40" t="s">
        <v>325</v>
      </c>
    </row>
    <row r="169" spans="1:5" ht="12.75">
      <c r="A169" t="s">
        <v>59</v>
      </c>
      <c r="E169" s="39" t="s">
        <v>74</v>
      </c>
    </row>
    <row r="170" spans="1:16" ht="12.75">
      <c r="A170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72</v>
      </c>
      <c s="37">
        <v>134.3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73</v>
      </c>
      <c>
        <f>(M170*21)/100</f>
      </c>
      <c t="s">
        <v>27</v>
      </c>
    </row>
    <row r="171" spans="1:5" ht="12.75">
      <c r="A171" s="35" t="s">
        <v>56</v>
      </c>
      <c r="E171" s="39" t="s">
        <v>329</v>
      </c>
    </row>
    <row r="172" spans="1:5" ht="25.5">
      <c r="A172" s="35" t="s">
        <v>57</v>
      </c>
      <c r="E172" s="40" t="s">
        <v>330</v>
      </c>
    </row>
    <row r="173" spans="1:5" ht="12.75">
      <c r="A173" t="s">
        <v>59</v>
      </c>
      <c r="E173" s="39" t="s">
        <v>74</v>
      </c>
    </row>
    <row r="174" spans="1:16" ht="25.5">
      <c r="A174" t="s">
        <v>49</v>
      </c>
      <c s="34" t="s">
        <v>331</v>
      </c>
      <c s="34" t="s">
        <v>332</v>
      </c>
      <c s="35" t="s">
        <v>52</v>
      </c>
      <c s="6" t="s">
        <v>333</v>
      </c>
      <c s="36" t="s">
        <v>72</v>
      </c>
      <c s="37">
        <v>1325.13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56</v>
      </c>
      <c r="E175" s="39" t="s">
        <v>334</v>
      </c>
    </row>
    <row r="176" spans="1:5" ht="38.25">
      <c r="A176" s="35" t="s">
        <v>57</v>
      </c>
      <c r="E176" s="40" t="s">
        <v>335</v>
      </c>
    </row>
    <row r="177" spans="1:5" ht="12.75">
      <c r="A177" t="s">
        <v>59</v>
      </c>
      <c r="E177" s="39" t="s">
        <v>74</v>
      </c>
    </row>
    <row r="178" spans="1:16" ht="12.75">
      <c r="A178" t="s">
        <v>49</v>
      </c>
      <c s="34" t="s">
        <v>336</v>
      </c>
      <c s="34" t="s">
        <v>337</v>
      </c>
      <c s="35" t="s">
        <v>52</v>
      </c>
      <c s="6" t="s">
        <v>338</v>
      </c>
      <c s="36" t="s">
        <v>72</v>
      </c>
      <c s="37">
        <v>27.527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51">
      <c r="A180" s="35" t="s">
        <v>57</v>
      </c>
      <c r="E180" s="40" t="s">
        <v>339</v>
      </c>
    </row>
    <row r="181" spans="1:5" ht="12.75">
      <c r="A181" t="s">
        <v>59</v>
      </c>
      <c r="E181" s="39" t="s">
        <v>74</v>
      </c>
    </row>
    <row r="182" spans="1:16" ht="12.75">
      <c r="A182" t="s">
        <v>49</v>
      </c>
      <c s="34" t="s">
        <v>340</v>
      </c>
      <c s="34" t="s">
        <v>341</v>
      </c>
      <c s="35" t="s">
        <v>52</v>
      </c>
      <c s="6" t="s">
        <v>342</v>
      </c>
      <c s="36" t="s">
        <v>72</v>
      </c>
      <c s="37">
        <v>3.255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343</v>
      </c>
    </row>
    <row r="185" spans="1:5" ht="12.75">
      <c r="A185" t="s">
        <v>59</v>
      </c>
      <c r="E185" s="39" t="s">
        <v>74</v>
      </c>
    </row>
    <row r="186" spans="1:16" ht="12.75">
      <c r="A186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72</v>
      </c>
      <c s="37">
        <v>81.79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38.25">
      <c r="A187" s="35" t="s">
        <v>56</v>
      </c>
      <c r="E187" s="39" t="s">
        <v>347</v>
      </c>
    </row>
    <row r="188" spans="1:5" ht="63.75">
      <c r="A188" s="35" t="s">
        <v>57</v>
      </c>
      <c r="E188" s="40" t="s">
        <v>348</v>
      </c>
    </row>
    <row r="189" spans="1:5" ht="229.5">
      <c r="A189" t="s">
        <v>59</v>
      </c>
      <c r="E189" s="39" t="s">
        <v>349</v>
      </c>
    </row>
    <row r="190" spans="1:16" ht="12.75">
      <c r="A190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72</v>
      </c>
      <c s="37">
        <v>2.251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353</v>
      </c>
    </row>
    <row r="192" spans="1:5" ht="25.5">
      <c r="A192" s="35" t="s">
        <v>57</v>
      </c>
      <c r="E192" s="40" t="s">
        <v>354</v>
      </c>
    </row>
    <row r="193" spans="1:5" ht="38.25">
      <c r="A193" t="s">
        <v>59</v>
      </c>
      <c r="E193" s="39" t="s">
        <v>355</v>
      </c>
    </row>
    <row r="194" spans="1:13" ht="12.75">
      <c r="A194" t="s">
        <v>46</v>
      </c>
      <c r="C194" s="31" t="s">
        <v>82</v>
      </c>
      <c r="E194" s="33" t="s">
        <v>356</v>
      </c>
      <c r="J194" s="32">
        <f>0</f>
      </c>
      <c s="32">
        <f>0</f>
      </c>
      <c s="32">
        <f>0+L195+L199+L203</f>
      </c>
      <c s="32">
        <f>0+M195+M199+M203</f>
      </c>
    </row>
    <row r="195" spans="1:16" ht="25.5">
      <c r="A195" t="s">
        <v>49</v>
      </c>
      <c s="34" t="s">
        <v>357</v>
      </c>
      <c s="34" t="s">
        <v>358</v>
      </c>
      <c s="35" t="s">
        <v>52</v>
      </c>
      <c s="6" t="s">
        <v>359</v>
      </c>
      <c s="36" t="s">
        <v>135</v>
      </c>
      <c s="37">
        <v>182.6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25.5">
      <c r="A196" s="35" t="s">
        <v>56</v>
      </c>
      <c r="E196" s="39" t="s">
        <v>360</v>
      </c>
    </row>
    <row r="197" spans="1:5" ht="76.5">
      <c r="A197" s="35" t="s">
        <v>57</v>
      </c>
      <c r="E197" s="40" t="s">
        <v>361</v>
      </c>
    </row>
    <row r="198" spans="1:5" ht="191.25">
      <c r="A198" t="s">
        <v>59</v>
      </c>
      <c r="E198" s="39" t="s">
        <v>362</v>
      </c>
    </row>
    <row r="199" spans="1:16" ht="25.5">
      <c r="A199" t="s">
        <v>49</v>
      </c>
      <c s="34" t="s">
        <v>363</v>
      </c>
      <c s="34" t="s">
        <v>364</v>
      </c>
      <c s="35" t="s">
        <v>52</v>
      </c>
      <c s="6" t="s">
        <v>365</v>
      </c>
      <c s="36" t="s">
        <v>135</v>
      </c>
      <c s="37">
        <v>416.697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25.5">
      <c r="A200" s="35" t="s">
        <v>56</v>
      </c>
      <c r="E200" s="39" t="s">
        <v>366</v>
      </c>
    </row>
    <row r="201" spans="1:5" ht="76.5">
      <c r="A201" s="35" t="s">
        <v>57</v>
      </c>
      <c r="E201" s="40" t="s">
        <v>367</v>
      </c>
    </row>
    <row r="202" spans="1:5" ht="191.25">
      <c r="A202" t="s">
        <v>59</v>
      </c>
      <c r="E202" s="39" t="s">
        <v>362</v>
      </c>
    </row>
    <row r="203" spans="1:16" ht="12.75">
      <c r="A203" t="s">
        <v>49</v>
      </c>
      <c s="34" t="s">
        <v>368</v>
      </c>
      <c s="34" t="s">
        <v>369</v>
      </c>
      <c s="35" t="s">
        <v>52</v>
      </c>
      <c s="6" t="s">
        <v>370</v>
      </c>
      <c s="36" t="s">
        <v>135</v>
      </c>
      <c s="37">
        <v>416.697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76.5">
      <c r="A205" s="35" t="s">
        <v>57</v>
      </c>
      <c r="E205" s="40" t="s">
        <v>367</v>
      </c>
    </row>
    <row r="206" spans="1:5" ht="12.75">
      <c r="A206" t="s">
        <v>59</v>
      </c>
      <c r="E206" s="39" t="s">
        <v>187</v>
      </c>
    </row>
    <row r="207" spans="1:13" ht="12.75">
      <c r="A207" t="s">
        <v>46</v>
      </c>
      <c r="C207" s="31" t="s">
        <v>86</v>
      </c>
      <c r="E207" s="33" t="s">
        <v>371</v>
      </c>
      <c r="J207" s="32">
        <f>0</f>
      </c>
      <c s="32">
        <f>0</f>
      </c>
      <c s="32">
        <f>0+L208</f>
      </c>
      <c s="32">
        <f>0+M208</f>
      </c>
    </row>
    <row r="208" spans="1:16" ht="12.75">
      <c r="A208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80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73</v>
      </c>
      <c>
        <f>(M208*21)/100</f>
      </c>
      <c t="s">
        <v>27</v>
      </c>
    </row>
    <row r="209" spans="1:5" ht="12.75">
      <c r="A209" s="35" t="s">
        <v>56</v>
      </c>
      <c r="E209" s="39" t="s">
        <v>375</v>
      </c>
    </row>
    <row r="210" spans="1:5" ht="25.5">
      <c r="A210" s="35" t="s">
        <v>57</v>
      </c>
      <c r="E210" s="40" t="s">
        <v>376</v>
      </c>
    </row>
    <row r="211" spans="1:5" ht="12.75">
      <c r="A211" t="s">
        <v>59</v>
      </c>
      <c r="E211" s="39" t="s">
        <v>74</v>
      </c>
    </row>
    <row r="212" spans="1:13" ht="12.75">
      <c r="A212" t="s">
        <v>46</v>
      </c>
      <c r="C212" s="31" t="s">
        <v>89</v>
      </c>
      <c r="E212" s="33" t="s">
        <v>96</v>
      </c>
      <c r="J212" s="32">
        <f>0</f>
      </c>
      <c s="32">
        <f>0</f>
      </c>
      <c s="32">
        <f>0+L213+L217+L221+L225+L229+L233+L237</f>
      </c>
      <c s="32">
        <f>0+M213+M217+M221+M225+M229+M233+M237</f>
      </c>
    </row>
    <row r="213" spans="1:16" ht="12.75">
      <c r="A213" t="s">
        <v>49</v>
      </c>
      <c s="34" t="s">
        <v>377</v>
      </c>
      <c s="34" t="s">
        <v>378</v>
      </c>
      <c s="35" t="s">
        <v>52</v>
      </c>
      <c s="6" t="s">
        <v>379</v>
      </c>
      <c s="36" t="s">
        <v>80</v>
      </c>
      <c s="37">
        <v>35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73</v>
      </c>
      <c>
        <f>(M213*21)/100</f>
      </c>
      <c t="s">
        <v>27</v>
      </c>
    </row>
    <row r="214" spans="1:5" ht="12.75">
      <c r="A214" s="35" t="s">
        <v>56</v>
      </c>
      <c r="E214" s="39" t="s">
        <v>380</v>
      </c>
    </row>
    <row r="215" spans="1:5" ht="25.5">
      <c r="A215" s="35" t="s">
        <v>57</v>
      </c>
      <c r="E215" s="40" t="s">
        <v>381</v>
      </c>
    </row>
    <row r="216" spans="1:5" ht="12.75">
      <c r="A216" t="s">
        <v>59</v>
      </c>
      <c r="E216" s="39" t="s">
        <v>74</v>
      </c>
    </row>
    <row r="217" spans="1:16" ht="12.75">
      <c r="A217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72</v>
      </c>
      <c s="37">
        <v>24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73</v>
      </c>
      <c>
        <f>(M217*21)/100</f>
      </c>
      <c t="s">
        <v>27</v>
      </c>
    </row>
    <row r="218" spans="1:5" ht="12.75">
      <c r="A218" s="35" t="s">
        <v>56</v>
      </c>
      <c r="E218" s="39" t="s">
        <v>385</v>
      </c>
    </row>
    <row r="219" spans="1:5" ht="25.5">
      <c r="A219" s="35" t="s">
        <v>57</v>
      </c>
      <c r="E219" s="40" t="s">
        <v>386</v>
      </c>
    </row>
    <row r="220" spans="1:5" ht="12.75">
      <c r="A220" t="s">
        <v>59</v>
      </c>
      <c r="E220" s="39" t="s">
        <v>74</v>
      </c>
    </row>
    <row r="221" spans="1:16" ht="12.75">
      <c r="A221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72</v>
      </c>
      <c s="37">
        <v>474.785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</v>
      </c>
      <c>
        <f>(M221*21)/100</f>
      </c>
      <c t="s">
        <v>27</v>
      </c>
    </row>
    <row r="222" spans="1:5" ht="12.75">
      <c r="A222" s="35" t="s">
        <v>56</v>
      </c>
      <c r="E222" s="39" t="s">
        <v>390</v>
      </c>
    </row>
    <row r="223" spans="1:5" ht="89.25">
      <c r="A223" s="35" t="s">
        <v>57</v>
      </c>
      <c r="E223" s="40" t="s">
        <v>391</v>
      </c>
    </row>
    <row r="224" spans="1:5" ht="12.75">
      <c r="A224" t="s">
        <v>59</v>
      </c>
      <c r="E224" s="39" t="s">
        <v>74</v>
      </c>
    </row>
    <row r="225" spans="1:16" ht="12.75">
      <c r="A225" t="s">
        <v>49</v>
      </c>
      <c s="34" t="s">
        <v>392</v>
      </c>
      <c s="34" t="s">
        <v>393</v>
      </c>
      <c s="35" t="s">
        <v>52</v>
      </c>
      <c s="6" t="s">
        <v>394</v>
      </c>
      <c s="36" t="s">
        <v>72</v>
      </c>
      <c s="37">
        <v>2.73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56</v>
      </c>
      <c r="E226" s="39" t="s">
        <v>395</v>
      </c>
    </row>
    <row r="227" spans="1:5" ht="25.5">
      <c r="A227" s="35" t="s">
        <v>57</v>
      </c>
      <c r="E227" s="40" t="s">
        <v>396</v>
      </c>
    </row>
    <row r="228" spans="1:5" ht="12.75">
      <c r="A228" t="s">
        <v>59</v>
      </c>
      <c r="E228" s="39" t="s">
        <v>74</v>
      </c>
    </row>
    <row r="229" spans="1:16" ht="12.75">
      <c r="A229" t="s">
        <v>49</v>
      </c>
      <c s="34" t="s">
        <v>397</v>
      </c>
      <c s="34" t="s">
        <v>398</v>
      </c>
      <c s="35" t="s">
        <v>52</v>
      </c>
      <c s="6" t="s">
        <v>399</v>
      </c>
      <c s="36" t="s">
        <v>54</v>
      </c>
      <c s="37">
        <v>0.96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73</v>
      </c>
      <c>
        <f>(M229*21)/100</f>
      </c>
      <c t="s">
        <v>27</v>
      </c>
    </row>
    <row r="230" spans="1:5" ht="12.75">
      <c r="A230" s="35" t="s">
        <v>56</v>
      </c>
      <c r="E230" s="39" t="s">
        <v>400</v>
      </c>
    </row>
    <row r="231" spans="1:5" ht="25.5">
      <c r="A231" s="35" t="s">
        <v>57</v>
      </c>
      <c r="E231" s="40" t="s">
        <v>401</v>
      </c>
    </row>
    <row r="232" spans="1:5" ht="12.75">
      <c r="A232" t="s">
        <v>59</v>
      </c>
      <c r="E232" s="39" t="s">
        <v>74</v>
      </c>
    </row>
    <row r="233" spans="1:16" ht="12.75">
      <c r="A233" t="s">
        <v>49</v>
      </c>
      <c s="34" t="s">
        <v>402</v>
      </c>
      <c s="34" t="s">
        <v>403</v>
      </c>
      <c s="35" t="s">
        <v>52</v>
      </c>
      <c s="6" t="s">
        <v>404</v>
      </c>
      <c s="36" t="s">
        <v>405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406</v>
      </c>
    </row>
    <row r="235" spans="1:5" ht="25.5">
      <c r="A235" s="35" t="s">
        <v>57</v>
      </c>
      <c r="E235" s="40" t="s">
        <v>407</v>
      </c>
    </row>
    <row r="236" spans="1:5" ht="369.75">
      <c r="A236" t="s">
        <v>59</v>
      </c>
      <c r="E236" s="39" t="s">
        <v>408</v>
      </c>
    </row>
    <row r="237" spans="1:16" ht="12.75">
      <c r="A237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405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412</v>
      </c>
    </row>
    <row r="239" spans="1:5" ht="25.5">
      <c r="A239" s="35" t="s">
        <v>57</v>
      </c>
      <c r="E239" s="40" t="s">
        <v>413</v>
      </c>
    </row>
    <row r="240" spans="1:5" ht="409.5">
      <c r="A240" t="s">
        <v>59</v>
      </c>
      <c r="E240" s="39" t="s">
        <v>414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417</v>
      </c>
      <c r="E8" s="30" t="s">
        <v>416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89</v>
      </c>
      <c r="E9" s="33" t="s">
        <v>96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26</v>
      </c>
      <c s="34" t="s">
        <v>418</v>
      </c>
      <c s="35" t="s">
        <v>52</v>
      </c>
      <c s="6" t="s">
        <v>419</v>
      </c>
      <c s="36" t="s">
        <v>85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420</v>
      </c>
    </row>
    <row r="12" spans="1:5" ht="25.5">
      <c r="A12" s="35" t="s">
        <v>57</v>
      </c>
      <c r="E12" s="40" t="s">
        <v>421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69</v>
      </c>
      <c s="34" t="s">
        <v>422</v>
      </c>
      <c s="35" t="s">
        <v>52</v>
      </c>
      <c s="6" t="s">
        <v>423</v>
      </c>
      <c s="36" t="s">
        <v>85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423</v>
      </c>
    </row>
    <row r="16" spans="1:5" ht="25.5">
      <c r="A16" s="35" t="s">
        <v>57</v>
      </c>
      <c r="E16" s="40" t="s">
        <v>424</v>
      </c>
    </row>
    <row r="17" spans="1:5" ht="12.75">
      <c r="A17" t="s">
        <v>59</v>
      </c>
      <c r="E17" s="39" t="s">
        <v>74</v>
      </c>
    </row>
    <row r="18" spans="1:16" ht="12.75">
      <c r="A18" t="s">
        <v>49</v>
      </c>
      <c s="34" t="s">
        <v>67</v>
      </c>
      <c s="34" t="s">
        <v>425</v>
      </c>
      <c s="35" t="s">
        <v>52</v>
      </c>
      <c s="6" t="s">
        <v>426</v>
      </c>
      <c s="36" t="s">
        <v>427</v>
      </c>
      <c s="37">
        <v>1200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426</v>
      </c>
    </row>
    <row r="20" spans="1:5" ht="25.5">
      <c r="A20" s="35" t="s">
        <v>57</v>
      </c>
      <c r="E20" s="40" t="s">
        <v>428</v>
      </c>
    </row>
    <row r="21" spans="1:5" ht="12.75">
      <c r="A21" t="s">
        <v>59</v>
      </c>
      <c r="E21" s="39" t="s">
        <v>74</v>
      </c>
    </row>
    <row r="22" spans="1:16" ht="25.5">
      <c r="A22" t="s">
        <v>49</v>
      </c>
      <c s="34" t="s">
        <v>77</v>
      </c>
      <c s="34" t="s">
        <v>429</v>
      </c>
      <c s="35" t="s">
        <v>52</v>
      </c>
      <c s="6" t="s">
        <v>430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431</v>
      </c>
    </row>
    <row r="24" spans="1:5" ht="25.5">
      <c r="A24" s="35" t="s">
        <v>57</v>
      </c>
      <c r="E24" s="40" t="s">
        <v>432</v>
      </c>
    </row>
    <row r="25" spans="1:5" ht="12.75">
      <c r="A25" t="s">
        <v>59</v>
      </c>
      <c r="E25" s="39" t="s">
        <v>74</v>
      </c>
    </row>
    <row r="26" spans="1:16" ht="12.75">
      <c r="A26" t="s">
        <v>49</v>
      </c>
      <c s="34" t="s">
        <v>82</v>
      </c>
      <c s="34" t="s">
        <v>433</v>
      </c>
      <c s="35" t="s">
        <v>52</v>
      </c>
      <c s="6" t="s">
        <v>434</v>
      </c>
      <c s="36" t="s">
        <v>85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56</v>
      </c>
      <c r="E27" s="39" t="s">
        <v>434</v>
      </c>
    </row>
    <row r="28" spans="1:5" ht="25.5">
      <c r="A28" s="35" t="s">
        <v>57</v>
      </c>
      <c r="E28" s="40" t="s">
        <v>432</v>
      </c>
    </row>
    <row r="29" spans="1:5" ht="12.75">
      <c r="A29" t="s">
        <v>59</v>
      </c>
      <c r="E29" s="39" t="s">
        <v>74</v>
      </c>
    </row>
    <row r="30" spans="1:16" ht="12.75">
      <c r="A30" t="s">
        <v>49</v>
      </c>
      <c s="34" t="s">
        <v>86</v>
      </c>
      <c s="34" t="s">
        <v>435</v>
      </c>
      <c s="35" t="s">
        <v>52</v>
      </c>
      <c s="6" t="s">
        <v>436</v>
      </c>
      <c s="36" t="s">
        <v>427</v>
      </c>
      <c s="37">
        <v>480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56</v>
      </c>
      <c r="E31" s="39" t="s">
        <v>436</v>
      </c>
    </row>
    <row r="32" spans="1:5" ht="25.5">
      <c r="A32" s="35" t="s">
        <v>57</v>
      </c>
      <c r="E32" s="40" t="s">
        <v>437</v>
      </c>
    </row>
    <row r="33" spans="1:5" ht="12.75">
      <c r="A33" t="s">
        <v>59</v>
      </c>
      <c r="E33" s="39" t="s">
        <v>74</v>
      </c>
    </row>
    <row r="34" spans="1:16" ht="12.75">
      <c r="A34" t="s">
        <v>49</v>
      </c>
      <c s="34" t="s">
        <v>89</v>
      </c>
      <c s="34" t="s">
        <v>438</v>
      </c>
      <c s="35" t="s">
        <v>52</v>
      </c>
      <c s="6" t="s">
        <v>439</v>
      </c>
      <c s="36" t="s">
        <v>85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56</v>
      </c>
      <c r="E35" s="39" t="s">
        <v>439</v>
      </c>
    </row>
    <row r="36" spans="1:5" ht="25.5">
      <c r="A36" s="35" t="s">
        <v>57</v>
      </c>
      <c r="E36" s="40" t="s">
        <v>440</v>
      </c>
    </row>
    <row r="37" spans="1:5" ht="12.75">
      <c r="A37" t="s">
        <v>59</v>
      </c>
      <c r="E37" s="39" t="s">
        <v>74</v>
      </c>
    </row>
    <row r="38" spans="1:16" ht="12.75">
      <c r="A38" t="s">
        <v>49</v>
      </c>
      <c s="34" t="s">
        <v>92</v>
      </c>
      <c s="34" t="s">
        <v>441</v>
      </c>
      <c s="35" t="s">
        <v>52</v>
      </c>
      <c s="6" t="s">
        <v>442</v>
      </c>
      <c s="36" t="s">
        <v>85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439</v>
      </c>
    </row>
    <row r="40" spans="1:5" ht="25.5">
      <c r="A40" s="35" t="s">
        <v>57</v>
      </c>
      <c r="E40" s="40" t="s">
        <v>440</v>
      </c>
    </row>
    <row r="41" spans="1:5" ht="12.75">
      <c r="A41" t="s">
        <v>59</v>
      </c>
      <c r="E41" s="39" t="s">
        <v>74</v>
      </c>
    </row>
    <row r="42" spans="1:16" ht="12.75">
      <c r="A42" t="s">
        <v>49</v>
      </c>
      <c s="34" t="s">
        <v>97</v>
      </c>
      <c s="34" t="s">
        <v>443</v>
      </c>
      <c s="35" t="s">
        <v>52</v>
      </c>
      <c s="6" t="s">
        <v>444</v>
      </c>
      <c s="36" t="s">
        <v>427</v>
      </c>
      <c s="37">
        <v>1680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56</v>
      </c>
      <c r="E43" s="39" t="s">
        <v>444</v>
      </c>
    </row>
    <row r="44" spans="1:5" ht="25.5">
      <c r="A44" s="35" t="s">
        <v>57</v>
      </c>
      <c r="E44" s="40" t="s">
        <v>445</v>
      </c>
    </row>
    <row r="45" spans="1:5" ht="12.75">
      <c r="A45" t="s">
        <v>59</v>
      </c>
      <c r="E45" s="39" t="s">
        <v>74</v>
      </c>
    </row>
    <row r="46" spans="1:16" ht="12.75">
      <c r="A46" t="s">
        <v>49</v>
      </c>
      <c s="34" t="s">
        <v>100</v>
      </c>
      <c s="34" t="s">
        <v>446</v>
      </c>
      <c s="35" t="s">
        <v>52</v>
      </c>
      <c s="6" t="s">
        <v>447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56</v>
      </c>
      <c r="E47" s="39" t="s">
        <v>447</v>
      </c>
    </row>
    <row r="48" spans="1:5" ht="25.5">
      <c r="A48" s="35" t="s">
        <v>57</v>
      </c>
      <c r="E48" s="40" t="s">
        <v>448</v>
      </c>
    </row>
    <row r="49" spans="1:5" ht="12.75">
      <c r="A49" t="s">
        <v>59</v>
      </c>
      <c r="E49" s="39" t="s">
        <v>74</v>
      </c>
    </row>
    <row r="50" spans="1:16" ht="12.75">
      <c r="A50" t="s">
        <v>49</v>
      </c>
      <c s="34" t="s">
        <v>105</v>
      </c>
      <c s="34" t="s">
        <v>449</v>
      </c>
      <c s="35" t="s">
        <v>52</v>
      </c>
      <c s="6" t="s">
        <v>450</v>
      </c>
      <c s="36" t="s">
        <v>85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56</v>
      </c>
      <c r="E51" s="39" t="s">
        <v>450</v>
      </c>
    </row>
    <row r="52" spans="1:5" ht="25.5">
      <c r="A52" s="35" t="s">
        <v>57</v>
      </c>
      <c r="E52" s="40" t="s">
        <v>448</v>
      </c>
    </row>
    <row r="53" spans="1:5" ht="12.75">
      <c r="A53" t="s">
        <v>59</v>
      </c>
      <c r="E53" s="39" t="s">
        <v>74</v>
      </c>
    </row>
    <row r="54" spans="1:16" ht="12.75">
      <c r="A54" t="s">
        <v>49</v>
      </c>
      <c s="34" t="s">
        <v>108</v>
      </c>
      <c s="34" t="s">
        <v>451</v>
      </c>
      <c s="35" t="s">
        <v>52</v>
      </c>
      <c s="6" t="s">
        <v>452</v>
      </c>
      <c s="36" t="s">
        <v>427</v>
      </c>
      <c s="37">
        <v>240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56</v>
      </c>
      <c r="E55" s="39" t="s">
        <v>452</v>
      </c>
    </row>
    <row r="56" spans="1:5" ht="25.5">
      <c r="A56" s="35" t="s">
        <v>57</v>
      </c>
      <c r="E56" s="40" t="s">
        <v>453</v>
      </c>
    </row>
    <row r="57" spans="1:5" ht="12.75">
      <c r="A57" t="s">
        <v>59</v>
      </c>
      <c r="E57" s="39" t="s">
        <v>74</v>
      </c>
    </row>
    <row r="58" spans="1:16" ht="12.75">
      <c r="A58" t="s">
        <v>49</v>
      </c>
      <c s="34" t="s">
        <v>241</v>
      </c>
      <c s="34" t="s">
        <v>454</v>
      </c>
      <c s="35" t="s">
        <v>52</v>
      </c>
      <c s="6" t="s">
        <v>455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56</v>
      </c>
      <c r="E59" s="39" t="s">
        <v>455</v>
      </c>
    </row>
    <row r="60" spans="1:5" ht="25.5">
      <c r="A60" s="35" t="s">
        <v>57</v>
      </c>
      <c r="E60" s="40" t="s">
        <v>448</v>
      </c>
    </row>
    <row r="61" spans="1:5" ht="12.75">
      <c r="A61" t="s">
        <v>59</v>
      </c>
      <c r="E61" s="39" t="s">
        <v>74</v>
      </c>
    </row>
    <row r="62" spans="1:16" ht="12.75">
      <c r="A62" t="s">
        <v>49</v>
      </c>
      <c s="34" t="s">
        <v>246</v>
      </c>
      <c s="34" t="s">
        <v>456</v>
      </c>
      <c s="35" t="s">
        <v>52</v>
      </c>
      <c s="6" t="s">
        <v>457</v>
      </c>
      <c s="36" t="s">
        <v>85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56</v>
      </c>
      <c r="E63" s="39" t="s">
        <v>457</v>
      </c>
    </row>
    <row r="64" spans="1:5" ht="25.5">
      <c r="A64" s="35" t="s">
        <v>57</v>
      </c>
      <c r="E64" s="40" t="s">
        <v>448</v>
      </c>
    </row>
    <row r="65" spans="1:5" ht="12.75">
      <c r="A65" t="s">
        <v>59</v>
      </c>
      <c r="E65" s="39" t="s">
        <v>74</v>
      </c>
    </row>
    <row r="66" spans="1:16" ht="12.75">
      <c r="A66" t="s">
        <v>49</v>
      </c>
      <c s="34" t="s">
        <v>251</v>
      </c>
      <c s="34" t="s">
        <v>458</v>
      </c>
      <c s="35" t="s">
        <v>52</v>
      </c>
      <c s="6" t="s">
        <v>459</v>
      </c>
      <c s="36" t="s">
        <v>427</v>
      </c>
      <c s="37">
        <v>240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56</v>
      </c>
      <c r="E67" s="39" t="s">
        <v>459</v>
      </c>
    </row>
    <row r="68" spans="1:5" ht="25.5">
      <c r="A68" s="35" t="s">
        <v>57</v>
      </c>
      <c r="E68" s="40" t="s">
        <v>453</v>
      </c>
    </row>
    <row r="69" spans="1:5" ht="12.75">
      <c r="A69" t="s">
        <v>59</v>
      </c>
      <c r="E69" s="39" t="s">
        <v>74</v>
      </c>
    </row>
    <row r="70" spans="1:13" ht="12.75">
      <c r="A70" t="s">
        <v>46</v>
      </c>
      <c r="C70" s="31" t="s">
        <v>460</v>
      </c>
      <c r="E70" s="33" t="s">
        <v>461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50</v>
      </c>
      <c s="34" t="s">
        <v>462</v>
      </c>
      <c s="35" t="s">
        <v>52</v>
      </c>
      <c s="6" t="s">
        <v>178</v>
      </c>
      <c s="36" t="s">
        <v>179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25.5">
      <c r="A72" s="35" t="s">
        <v>56</v>
      </c>
      <c r="E72" s="39" t="s">
        <v>463</v>
      </c>
    </row>
    <row r="73" spans="1:5" ht="12.75">
      <c r="A73" s="35" t="s">
        <v>57</v>
      </c>
      <c r="E73" s="40" t="s">
        <v>181</v>
      </c>
    </row>
    <row r="74" spans="1:5" ht="12.75">
      <c r="A74" t="s">
        <v>59</v>
      </c>
      <c r="E74" s="39" t="s">
        <v>74</v>
      </c>
    </row>
    <row r="75" spans="1:16" ht="12.75">
      <c r="A75" t="s">
        <v>49</v>
      </c>
      <c s="34" t="s">
        <v>27</v>
      </c>
      <c s="34" t="s">
        <v>464</v>
      </c>
      <c s="35" t="s">
        <v>52</v>
      </c>
      <c s="6" t="s">
        <v>465</v>
      </c>
      <c s="36" t="s">
        <v>179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59</v>
      </c>
      <c r="E78" s="39" t="s">
        <v>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466</v>
      </c>
      <c r="E4" s="26" t="s">
        <v>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470</v>
      </c>
      <c r="E8" s="30" t="s">
        <v>469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471</v>
      </c>
      <c s="35" t="s">
        <v>52</v>
      </c>
      <c s="6" t="s">
        <v>472</v>
      </c>
      <c s="36" t="s">
        <v>179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473</v>
      </c>
    </row>
    <row r="12" spans="1:5" ht="25.5">
      <c r="A12" s="35" t="s">
        <v>57</v>
      </c>
      <c r="E12" s="40" t="s">
        <v>474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475</v>
      </c>
      <c s="35" t="s">
        <v>52</v>
      </c>
      <c s="6" t="s">
        <v>476</v>
      </c>
      <c s="36" t="s">
        <v>179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181</v>
      </c>
    </row>
    <row r="17" spans="1:5" ht="12.75">
      <c r="A17" t="s">
        <v>59</v>
      </c>
      <c r="E17" s="39" t="s">
        <v>74</v>
      </c>
    </row>
    <row r="18" spans="1:13" ht="12.75">
      <c r="A18" t="s">
        <v>46</v>
      </c>
      <c r="C18" s="31" t="s">
        <v>50</v>
      </c>
      <c r="E18" s="33" t="s">
        <v>126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477</v>
      </c>
      <c s="35" t="s">
        <v>52</v>
      </c>
      <c s="6" t="s">
        <v>478</v>
      </c>
      <c s="36" t="s">
        <v>72</v>
      </c>
      <c s="37">
        <v>10.85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479</v>
      </c>
    </row>
    <row r="22" spans="1:5" ht="12.75">
      <c r="A22" t="s">
        <v>59</v>
      </c>
      <c r="E22" s="39" t="s">
        <v>74</v>
      </c>
    </row>
    <row r="23" spans="1:16" ht="12.75">
      <c r="A23" t="s">
        <v>49</v>
      </c>
      <c s="34" t="s">
        <v>69</v>
      </c>
      <c s="34" t="s">
        <v>480</v>
      </c>
      <c s="35" t="s">
        <v>52</v>
      </c>
      <c s="6" t="s">
        <v>481</v>
      </c>
      <c s="36" t="s">
        <v>72</v>
      </c>
      <c s="37">
        <v>10.85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479</v>
      </c>
    </row>
    <row r="26" spans="1:5" ht="12.75">
      <c r="A26" t="s">
        <v>59</v>
      </c>
      <c r="E26" s="39" t="s">
        <v>74</v>
      </c>
    </row>
    <row r="27" spans="1:13" ht="12.75">
      <c r="A27" t="s">
        <v>46</v>
      </c>
      <c r="C27" s="31" t="s">
        <v>82</v>
      </c>
      <c r="E27" s="33" t="s">
        <v>482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67</v>
      </c>
      <c s="34" t="s">
        <v>483</v>
      </c>
      <c s="35" t="s">
        <v>52</v>
      </c>
      <c s="6" t="s">
        <v>484</v>
      </c>
      <c s="36" t="s">
        <v>80</v>
      </c>
      <c s="37">
        <v>62.5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485</v>
      </c>
    </row>
    <row r="30" spans="1:5" ht="12.75">
      <c r="A30" s="35" t="s">
        <v>57</v>
      </c>
      <c r="E30" s="40" t="s">
        <v>486</v>
      </c>
    </row>
    <row r="31" spans="1:5" ht="12.75">
      <c r="A31" t="s">
        <v>59</v>
      </c>
      <c r="E31" s="39" t="s">
        <v>74</v>
      </c>
    </row>
    <row r="32" spans="1:16" ht="12.75">
      <c r="A32" t="s">
        <v>49</v>
      </c>
      <c s="34" t="s">
        <v>77</v>
      </c>
      <c s="34" t="s">
        <v>487</v>
      </c>
      <c s="35" t="s">
        <v>52</v>
      </c>
      <c s="6" t="s">
        <v>488</v>
      </c>
      <c s="36" t="s">
        <v>80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489</v>
      </c>
    </row>
    <row r="35" spans="1:5" ht="12.75">
      <c r="A35" t="s">
        <v>59</v>
      </c>
      <c r="E35" s="39" t="s">
        <v>74</v>
      </c>
    </row>
    <row r="36" spans="1:16" ht="25.5">
      <c r="A36" t="s">
        <v>49</v>
      </c>
      <c s="34" t="s">
        <v>82</v>
      </c>
      <c s="34" t="s">
        <v>490</v>
      </c>
      <c s="35" t="s">
        <v>52</v>
      </c>
      <c s="6" t="s">
        <v>491</v>
      </c>
      <c s="36" t="s">
        <v>80</v>
      </c>
      <c s="37">
        <v>62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489</v>
      </c>
    </row>
    <row r="39" spans="1:5" ht="12.75">
      <c r="A39" t="s">
        <v>59</v>
      </c>
      <c r="E39" s="39" t="s">
        <v>74</v>
      </c>
    </row>
    <row r="40" spans="1:16" ht="12.75">
      <c r="A40" t="s">
        <v>49</v>
      </c>
      <c s="34" t="s">
        <v>86</v>
      </c>
      <c s="34" t="s">
        <v>492</v>
      </c>
      <c s="35" t="s">
        <v>52</v>
      </c>
      <c s="6" t="s">
        <v>493</v>
      </c>
      <c s="36" t="s">
        <v>80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494</v>
      </c>
    </row>
    <row r="42" spans="1:5" ht="12.75">
      <c r="A42" s="35" t="s">
        <v>57</v>
      </c>
      <c r="E42" s="40" t="s">
        <v>495</v>
      </c>
    </row>
    <row r="43" spans="1:5" ht="12.75">
      <c r="A43" t="s">
        <v>59</v>
      </c>
      <c r="E43" s="39" t="s">
        <v>74</v>
      </c>
    </row>
    <row r="44" spans="1:16" ht="12.75">
      <c r="A44" t="s">
        <v>49</v>
      </c>
      <c s="34" t="s">
        <v>89</v>
      </c>
      <c s="34" t="s">
        <v>496</v>
      </c>
      <c s="35" t="s">
        <v>50</v>
      </c>
      <c s="6" t="s">
        <v>497</v>
      </c>
      <c s="36" t="s">
        <v>179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25.5">
      <c r="A45" s="35" t="s">
        <v>56</v>
      </c>
      <c r="E45" s="39" t="s">
        <v>498</v>
      </c>
    </row>
    <row r="46" spans="1:5" ht="12.75">
      <c r="A46" s="35" t="s">
        <v>57</v>
      </c>
      <c r="E46" s="40" t="s">
        <v>181</v>
      </c>
    </row>
    <row r="47" spans="1:5" ht="102">
      <c r="A47" t="s">
        <v>59</v>
      </c>
      <c r="E47" s="39" t="s">
        <v>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466</v>
      </c>
      <c r="E4" s="26" t="s">
        <v>467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502</v>
      </c>
      <c r="E8" s="30" t="s">
        <v>501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471</v>
      </c>
      <c s="35" t="s">
        <v>52</v>
      </c>
      <c s="6" t="s">
        <v>472</v>
      </c>
      <c s="36" t="s">
        <v>179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473</v>
      </c>
    </row>
    <row r="12" spans="1:5" ht="25.5">
      <c r="A12" s="35" t="s">
        <v>57</v>
      </c>
      <c r="E12" s="40" t="s">
        <v>474</v>
      </c>
    </row>
    <row r="13" spans="1:5" ht="12.75">
      <c r="A13" t="s">
        <v>59</v>
      </c>
      <c r="E13" s="39" t="s">
        <v>74</v>
      </c>
    </row>
    <row r="14" spans="1:16" ht="12.75">
      <c r="A14" t="s">
        <v>49</v>
      </c>
      <c s="34" t="s">
        <v>27</v>
      </c>
      <c s="34" t="s">
        <v>475</v>
      </c>
      <c s="35" t="s">
        <v>52</v>
      </c>
      <c s="6" t="s">
        <v>476</v>
      </c>
      <c s="36" t="s">
        <v>179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181</v>
      </c>
    </row>
    <row r="17" spans="1:5" ht="12.75">
      <c r="A17" t="s">
        <v>59</v>
      </c>
      <c r="E17" s="39" t="s">
        <v>74</v>
      </c>
    </row>
    <row r="18" spans="1:13" ht="12.75">
      <c r="A18" t="s">
        <v>46</v>
      </c>
      <c r="C18" s="31" t="s">
        <v>50</v>
      </c>
      <c r="E18" s="33" t="s">
        <v>126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503</v>
      </c>
      <c s="35" t="s">
        <v>52</v>
      </c>
      <c s="6" t="s">
        <v>504</v>
      </c>
      <c s="36" t="s">
        <v>72</v>
      </c>
      <c s="37">
        <v>10.85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479</v>
      </c>
    </row>
    <row r="22" spans="1:5" ht="12.75">
      <c r="A22" t="s">
        <v>59</v>
      </c>
      <c r="E22" s="39" t="s">
        <v>74</v>
      </c>
    </row>
    <row r="23" spans="1:16" ht="12.75">
      <c r="A23" t="s">
        <v>49</v>
      </c>
      <c s="34" t="s">
        <v>69</v>
      </c>
      <c s="34" t="s">
        <v>480</v>
      </c>
      <c s="35" t="s">
        <v>52</v>
      </c>
      <c s="6" t="s">
        <v>481</v>
      </c>
      <c s="36" t="s">
        <v>72</v>
      </c>
      <c s="37">
        <v>10.85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479</v>
      </c>
    </row>
    <row r="26" spans="1:5" ht="12.75">
      <c r="A26" t="s">
        <v>59</v>
      </c>
      <c r="E26" s="39" t="s">
        <v>74</v>
      </c>
    </row>
    <row r="27" spans="1:13" ht="12.75">
      <c r="A27" t="s">
        <v>46</v>
      </c>
      <c r="C27" s="31" t="s">
        <v>82</v>
      </c>
      <c r="E27" s="33" t="s">
        <v>482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67</v>
      </c>
      <c s="34" t="s">
        <v>483</v>
      </c>
      <c s="35" t="s">
        <v>52</v>
      </c>
      <c s="6" t="s">
        <v>484</v>
      </c>
      <c s="36" t="s">
        <v>80</v>
      </c>
      <c s="37">
        <v>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485</v>
      </c>
    </row>
    <row r="30" spans="1:5" ht="12.75">
      <c r="A30" s="35" t="s">
        <v>57</v>
      </c>
      <c r="E30" s="40" t="s">
        <v>489</v>
      </c>
    </row>
    <row r="31" spans="1:5" ht="12.75">
      <c r="A31" t="s">
        <v>59</v>
      </c>
      <c r="E31" s="39" t="s">
        <v>74</v>
      </c>
    </row>
    <row r="32" spans="1:16" ht="12.75">
      <c r="A32" t="s">
        <v>49</v>
      </c>
      <c s="34" t="s">
        <v>77</v>
      </c>
      <c s="34" t="s">
        <v>487</v>
      </c>
      <c s="35" t="s">
        <v>52</v>
      </c>
      <c s="6" t="s">
        <v>488</v>
      </c>
      <c s="36" t="s">
        <v>80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489</v>
      </c>
    </row>
    <row r="35" spans="1:5" ht="12.75">
      <c r="A35" t="s">
        <v>59</v>
      </c>
      <c r="E35" s="39" t="s">
        <v>74</v>
      </c>
    </row>
    <row r="36" spans="1:16" ht="25.5">
      <c r="A36" t="s">
        <v>49</v>
      </c>
      <c s="34" t="s">
        <v>82</v>
      </c>
      <c s="34" t="s">
        <v>490</v>
      </c>
      <c s="35" t="s">
        <v>52</v>
      </c>
      <c s="6" t="s">
        <v>491</v>
      </c>
      <c s="36" t="s">
        <v>80</v>
      </c>
      <c s="37">
        <v>62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485</v>
      </c>
    </row>
    <row r="38" spans="1:5" ht="12.75">
      <c r="A38" s="35" t="s">
        <v>57</v>
      </c>
      <c r="E38" s="40" t="s">
        <v>489</v>
      </c>
    </row>
    <row r="39" spans="1:5" ht="12.75">
      <c r="A39" t="s">
        <v>59</v>
      </c>
      <c r="E39" s="39" t="s">
        <v>74</v>
      </c>
    </row>
    <row r="40" spans="1:16" ht="12.75">
      <c r="A40" t="s">
        <v>49</v>
      </c>
      <c s="34" t="s">
        <v>86</v>
      </c>
      <c s="34" t="s">
        <v>496</v>
      </c>
      <c s="35" t="s">
        <v>50</v>
      </c>
      <c s="6" t="s">
        <v>497</v>
      </c>
      <c s="36" t="s">
        <v>179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505</v>
      </c>
    </row>
    <row r="42" spans="1:5" ht="12.75">
      <c r="A42" s="35" t="s">
        <v>57</v>
      </c>
      <c r="E42" s="40" t="s">
        <v>181</v>
      </c>
    </row>
    <row r="43" spans="1:5" ht="102">
      <c r="A43" t="s">
        <v>59</v>
      </c>
      <c r="E43" s="39" t="s">
        <v>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