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S:\_Provozní_oddělení_II\OPRAVNÉ PRÁCE\rok 2023\635220011 - Oprava přejezdů u OŘ Ostrava 2023\ZD\"/>
    </mc:Choice>
  </mc:AlternateContent>
  <xr:revisionPtr revIDLastSave="0" documentId="13_ncr:1_{85FBC510-B9F5-4C0E-BFB4-4F3FDE1F3F19}" xr6:coauthVersionLast="36" xr6:coauthVersionMax="36" xr10:uidLastSave="{00000000-0000-0000-0000-000000000000}"/>
  <bookViews>
    <workbookView xWindow="0" yWindow="0" windowWidth="19200" windowHeight="8180" xr2:uid="{00000000-000D-0000-FFFF-FFFF00000000}"/>
  </bookViews>
  <sheets>
    <sheet name="Rekapitulace stavby" sheetId="1" r:id="rId1"/>
    <sheet name="SO 01 - Oprava povrchu př..." sheetId="2" r:id="rId2"/>
    <sheet name="SO 02 - Provizorní přejez..." sheetId="3" r:id="rId3"/>
    <sheet name="SO 03 - Oprava traťových ..." sheetId="4" r:id="rId4"/>
    <sheet name="PS 01.1 - Položky dle KROS" sheetId="5" r:id="rId5"/>
    <sheet name="PS 01.2 - Položky dle URS" sheetId="6" r:id="rId6"/>
    <sheet name="VON - Vedlejší a ostatní ..." sheetId="7" r:id="rId7"/>
    <sheet name="Seznam figur" sheetId="8" r:id="rId8"/>
  </sheets>
  <definedNames>
    <definedName name="_xlnm._FilterDatabase" localSheetId="4" hidden="1">'PS 01.1 - Položky dle KROS'!$C$120:$K$226</definedName>
    <definedName name="_xlnm._FilterDatabase" localSheetId="5" hidden="1">'PS 01.2 - Položky dle URS'!$C$125:$K$148</definedName>
    <definedName name="_xlnm._FilterDatabase" localSheetId="1" hidden="1">'SO 01 - Oprava povrchu př...'!$C$118:$K$214</definedName>
    <definedName name="_xlnm._FilterDatabase" localSheetId="2" hidden="1">'SO 02 - Provizorní přejez...'!$C$118:$K$201</definedName>
    <definedName name="_xlnm._FilterDatabase" localSheetId="3" hidden="1">'SO 03 - Oprava traťových ...'!$C$118:$K$182</definedName>
    <definedName name="_xlnm._FilterDatabase" localSheetId="6" hidden="1">'VON - Vedlejší a ostatní ...'!$C$116:$K$148</definedName>
    <definedName name="_xlnm.Print_Titles" localSheetId="4">'PS 01.1 - Položky dle KROS'!$120:$120</definedName>
    <definedName name="_xlnm.Print_Titles" localSheetId="5">'PS 01.2 - Položky dle URS'!$125:$125</definedName>
    <definedName name="_xlnm.Print_Titles" localSheetId="0">'Rekapitulace stavby'!$92:$92</definedName>
    <definedName name="_xlnm.Print_Titles" localSheetId="7">'Seznam figur'!$9:$9</definedName>
    <definedName name="_xlnm.Print_Titles" localSheetId="1">'SO 01 - Oprava povrchu př...'!$118:$118</definedName>
    <definedName name="_xlnm.Print_Titles" localSheetId="2">'SO 02 - Provizorní přejez...'!$118:$118</definedName>
    <definedName name="_xlnm.Print_Titles" localSheetId="3">'SO 03 - Oprava traťových ...'!$118:$118</definedName>
    <definedName name="_xlnm.Print_Titles" localSheetId="6">'VON - Vedlejší a ostatní ...'!$116:$116</definedName>
    <definedName name="_xlnm.Print_Area" localSheetId="4">'PS 01.1 - Položky dle KROS'!$C$106:$K$226</definedName>
    <definedName name="_xlnm.Print_Area" localSheetId="5">'PS 01.2 - Položky dle URS'!$C$111:$K$148</definedName>
    <definedName name="_xlnm.Print_Area" localSheetId="0">'Rekapitulace stavby'!$D$4:$AO$76,'Rekapitulace stavby'!$C$82:$AQ$102</definedName>
    <definedName name="_xlnm.Print_Area" localSheetId="7">'Seznam figur'!$C$4:$G$154</definedName>
    <definedName name="_xlnm.Print_Area" localSheetId="1">'SO 01 - Oprava povrchu př...'!$C$106:$K$214</definedName>
    <definedName name="_xlnm.Print_Area" localSheetId="2">'SO 02 - Provizorní přejez...'!$C$106:$K$201</definedName>
    <definedName name="_xlnm.Print_Area" localSheetId="3">'SO 03 - Oprava traťových ...'!$C$106:$K$182</definedName>
    <definedName name="_xlnm.Print_Area" localSheetId="6">'VON - Vedlejší a ostatní ...'!$C$104:$K$148</definedName>
  </definedNames>
  <calcPr calcId="191029"/>
</workbook>
</file>

<file path=xl/calcChain.xml><?xml version="1.0" encoding="utf-8"?>
<calcChain xmlns="http://schemas.openxmlformats.org/spreadsheetml/2006/main">
  <c r="I133" i="7" l="1"/>
  <c r="I138" i="7"/>
  <c r="D7" i="8" l="1"/>
  <c r="J37" i="7"/>
  <c r="J36" i="7"/>
  <c r="AY101" i="1" s="1"/>
  <c r="J35" i="7"/>
  <c r="AX101" i="1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F113" i="7"/>
  <c r="F111" i="7"/>
  <c r="E109" i="7"/>
  <c r="F91" i="7"/>
  <c r="F89" i="7"/>
  <c r="E87" i="7"/>
  <c r="J24" i="7"/>
  <c r="E24" i="7"/>
  <c r="J92" i="7" s="1"/>
  <c r="J23" i="7"/>
  <c r="J21" i="7"/>
  <c r="E21" i="7"/>
  <c r="J91" i="7" s="1"/>
  <c r="J20" i="7"/>
  <c r="J18" i="7"/>
  <c r="E18" i="7"/>
  <c r="F114" i="7" s="1"/>
  <c r="J17" i="7"/>
  <c r="J12" i="7"/>
  <c r="J111" i="7" s="1"/>
  <c r="E7" i="7"/>
  <c r="E85" i="7"/>
  <c r="J39" i="6"/>
  <c r="J38" i="6"/>
  <c r="AY100" i="1" s="1"/>
  <c r="J37" i="6"/>
  <c r="AX100" i="1"/>
  <c r="BI147" i="6"/>
  <c r="BH147" i="6"/>
  <c r="BG147" i="6"/>
  <c r="BF147" i="6"/>
  <c r="T147" i="6"/>
  <c r="T146" i="6"/>
  <c r="R147" i="6"/>
  <c r="R146" i="6"/>
  <c r="P147" i="6"/>
  <c r="P146" i="6" s="1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T131" i="6"/>
  <c r="R132" i="6"/>
  <c r="R131" i="6"/>
  <c r="P132" i="6"/>
  <c r="P131" i="6" s="1"/>
  <c r="BI129" i="6"/>
  <c r="BH129" i="6"/>
  <c r="BG129" i="6"/>
  <c r="BF129" i="6"/>
  <c r="T129" i="6"/>
  <c r="T128" i="6"/>
  <c r="T127" i="6" s="1"/>
  <c r="R129" i="6"/>
  <c r="R128" i="6"/>
  <c r="P129" i="6"/>
  <c r="P128" i="6" s="1"/>
  <c r="F122" i="6"/>
  <c r="F120" i="6"/>
  <c r="E118" i="6"/>
  <c r="F93" i="6"/>
  <c r="F91" i="6"/>
  <c r="E89" i="6"/>
  <c r="J26" i="6"/>
  <c r="E26" i="6"/>
  <c r="J94" i="6" s="1"/>
  <c r="J25" i="6"/>
  <c r="J23" i="6"/>
  <c r="E23" i="6"/>
  <c r="J93" i="6" s="1"/>
  <c r="J22" i="6"/>
  <c r="J20" i="6"/>
  <c r="E20" i="6"/>
  <c r="F94" i="6" s="1"/>
  <c r="J19" i="6"/>
  <c r="J14" i="6"/>
  <c r="J91" i="6" s="1"/>
  <c r="E7" i="6"/>
  <c r="E114" i="6" s="1"/>
  <c r="J39" i="5"/>
  <c r="J38" i="5"/>
  <c r="AY99" i="1" s="1"/>
  <c r="J37" i="5"/>
  <c r="AX99" i="1" s="1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F117" i="5"/>
  <c r="F115" i="5"/>
  <c r="E113" i="5"/>
  <c r="F93" i="5"/>
  <c r="F91" i="5"/>
  <c r="E89" i="5"/>
  <c r="J26" i="5"/>
  <c r="E26" i="5"/>
  <c r="J94" i="5" s="1"/>
  <c r="J25" i="5"/>
  <c r="J23" i="5"/>
  <c r="E23" i="5"/>
  <c r="J117" i="5"/>
  <c r="J22" i="5"/>
  <c r="J20" i="5"/>
  <c r="E20" i="5"/>
  <c r="F118" i="5"/>
  <c r="J19" i="5"/>
  <c r="J14" i="5"/>
  <c r="J91" i="5" s="1"/>
  <c r="E7" i="5"/>
  <c r="E109" i="5" s="1"/>
  <c r="J37" i="4"/>
  <c r="J36" i="4"/>
  <c r="AY97" i="1" s="1"/>
  <c r="J35" i="4"/>
  <c r="AX97" i="1" s="1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92" i="4"/>
  <c r="J23" i="4"/>
  <c r="J21" i="4"/>
  <c r="E21" i="4"/>
  <c r="J115" i="4" s="1"/>
  <c r="J20" i="4"/>
  <c r="J18" i="4"/>
  <c r="E18" i="4"/>
  <c r="F116" i="4" s="1"/>
  <c r="J17" i="4"/>
  <c r="J12" i="4"/>
  <c r="J113" i="4" s="1"/>
  <c r="E7" i="4"/>
  <c r="E109" i="4" s="1"/>
  <c r="J37" i="3"/>
  <c r="J36" i="3"/>
  <c r="AY96" i="1"/>
  <c r="J35" i="3"/>
  <c r="AX96" i="1" s="1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92" i="3" s="1"/>
  <c r="J17" i="3"/>
  <c r="J12" i="3"/>
  <c r="J113" i="3"/>
  <c r="E7" i="3"/>
  <c r="E85" i="3" s="1"/>
  <c r="J37" i="2"/>
  <c r="J36" i="2"/>
  <c r="AY95" i="1" s="1"/>
  <c r="J35" i="2"/>
  <c r="AX95" i="1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F37" i="2" s="1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4" i="2"/>
  <c r="BH124" i="2"/>
  <c r="BG124" i="2"/>
  <c r="BF124" i="2"/>
  <c r="F34" i="2" s="1"/>
  <c r="T124" i="2"/>
  <c r="R124" i="2"/>
  <c r="P124" i="2"/>
  <c r="BI122" i="2"/>
  <c r="BH122" i="2"/>
  <c r="F36" i="2" s="1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 s="1"/>
  <c r="J20" i="2"/>
  <c r="J18" i="2"/>
  <c r="E18" i="2"/>
  <c r="F116" i="2" s="1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172" i="2"/>
  <c r="J127" i="2"/>
  <c r="BK210" i="2"/>
  <c r="BK177" i="2"/>
  <c r="BK122" i="3"/>
  <c r="J162" i="3"/>
  <c r="BK181" i="3"/>
  <c r="BK155" i="3"/>
  <c r="BK193" i="3"/>
  <c r="J193" i="3"/>
  <c r="BK173" i="3"/>
  <c r="J178" i="4"/>
  <c r="BK122" i="4"/>
  <c r="J156" i="4"/>
  <c r="J150" i="4"/>
  <c r="J175" i="5"/>
  <c r="BK195" i="5"/>
  <c r="BK171" i="5"/>
  <c r="BK175" i="5"/>
  <c r="BK126" i="5"/>
  <c r="J211" i="5"/>
  <c r="J139" i="5"/>
  <c r="J221" i="5"/>
  <c r="BK203" i="5"/>
  <c r="BK149" i="5"/>
  <c r="J185" i="5"/>
  <c r="BK140" i="6"/>
  <c r="AS98" i="1"/>
  <c r="BK183" i="3"/>
  <c r="BK144" i="3"/>
  <c r="BK124" i="3"/>
  <c r="J122" i="3"/>
  <c r="J190" i="3"/>
  <c r="J151" i="3"/>
  <c r="BK124" i="4"/>
  <c r="BK135" i="4"/>
  <c r="BK172" i="4"/>
  <c r="J138" i="4"/>
  <c r="J128" i="5"/>
  <c r="BK141" i="5"/>
  <c r="J163" i="5"/>
  <c r="BK223" i="5"/>
  <c r="BK159" i="5"/>
  <c r="J215" i="5"/>
  <c r="J124" i="5"/>
  <c r="J209" i="5"/>
  <c r="J129" i="6"/>
  <c r="J130" i="7"/>
  <c r="J144" i="7"/>
  <c r="BK160" i="2"/>
  <c r="J133" i="2"/>
  <c r="BK188" i="2"/>
  <c r="J172" i="4"/>
  <c r="BK180" i="4"/>
  <c r="BK126" i="4"/>
  <c r="BK166" i="4"/>
  <c r="J124" i="4"/>
  <c r="BK173" i="5"/>
  <c r="BK128" i="5"/>
  <c r="J157" i="5"/>
  <c r="BK201" i="5"/>
  <c r="BK142" i="6"/>
  <c r="BK138" i="6"/>
  <c r="J138" i="7"/>
  <c r="BK144" i="7"/>
  <c r="J125" i="7"/>
  <c r="J175" i="2"/>
  <c r="BK166" i="2"/>
  <c r="BK153" i="2"/>
  <c r="BK143" i="2"/>
  <c r="BK124" i="2"/>
  <c r="BK136" i="2"/>
  <c r="F35" i="2"/>
  <c r="J152" i="4"/>
  <c r="BK128" i="4"/>
  <c r="J147" i="4"/>
  <c r="J122" i="4"/>
  <c r="J205" i="5"/>
  <c r="BK193" i="5"/>
  <c r="BK205" i="5"/>
  <c r="BK172" i="2"/>
  <c r="J136" i="2"/>
  <c r="J210" i="2"/>
  <c r="J202" i="2"/>
  <c r="J165" i="3"/>
  <c r="BK190" i="3"/>
  <c r="J127" i="3"/>
  <c r="J199" i="3"/>
  <c r="J160" i="4"/>
  <c r="BK152" i="4"/>
  <c r="J145" i="5"/>
  <c r="BK167" i="5"/>
  <c r="J181" i="5"/>
  <c r="BK134" i="5"/>
  <c r="BK185" i="5"/>
  <c r="BK133" i="7"/>
  <c r="BK130" i="7"/>
  <c r="BK175" i="2"/>
  <c r="J166" i="2"/>
  <c r="J160" i="2"/>
  <c r="J147" i="2"/>
  <c r="BK127" i="2"/>
  <c r="J181" i="2"/>
  <c r="BK181" i="2"/>
  <c r="BK202" i="2"/>
  <c r="J181" i="3"/>
  <c r="BK162" i="3"/>
  <c r="J155" i="3"/>
  <c r="BK165" i="3"/>
  <c r="J130" i="3"/>
  <c r="J183" i="3"/>
  <c r="BK151" i="3"/>
  <c r="J144" i="3"/>
  <c r="J154" i="4"/>
  <c r="BK130" i="4"/>
  <c r="J135" i="4"/>
  <c r="BK151" i="5"/>
  <c r="BK165" i="5"/>
  <c r="J147" i="5"/>
  <c r="BK139" i="5"/>
  <c r="J169" i="5"/>
  <c r="BK217" i="5"/>
  <c r="J223" i="5"/>
  <c r="BK147" i="5"/>
  <c r="BK215" i="5"/>
  <c r="J137" i="5"/>
  <c r="J144" i="6"/>
  <c r="BK129" i="6"/>
  <c r="J133" i="7"/>
  <c r="BK127" i="3"/>
  <c r="J124" i="3"/>
  <c r="J173" i="3"/>
  <c r="J163" i="4"/>
  <c r="BK169" i="4"/>
  <c r="J169" i="4"/>
  <c r="BK144" i="4"/>
  <c r="J189" i="5"/>
  <c r="J225" i="5"/>
  <c r="BK189" i="5"/>
  <c r="BK130" i="5"/>
  <c r="J183" i="5"/>
  <c r="J141" i="5"/>
  <c r="BK187" i="5"/>
  <c r="BK225" i="5"/>
  <c r="J134" i="5"/>
  <c r="J159" i="5"/>
  <c r="J187" i="5"/>
  <c r="J147" i="6"/>
  <c r="BK144" i="6"/>
  <c r="BK119" i="7"/>
  <c r="BK136" i="7"/>
  <c r="J151" i="5"/>
  <c r="BK132" i="6"/>
  <c r="J141" i="7"/>
  <c r="BK162" i="2"/>
  <c r="J122" i="2"/>
  <c r="J188" i="2"/>
  <c r="BK205" i="2"/>
  <c r="J195" i="2"/>
  <c r="BK130" i="3"/>
  <c r="BK187" i="3"/>
  <c r="J141" i="3"/>
  <c r="BK141" i="3"/>
  <c r="J196" i="3"/>
  <c r="J178" i="3"/>
  <c r="BK178" i="3"/>
  <c r="BK138" i="4"/>
  <c r="BK150" i="4"/>
  <c r="J180" i="4"/>
  <c r="BK142" i="4"/>
  <c r="J195" i="5"/>
  <c r="BK124" i="5"/>
  <c r="BK155" i="5"/>
  <c r="J217" i="5"/>
  <c r="J161" i="5"/>
  <c r="J203" i="5"/>
  <c r="J132" i="5"/>
  <c r="BK161" i="5"/>
  <c r="BK207" i="5"/>
  <c r="J199" i="5"/>
  <c r="J179" i="5"/>
  <c r="J140" i="6"/>
  <c r="J132" i="6"/>
  <c r="J128" i="7"/>
  <c r="BK125" i="7"/>
  <c r="J136" i="7"/>
  <c r="J177" i="2"/>
  <c r="BK133" i="2"/>
  <c r="BK156" i="4"/>
  <c r="J130" i="4"/>
  <c r="BK153" i="5"/>
  <c r="BK177" i="5"/>
  <c r="J143" i="5"/>
  <c r="J193" i="5"/>
  <c r="J171" i="5"/>
  <c r="J153" i="5"/>
  <c r="J191" i="5"/>
  <c r="J138" i="6"/>
  <c r="BK141" i="7"/>
  <c r="BK138" i="7"/>
  <c r="BK139" i="2"/>
  <c r="J205" i="2"/>
  <c r="J176" i="3"/>
  <c r="J187" i="3"/>
  <c r="BK199" i="3"/>
  <c r="J168" i="3"/>
  <c r="BK168" i="3"/>
  <c r="BK160" i="4"/>
  <c r="J142" i="6"/>
  <c r="J121" i="7"/>
  <c r="J123" i="7"/>
  <c r="BK176" i="3"/>
  <c r="BK176" i="4"/>
  <c r="J176" i="4"/>
  <c r="J219" i="5"/>
  <c r="J177" i="5"/>
  <c r="BK183" i="5"/>
  <c r="J165" i="5"/>
  <c r="BK143" i="5"/>
  <c r="BK147" i="6"/>
  <c r="J119" i="7"/>
  <c r="BK195" i="2"/>
  <c r="BK169" i="2"/>
  <c r="J162" i="2"/>
  <c r="BK147" i="2"/>
  <c r="BK122" i="2"/>
  <c r="J139" i="2"/>
  <c r="J126" i="4"/>
  <c r="J166" i="4"/>
  <c r="J144" i="4"/>
  <c r="BK163" i="4"/>
  <c r="J128" i="4"/>
  <c r="BK163" i="5"/>
  <c r="J197" i="5"/>
  <c r="J173" i="5"/>
  <c r="BK209" i="5"/>
  <c r="BK169" i="5"/>
  <c r="BK221" i="5"/>
  <c r="J153" i="2"/>
  <c r="BK147" i="4"/>
  <c r="BK154" i="4"/>
  <c r="BK178" i="4"/>
  <c r="J142" i="4"/>
  <c r="BK197" i="5"/>
  <c r="BK179" i="5"/>
  <c r="J207" i="5"/>
  <c r="BK181" i="5"/>
  <c r="BK219" i="5"/>
  <c r="BK145" i="5"/>
  <c r="J213" i="5"/>
  <c r="J122" i="5"/>
  <c r="BK211" i="5"/>
  <c r="J201" i="5"/>
  <c r="BK213" i="5"/>
  <c r="J167" i="5"/>
  <c r="J130" i="5"/>
  <c r="J136" i="6"/>
  <c r="BK147" i="7"/>
  <c r="J147" i="7"/>
  <c r="J169" i="2"/>
  <c r="J143" i="2"/>
  <c r="J124" i="2"/>
  <c r="BK196" i="3"/>
  <c r="BK191" i="5"/>
  <c r="BK122" i="5"/>
  <c r="BK157" i="5"/>
  <c r="BK132" i="5"/>
  <c r="J149" i="5"/>
  <c r="J126" i="5"/>
  <c r="BK199" i="5"/>
  <c r="BK137" i="5"/>
  <c r="J155" i="5"/>
  <c r="BK136" i="6"/>
  <c r="BK123" i="7"/>
  <c r="BK121" i="7"/>
  <c r="BK128" i="7"/>
  <c r="F37" i="7" l="1"/>
  <c r="BD101" i="1" s="1"/>
  <c r="P127" i="6"/>
  <c r="J34" i="2"/>
  <c r="R127" i="6"/>
  <c r="BK121" i="4"/>
  <c r="BK120" i="4" s="1"/>
  <c r="J120" i="4" s="1"/>
  <c r="J97" i="4" s="1"/>
  <c r="P136" i="5"/>
  <c r="P121" i="5" s="1"/>
  <c r="AU99" i="1" s="1"/>
  <c r="R187" i="2"/>
  <c r="T121" i="3"/>
  <c r="T120" i="3" s="1"/>
  <c r="T119" i="3" s="1"/>
  <c r="P175" i="4"/>
  <c r="P121" i="2"/>
  <c r="P120" i="2"/>
  <c r="P186" i="3"/>
  <c r="T121" i="2"/>
  <c r="T120" i="2"/>
  <c r="T121" i="4"/>
  <c r="T120" i="4" s="1"/>
  <c r="T135" i="6"/>
  <c r="T134" i="6" s="1"/>
  <c r="T126" i="6" s="1"/>
  <c r="T187" i="2"/>
  <c r="T119" i="2" s="1"/>
  <c r="BK186" i="3"/>
  <c r="J186" i="3" s="1"/>
  <c r="J99" i="3" s="1"/>
  <c r="P135" i="6"/>
  <c r="P134" i="6"/>
  <c r="P126" i="6"/>
  <c r="AU100" i="1" s="1"/>
  <c r="T136" i="5"/>
  <c r="T121" i="5" s="1"/>
  <c r="BK118" i="7"/>
  <c r="J118" i="7" s="1"/>
  <c r="J97" i="7" s="1"/>
  <c r="R121" i="2"/>
  <c r="R120" i="2" s="1"/>
  <c r="R119" i="2" s="1"/>
  <c r="T186" i="3"/>
  <c r="P121" i="4"/>
  <c r="P120" i="4" s="1"/>
  <c r="P119" i="4" s="1"/>
  <c r="AU97" i="1" s="1"/>
  <c r="BK135" i="6"/>
  <c r="J135" i="6" s="1"/>
  <c r="J103" i="6" s="1"/>
  <c r="BK134" i="6"/>
  <c r="J134" i="6" s="1"/>
  <c r="J102" i="6" s="1"/>
  <c r="P187" i="2"/>
  <c r="R121" i="4"/>
  <c r="R120" i="4" s="1"/>
  <c r="R119" i="4" s="1"/>
  <c r="R136" i="5"/>
  <c r="R121" i="5" s="1"/>
  <c r="BK187" i="2"/>
  <c r="J187" i="2"/>
  <c r="J99" i="2"/>
  <c r="R186" i="3"/>
  <c r="R175" i="4"/>
  <c r="BK136" i="5"/>
  <c r="J136" i="5" s="1"/>
  <c r="J99" i="5" s="1"/>
  <c r="P118" i="7"/>
  <c r="P117" i="7" s="1"/>
  <c r="AU101" i="1" s="1"/>
  <c r="P121" i="3"/>
  <c r="P120" i="3" s="1"/>
  <c r="P119" i="3" s="1"/>
  <c r="AU96" i="1" s="1"/>
  <c r="T175" i="4"/>
  <c r="T118" i="7"/>
  <c r="T117" i="7"/>
  <c r="BK121" i="2"/>
  <c r="BK120" i="2" s="1"/>
  <c r="BK121" i="3"/>
  <c r="BK120" i="3"/>
  <c r="J120" i="3" s="1"/>
  <c r="J97" i="3" s="1"/>
  <c r="R135" i="6"/>
  <c r="R134" i="6" s="1"/>
  <c r="R118" i="7"/>
  <c r="R117" i="7" s="1"/>
  <c r="R121" i="3"/>
  <c r="R120" i="3" s="1"/>
  <c r="R119" i="3" s="1"/>
  <c r="BK175" i="4"/>
  <c r="J175" i="4" s="1"/>
  <c r="J99" i="4" s="1"/>
  <c r="BK131" i="6"/>
  <c r="J131" i="6" s="1"/>
  <c r="J101" i="6" s="1"/>
  <c r="BK146" i="6"/>
  <c r="J146" i="6" s="1"/>
  <c r="J104" i="6" s="1"/>
  <c r="BK128" i="6"/>
  <c r="BK127" i="6" s="1"/>
  <c r="J89" i="7"/>
  <c r="E107" i="7"/>
  <c r="J114" i="7"/>
  <c r="BE121" i="7"/>
  <c r="BE128" i="7"/>
  <c r="BE141" i="7"/>
  <c r="BE130" i="7"/>
  <c r="J113" i="7"/>
  <c r="BE144" i="7"/>
  <c r="BE119" i="7"/>
  <c r="BE123" i="7"/>
  <c r="F92" i="7"/>
  <c r="BE138" i="7"/>
  <c r="BE147" i="7"/>
  <c r="BE133" i="7"/>
  <c r="BE125" i="7"/>
  <c r="BE136" i="7"/>
  <c r="F123" i="6"/>
  <c r="J122" i="6"/>
  <c r="BE132" i="6"/>
  <c r="BE142" i="6"/>
  <c r="BE144" i="6"/>
  <c r="J123" i="6"/>
  <c r="J120" i="6"/>
  <c r="BE138" i="6"/>
  <c r="BE147" i="6"/>
  <c r="BE129" i="6"/>
  <c r="BE136" i="6"/>
  <c r="E85" i="6"/>
  <c r="BE140" i="6"/>
  <c r="J93" i="5"/>
  <c r="BE195" i="5"/>
  <c r="BE141" i="5"/>
  <c r="BE193" i="5"/>
  <c r="F94" i="5"/>
  <c r="BE149" i="5"/>
  <c r="BE151" i="5"/>
  <c r="BE145" i="5"/>
  <c r="BE153" i="5"/>
  <c r="BE161" i="5"/>
  <c r="BE167" i="5"/>
  <c r="BE173" i="5"/>
  <c r="BE203" i="5"/>
  <c r="BE143" i="5"/>
  <c r="BE157" i="5"/>
  <c r="E85" i="5"/>
  <c r="BE122" i="5"/>
  <c r="BE169" i="5"/>
  <c r="BE217" i="5"/>
  <c r="J115" i="5"/>
  <c r="BE197" i="5"/>
  <c r="BE205" i="5"/>
  <c r="BE209" i="5"/>
  <c r="BE225" i="5"/>
  <c r="J118" i="5"/>
  <c r="BE137" i="5"/>
  <c r="BE147" i="5"/>
  <c r="BE189" i="5"/>
  <c r="BE219" i="5"/>
  <c r="J121" i="4"/>
  <c r="J98" i="4"/>
  <c r="BE126" i="5"/>
  <c r="BE130" i="5"/>
  <c r="BE134" i="5"/>
  <c r="BE171" i="5"/>
  <c r="BE175" i="5"/>
  <c r="BE124" i="5"/>
  <c r="BE128" i="5"/>
  <c r="BE155" i="5"/>
  <c r="BE165" i="5"/>
  <c r="BE177" i="5"/>
  <c r="BE179" i="5"/>
  <c r="BE181" i="5"/>
  <c r="BE201" i="5"/>
  <c r="BE207" i="5"/>
  <c r="BE211" i="5"/>
  <c r="BE215" i="5"/>
  <c r="BE221" i="5"/>
  <c r="BE139" i="5"/>
  <c r="BE159" i="5"/>
  <c r="BE163" i="5"/>
  <c r="BE185" i="5"/>
  <c r="BE187" i="5"/>
  <c r="BE213" i="5"/>
  <c r="BE223" i="5"/>
  <c r="BE132" i="5"/>
  <c r="BE183" i="5"/>
  <c r="BE191" i="5"/>
  <c r="BE199" i="5"/>
  <c r="F92" i="4"/>
  <c r="J116" i="4"/>
  <c r="BE144" i="4"/>
  <c r="BE154" i="4"/>
  <c r="J89" i="4"/>
  <c r="BE128" i="4"/>
  <c r="BE135" i="4"/>
  <c r="BE150" i="4"/>
  <c r="BE160" i="4"/>
  <c r="BE169" i="4"/>
  <c r="BE172" i="4"/>
  <c r="BE178" i="4"/>
  <c r="BE180" i="4"/>
  <c r="BE122" i="4"/>
  <c r="BE124" i="4"/>
  <c r="BE126" i="4"/>
  <c r="BE130" i="4"/>
  <c r="BE138" i="4"/>
  <c r="BE156" i="4"/>
  <c r="J121" i="3"/>
  <c r="J98" i="3" s="1"/>
  <c r="E85" i="4"/>
  <c r="J91" i="4"/>
  <c r="BE142" i="4"/>
  <c r="BE147" i="4"/>
  <c r="BE152" i="4"/>
  <c r="BE163" i="4"/>
  <c r="BE166" i="4"/>
  <c r="BE176" i="4"/>
  <c r="BE181" i="3"/>
  <c r="J121" i="2"/>
  <c r="J98" i="2"/>
  <c r="F116" i="3"/>
  <c r="BE127" i="3"/>
  <c r="J92" i="3"/>
  <c r="BE155" i="3"/>
  <c r="J91" i="3"/>
  <c r="BE124" i="3"/>
  <c r="BE162" i="3"/>
  <c r="BE176" i="3"/>
  <c r="BE178" i="3"/>
  <c r="BE190" i="3"/>
  <c r="BE193" i="3"/>
  <c r="BE187" i="3"/>
  <c r="BE165" i="3"/>
  <c r="BE196" i="3"/>
  <c r="BE144" i="3"/>
  <c r="E109" i="3"/>
  <c r="BE151" i="3"/>
  <c r="BE199" i="3"/>
  <c r="BE122" i="3"/>
  <c r="J89" i="3"/>
  <c r="BE168" i="3"/>
  <c r="BE183" i="3"/>
  <c r="BE130" i="3"/>
  <c r="BE173" i="3"/>
  <c r="BE141" i="3"/>
  <c r="BA95" i="1"/>
  <c r="E85" i="2"/>
  <c r="J89" i="2"/>
  <c r="J91" i="2"/>
  <c r="F92" i="2"/>
  <c r="BE202" i="2"/>
  <c r="BE205" i="2"/>
  <c r="BC95" i="1"/>
  <c r="BE195" i="2"/>
  <c r="BB95" i="1"/>
  <c r="BE210" i="2"/>
  <c r="BE181" i="2"/>
  <c r="BE188" i="2"/>
  <c r="BE133" i="2"/>
  <c r="BE177" i="2"/>
  <c r="AW95" i="1"/>
  <c r="J92" i="2"/>
  <c r="BE122" i="2"/>
  <c r="BE124" i="2"/>
  <c r="BE127" i="2"/>
  <c r="BE136" i="2"/>
  <c r="BE139" i="2"/>
  <c r="BE143" i="2"/>
  <c r="BE147" i="2"/>
  <c r="BE153" i="2"/>
  <c r="BE160" i="2"/>
  <c r="BE162" i="2"/>
  <c r="BE166" i="2"/>
  <c r="BE169" i="2"/>
  <c r="BE172" i="2"/>
  <c r="BE175" i="2"/>
  <c r="BD95" i="1"/>
  <c r="F36" i="3"/>
  <c r="BC96" i="1" s="1"/>
  <c r="F34" i="3"/>
  <c r="BA96" i="1"/>
  <c r="F37" i="5"/>
  <c r="BB99" i="1" s="1"/>
  <c r="AS94" i="1"/>
  <c r="F36" i="5"/>
  <c r="BA99" i="1"/>
  <c r="F38" i="5"/>
  <c r="BC99" i="1" s="1"/>
  <c r="J36" i="5"/>
  <c r="AW99" i="1" s="1"/>
  <c r="F36" i="7"/>
  <c r="BC101" i="1" s="1"/>
  <c r="F37" i="3"/>
  <c r="BD96" i="1" s="1"/>
  <c r="F39" i="6"/>
  <c r="BD100" i="1"/>
  <c r="F37" i="6"/>
  <c r="BB100" i="1"/>
  <c r="F35" i="4"/>
  <c r="BB97" i="1"/>
  <c r="F38" i="6"/>
  <c r="BC100" i="1" s="1"/>
  <c r="F39" i="5"/>
  <c r="BD99" i="1" s="1"/>
  <c r="F36" i="4"/>
  <c r="BC97" i="1"/>
  <c r="F34" i="4"/>
  <c r="BA97" i="1" s="1"/>
  <c r="J34" i="7"/>
  <c r="AW101" i="1" s="1"/>
  <c r="J34" i="4"/>
  <c r="AW97" i="1" s="1"/>
  <c r="F36" i="6"/>
  <c r="BA100" i="1"/>
  <c r="F34" i="7"/>
  <c r="BA101" i="1" s="1"/>
  <c r="J34" i="3"/>
  <c r="AW96" i="1" s="1"/>
  <c r="F35" i="3"/>
  <c r="BB96" i="1"/>
  <c r="J36" i="6"/>
  <c r="AW100" i="1" s="1"/>
  <c r="F35" i="7"/>
  <c r="BB101" i="1" s="1"/>
  <c r="F37" i="4"/>
  <c r="BD97" i="1"/>
  <c r="BK126" i="6" l="1"/>
  <c r="J126" i="6" s="1"/>
  <c r="J127" i="6"/>
  <c r="J99" i="6" s="1"/>
  <c r="BK119" i="2"/>
  <c r="J119" i="2" s="1"/>
  <c r="J30" i="2" s="1"/>
  <c r="J120" i="2"/>
  <c r="J97" i="2" s="1"/>
  <c r="BK119" i="3"/>
  <c r="J119" i="3" s="1"/>
  <c r="J128" i="6"/>
  <c r="J100" i="6" s="1"/>
  <c r="T119" i="4"/>
  <c r="P119" i="2"/>
  <c r="AU95" i="1"/>
  <c r="BK119" i="4"/>
  <c r="J119" i="4"/>
  <c r="J30" i="4" s="1"/>
  <c r="AG97" i="1" s="1"/>
  <c r="R126" i="6"/>
  <c r="BK121" i="5"/>
  <c r="J121" i="5" s="1"/>
  <c r="J32" i="5" s="1"/>
  <c r="BK117" i="7"/>
  <c r="J117" i="7" s="1"/>
  <c r="J30" i="7" s="1"/>
  <c r="AG101" i="1" s="1"/>
  <c r="AG95" i="1"/>
  <c r="J96" i="2"/>
  <c r="BB98" i="1"/>
  <c r="AX98" i="1"/>
  <c r="BC98" i="1"/>
  <c r="AY98" i="1"/>
  <c r="BD98" i="1"/>
  <c r="J33" i="3"/>
  <c r="AV96" i="1" s="1"/>
  <c r="AT96" i="1" s="1"/>
  <c r="F33" i="7"/>
  <c r="AZ101" i="1" s="1"/>
  <c r="J33" i="2"/>
  <c r="AV95" i="1" s="1"/>
  <c r="AT95" i="1" s="1"/>
  <c r="AN95" i="1" s="1"/>
  <c r="AU98" i="1"/>
  <c r="F35" i="5"/>
  <c r="AZ99" i="1"/>
  <c r="F33" i="2"/>
  <c r="AZ95" i="1" s="1"/>
  <c r="F33" i="3"/>
  <c r="AZ96" i="1" s="1"/>
  <c r="J33" i="7"/>
  <c r="AV101" i="1" s="1"/>
  <c r="AT101" i="1" s="1"/>
  <c r="J33" i="4"/>
  <c r="AV97" i="1" s="1"/>
  <c r="AT97" i="1" s="1"/>
  <c r="F33" i="4"/>
  <c r="AZ97" i="1" s="1"/>
  <c r="J35" i="5"/>
  <c r="AV99" i="1"/>
  <c r="AT99" i="1"/>
  <c r="BA98" i="1"/>
  <c r="AW98" i="1" s="1"/>
  <c r="J35" i="6"/>
  <c r="AV100" i="1" s="1"/>
  <c r="AT100" i="1" s="1"/>
  <c r="F35" i="6"/>
  <c r="AZ100" i="1" s="1"/>
  <c r="AN97" i="1" l="1"/>
  <c r="AN101" i="1"/>
  <c r="J30" i="3"/>
  <c r="AG96" i="1" s="1"/>
  <c r="AN96" i="1" s="1"/>
  <c r="J96" i="3"/>
  <c r="J32" i="6"/>
  <c r="AG100" i="1" s="1"/>
  <c r="AN100" i="1" s="1"/>
  <c r="J98" i="6"/>
  <c r="J98" i="5"/>
  <c r="AG99" i="1"/>
  <c r="AN99" i="1" s="1"/>
  <c r="J96" i="4"/>
  <c r="J96" i="7"/>
  <c r="J39" i="7"/>
  <c r="J41" i="6"/>
  <c r="J41" i="5"/>
  <c r="J39" i="4"/>
  <c r="J39" i="3"/>
  <c r="J39" i="2"/>
  <c r="AU94" i="1"/>
  <c r="BD94" i="1"/>
  <c r="W33" i="1" s="1"/>
  <c r="BC94" i="1"/>
  <c r="AY94" i="1" s="1"/>
  <c r="AZ98" i="1"/>
  <c r="AV98" i="1" s="1"/>
  <c r="AT98" i="1" s="1"/>
  <c r="BA94" i="1"/>
  <c r="AW94" i="1" s="1"/>
  <c r="AK30" i="1" s="1"/>
  <c r="BB94" i="1"/>
  <c r="AX94" i="1" s="1"/>
  <c r="AG98" i="1" l="1"/>
  <c r="AN98" i="1" s="1"/>
  <c r="W31" i="1"/>
  <c r="W30" i="1"/>
  <c r="W32" i="1"/>
  <c r="AZ94" i="1"/>
  <c r="AV94" i="1" s="1"/>
  <c r="AK29" i="1" s="1"/>
  <c r="AG94" i="1" l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<sst xmlns="http://schemas.openxmlformats.org/spreadsheetml/2006/main" count="4962" uniqueCount="856">
  <si>
    <t>Export Komplet</t>
  </si>
  <si>
    <t/>
  </si>
  <si>
    <t>2.0</t>
  </si>
  <si>
    <t>ZAMOK</t>
  </si>
  <si>
    <t>False</t>
  </si>
  <si>
    <t>{4df31963-5fe6-46cc-b364-682a0943e1f6}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</si>
  <si>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</si>
  <si>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</si>
  <si>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</si>
  <si>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</si>
  <si>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</si>
  <si>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</si>
  <si>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</si>
  <si>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</si>
  <si>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</si>
  <si>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</si>
  <si>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</si>
  <si>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u OŘ Ostrava 2023</t>
  </si>
  <si>
    <t>KSO:</t>
  </si>
  <si>
    <t>CC-CZ:</t>
  </si>
  <si>
    <t>Místo:</t>
  </si>
  <si>
    <t>ST Olomouc</t>
  </si>
  <si>
    <t>Datum:</t>
  </si>
  <si>
    <t>12. 4. 2023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</si>
  <si>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</si>
  <si>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</si>
  <si>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</si>
  <si>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</si>
  <si>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</si>
  <si>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</si>
  <si>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</si>
  <si>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</si>
  <si>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</si>
  <si>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</si>
  <si>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</si>
  <si>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</si>
  <si>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</si>
  <si>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</si>
  <si>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</si>
  <si>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</si>
  <si>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</si>
  <si>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</si>
  <si>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</si>
  <si>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</si>
  <si>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</si>
  <si>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</si>
  <si>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</si>
  <si>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</si>
  <si>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</si>
  <si>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</si>
  <si>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</si>
  <si>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</si>
  <si>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</si>
  <si>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</si>
  <si>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</si>
  <si>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</si>
  <si>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</si>
  <si>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</si>
  <si>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</si>
  <si>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</si>
  <si>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</si>
  <si>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</si>
  <si>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</si>
  <si>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</si>
  <si>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</si>
  <si>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</si>
  <si>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</si>
  <si>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</si>
  <si>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</si>
  <si>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</si>
  <si>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</si>
  <si>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</si>
  <si>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</si>
  <si>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</si>
  <si>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</si>
  <si>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</si>
  <si>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</si>
  <si>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</si>
  <si>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</si>
  <si>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</si>
  <si>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</si>
  <si>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</si>
  <si>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</si>
  <si>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Oprava povrchu přejezdu P8053 Jarcová v km 27,704 </t>
  </si>
  <si>
    <t>STA</t>
  </si>
  <si>
    <t>1</t>
  </si>
  <si>
    <t>{82e308f2-843e-4323-a514-daddbd2d41bc}</t>
  </si>
  <si>
    <t>2</t>
  </si>
  <si>
    <t>SO 02</t>
  </si>
  <si>
    <t>Provizorní přejezdová konstrukce a komunikace</t>
  </si>
  <si>
    <t>{835b9132-0593-4527-8a6e-2f1309af789f}</t>
  </si>
  <si>
    <t>SO 03</t>
  </si>
  <si>
    <t>Oprava traťových kolejí č. 1 a 2</t>
  </si>
  <si>
    <t>{d49c3eae-0912-4685-81fe-a2615a1ee19d}</t>
  </si>
  <si>
    <t>PS 01</t>
  </si>
  <si>
    <t>Provizorní PZS P8053 Jarcová</t>
  </si>
  <si>
    <t>PRO</t>
  </si>
  <si>
    <t>{fba4e767-5938-4a70-8e20-4830b7af1955}</t>
  </si>
  <si>
    <t>PS 01.1</t>
  </si>
  <si>
    <t>Položky dle KROS</t>
  </si>
  <si>
    <t>Soupis</t>
  </si>
  <si>
    <t>{bc9d12d3-9919-4d6a-930c-348dd6642041}</t>
  </si>
  <si>
    <t>PS 01.2</t>
  </si>
  <si>
    <t>Položky dle URS</t>
  </si>
  <si>
    <t>{41f5b2db-0639-477b-9113-8d54231c73b6}</t>
  </si>
  <si>
    <t>VON</t>
  </si>
  <si>
    <t>Vedlejší a ostatní náklady</t>
  </si>
  <si>
    <t>{09136473-a846-4695-b559-5c2218898503}</t>
  </si>
  <si>
    <t>DemPře</t>
  </si>
  <si>
    <t>28,8</t>
  </si>
  <si>
    <t>ZřiAsf</t>
  </si>
  <si>
    <t>143,25</t>
  </si>
  <si>
    <t>KRYCÍ LIST SOUPISU PRACÍ</t>
  </si>
  <si>
    <t>AsfBetACO</t>
  </si>
  <si>
    <t>12,606</t>
  </si>
  <si>
    <t>AsfBetACL</t>
  </si>
  <si>
    <t>25,212</t>
  </si>
  <si>
    <t>TěžZem</t>
  </si>
  <si>
    <t>53,55</t>
  </si>
  <si>
    <t>OdsAsf</t>
  </si>
  <si>
    <t>153</t>
  </si>
  <si>
    <t>Objekt:</t>
  </si>
  <si>
    <t>AsfBetACP</t>
  </si>
  <si>
    <t>40,97</t>
  </si>
  <si>
    <t xml:space="preserve">SO 01 - Oprava povrchu přejezdu P8053 Jarcová v km 27,704 </t>
  </si>
  <si>
    <t>MZK</t>
  </si>
  <si>
    <t>111,735</t>
  </si>
  <si>
    <t>Bet20I25</t>
  </si>
  <si>
    <t>4,2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</si>
  <si>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</si>
  <si>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</si>
  <si>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</si>
  <si>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</si>
  <si>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</si>
  <si>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</si>
  <si>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</si>
  <si>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</si>
  <si>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</si>
  <si>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</si>
  <si>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</si>
  <si>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</si>
  <si>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</si>
  <si>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</si>
  <si>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</si>
  <si>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</si>
  <si>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</si>
  <si>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</si>
  <si>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</si>
  <si>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</si>
  <si>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</si>
  <si>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</si>
  <si>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</si>
  <si>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</si>
  <si>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</si>
  <si>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</si>
  <si>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</si>
  <si>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5914015130</t>
  </si>
  <si>
    <t>Čištění odvodňovacích zařízení ručně prahová vpusť s mříží</t>
  </si>
  <si>
    <t>m</t>
  </si>
  <si>
    <t>Sborník UOŽI 01 2023</t>
  </si>
  <si>
    <t>4</t>
  </si>
  <si>
    <t>485403978</t>
  </si>
  <si>
    <t>PP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</si>
  <si>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</si>
  <si>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5913235020</t>
  </si>
  <si>
    <t>Dělení AB komunikace řezáním hloubky do 20 cm</t>
  </si>
  <si>
    <t>1674140725</t>
  </si>
  <si>
    <t>Dělení AB komunikace řezáním hloubky do 20 cm. Poznámka: 1. V cenách jsou započteny náklady na provedení úkolu.</t>
  </si>
  <si>
    <t>VV</t>
  </si>
  <si>
    <t>7+14</t>
  </si>
  <si>
    <t>3</t>
  </si>
  <si>
    <t>5913240020</t>
  </si>
  <si>
    <t>Odstranění AB komunikace odtěžením nebo frézováním hloubky do 20 cm</t>
  </si>
  <si>
    <t>m2</t>
  </si>
  <si>
    <t>1116527955</t>
  </si>
  <si>
    <t>Odstranění AB komunikace odtěžením nebo frézováním hloubky do 20 cm. Poznámka: 1. V cenách jsou započteny náklady na odtěžení nebo frézování a naložení výzisku na dopravní prostředek.</t>
  </si>
  <si>
    <t>"strana u TK 2" 15,0*4</t>
  </si>
  <si>
    <t>"část mezi TK 2 a 1" 15,0*1,0</t>
  </si>
  <si>
    <t>"strana u TK 1" 15,0*(6,5+3,9)/2</t>
  </si>
  <si>
    <t>Součet</t>
  </si>
  <si>
    <t>5913035230</t>
  </si>
  <si>
    <t>Demontáž celopryžové přejezdové konstrukce silně zatížené v koleji část vnější a vnitřní včetně závěrných zídek</t>
  </si>
  <si>
    <t>-436130485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</si>
  <si>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</si>
  <si>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2*14,4</t>
  </si>
  <si>
    <t>5915010030</t>
  </si>
  <si>
    <t>Těžení zeminy nebo horniny železničního spodku třídy těžitelnosti I skupiny 3</t>
  </si>
  <si>
    <t>m3</t>
  </si>
  <si>
    <t>-2010419307</t>
  </si>
  <si>
    <t>Těžení zeminy nebo horniny železničního spodku třídy těžitelnosti I skupiny 3. Poznámka: 1. V cenách jsou započteny náklady na těžení a uložení výzisku na terén nebo naložení na dopravní prostředek a uložení na úložišti.</t>
  </si>
  <si>
    <t>OdsAsf*0,35</t>
  </si>
  <si>
    <t>6</t>
  </si>
  <si>
    <t>5913040230</t>
  </si>
  <si>
    <t>Montáž celopryžové přejezdové konstrukce silně zatížené v koleji část vnější a vnitřní včetně závěrných zídek</t>
  </si>
  <si>
    <t>-377557104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</si>
  <si>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</si>
  <si>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P</t>
  </si>
  <si>
    <t>Poznámka k položce:_x000D_
včetně úložných bloků</t>
  </si>
  <si>
    <t>7</t>
  </si>
  <si>
    <t>5914075020R</t>
  </si>
  <si>
    <t>Zřízení konstrukční vrstvy MZK bez geomateriálu tl. 0,30 m</t>
  </si>
  <si>
    <t>-1746519257</t>
  </si>
  <si>
    <t>Zřízení konstrukční vrstvy bez geomateriálu tl. 0,30 m. Poznámka: 1. V cenách nejsou obsaženy náklady na dodávku materiálu a odtěžení zeminy.</t>
  </si>
  <si>
    <t>Poznámka k položce:_x000D_
včetně hutnění</t>
  </si>
  <si>
    <t>8</t>
  </si>
  <si>
    <t>5913250020</t>
  </si>
  <si>
    <t>Zřízení konstrukce vozovky asfaltobetonové dle vzorového listu Ž těžké - podkladní, ložní a obrusná vrstva tloušťky do 25 cm</t>
  </si>
  <si>
    <t>839780551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</si>
  <si>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</si>
  <si>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"strana za TK 2" 15,0*3,8</t>
  </si>
  <si>
    <t>"část mezi TK 2 a 1" 15,0*0,75</t>
  </si>
  <si>
    <t>"strana za TK 1" 15,0*(6,3+3,7)/2</t>
  </si>
  <si>
    <t>9</t>
  </si>
  <si>
    <t>5913245010</t>
  </si>
  <si>
    <t>Oprava komunikace vyplněním trhlin zálivkovou hmotou</t>
  </si>
  <si>
    <t>1124760003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</si>
  <si>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</si>
  <si>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"prah. vpust" 14,5</t>
  </si>
  <si>
    <t>"záv. zídky TK 2" 14,4*2</t>
  </si>
  <si>
    <t>"záv. zídky TK 1" 14,4*2</t>
  </si>
  <si>
    <t>"přechod na stáv. stav." 14,0+6,5</t>
  </si>
  <si>
    <t>10</t>
  </si>
  <si>
    <t>5913335020</t>
  </si>
  <si>
    <t>Nátěr vodorovného dopravního značení souvislá čára šíře do 125 mm</t>
  </si>
  <si>
    <t>-160105704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</si>
  <si>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</si>
  <si>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</t>
  </si>
  <si>
    <t>M</t>
  </si>
  <si>
    <t>5963101003</t>
  </si>
  <si>
    <t>Přejezd celopryžový pro extrémě zatížené komunikace se závěrnou zídkou tv. T, podkladními bloky a s vnějšími panely min. š. 911 mm na kovových nosičích</t>
  </si>
  <si>
    <t>512</t>
  </si>
  <si>
    <t>283280130</t>
  </si>
  <si>
    <t>Poznámka k položce:_x000D_
cena kompletní přej. konstrukce (vnější a vniřní dílce) včetně náběhových klínů, závěrných zídek, úložných bloků, spínacích táhel, zařízení proto posunu a dopravy</t>
  </si>
  <si>
    <t>12</t>
  </si>
  <si>
    <t>5963146000</t>
  </si>
  <si>
    <t>Asfaltový beton ACO 11S 50/70 střednězrnný-obrusná vrstva</t>
  </si>
  <si>
    <t>t</t>
  </si>
  <si>
    <t>874629545</t>
  </si>
  <si>
    <t>ZřiAsf*0,04*2,2 "obj. hm. 2,2 t/m3"</t>
  </si>
  <si>
    <t>13</t>
  </si>
  <si>
    <t>5963146010</t>
  </si>
  <si>
    <t>Asfaltový beton ACL 16S 50/70 hrubozrnný-ložní vrstva</t>
  </si>
  <si>
    <t>972730394</t>
  </si>
  <si>
    <t>ZřiAsf*0,08*2,2 "obj. hm. 2,2 t/m3"</t>
  </si>
  <si>
    <t>14</t>
  </si>
  <si>
    <t>5963146020</t>
  </si>
  <si>
    <t>Asfaltový beton ACP 16S 50/70 středněznný-podkladní vrstva</t>
  </si>
  <si>
    <t>-767664652</t>
  </si>
  <si>
    <t>ZřiAsf*0,13*2,2 "obj. hm. 2,2 t/m3"</t>
  </si>
  <si>
    <t>5963152000</t>
  </si>
  <si>
    <t>Asfaltová zálivka pro trhliny a spáry</t>
  </si>
  <si>
    <t>kg</t>
  </si>
  <si>
    <t>-453033648</t>
  </si>
  <si>
    <t>16</t>
  </si>
  <si>
    <t>5955101035R</t>
  </si>
  <si>
    <t>Kamenivo těžené 0/32 - směs pro MZK</t>
  </si>
  <si>
    <t>-2026120392</t>
  </si>
  <si>
    <t>Kamenivo těžené 0/32</t>
  </si>
  <si>
    <t>Poznámka k položce:_x000D_
cena včetně přípravy v míchacím centru</t>
  </si>
  <si>
    <t>ZřiAsf*0,3*2,6</t>
  </si>
  <si>
    <t>17</t>
  </si>
  <si>
    <t>5964161015</t>
  </si>
  <si>
    <t>Beton lehce zhutnitelný C 20/25;XC2 vyhovuje i XC1 F5 2 365 2 862</t>
  </si>
  <si>
    <t>-2147183713</t>
  </si>
  <si>
    <t>podkladní vrstva pod úložné bloky záv. zídky tl. 0,1 m</t>
  </si>
  <si>
    <t>"vnější záv. zídky" 0,8*15,0*2*0,1</t>
  </si>
  <si>
    <t>"vnitřní záv. zídky" 1,2*15,0*0,1</t>
  </si>
  <si>
    <t>OST</t>
  </si>
  <si>
    <t>Ostatní</t>
  </si>
  <si>
    <t>18</t>
  </si>
  <si>
    <t>9902100200</t>
  </si>
  <si>
    <t>Doprava obousměrná mechanizací o nosnosti přes 3,5 t sypanin (kameniva, písku, suti, dlažebních kostek, atd.) do 20 km</t>
  </si>
  <si>
    <t>-1146422734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</si>
  <si>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</si>
  <si>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odvoz</t>
  </si>
  <si>
    <t>"materiál z výkopu" TěžZem*2,2</t>
  </si>
  <si>
    <t>"beton z přejezdové konstrukce" 12</t>
  </si>
  <si>
    <t>"živice" OdsAsf*0,2*2,2</t>
  </si>
  <si>
    <t>19</t>
  </si>
  <si>
    <t>9902100300</t>
  </si>
  <si>
    <t>Doprava obousměrná mechanizací o nosnosti přes 3,5 t sypanin (kameniva, písku, suti, dlažebních kostek, atd.) do 30 km</t>
  </si>
  <si>
    <t>-364527987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</si>
  <si>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</si>
  <si>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dovoz</t>
  </si>
  <si>
    <t>"živice" AsfBetACO+AsfBetACL+AsfBetACP</t>
  </si>
  <si>
    <t>"beton" Bet20I25*2,4</t>
  </si>
  <si>
    <t>"MZK" MZK</t>
  </si>
  <si>
    <t>20</t>
  </si>
  <si>
    <t>9909000100</t>
  </si>
  <si>
    <t>Poplatek za uložení suti nebo hmot na oficiální skládku</t>
  </si>
  <si>
    <t>667918260</t>
  </si>
  <si>
    <t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</si>
  <si>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TěžZem*2,2</t>
  </si>
  <si>
    <t>9909000600</t>
  </si>
  <si>
    <t>Poplatek za recyklaci odpadu (asfaltové směsi, kusový beton)</t>
  </si>
  <si>
    <t>-1148899228</t>
  </si>
  <si>
    <t>Poplatek za recyklaci odpadu (asfaltové směsi, kusový beton)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</si>
  <si>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"Beton z přejezdové konstrukce" 12</t>
  </si>
  <si>
    <t>"Živice" OdsAsf*0,2*2,2</t>
  </si>
  <si>
    <t>22</t>
  </si>
  <si>
    <t>9903200100</t>
  </si>
  <si>
    <t>Přeprava mechanizace na místo prováděných prací o hmotnosti přes 12 t přes 50 do 100 km</t>
  </si>
  <si>
    <t>kus</t>
  </si>
  <si>
    <t>-478095561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</si>
  <si>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</si>
  <si>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"finišer + válec" 2</t>
  </si>
  <si>
    <t>"dvoucestný bagr" 2</t>
  </si>
  <si>
    <t>ZásSyp</t>
  </si>
  <si>
    <t>205</t>
  </si>
  <si>
    <t>ProPro</t>
  </si>
  <si>
    <t>MonPan</t>
  </si>
  <si>
    <t>380</t>
  </si>
  <si>
    <t>VloGS</t>
  </si>
  <si>
    <t>61,2</t>
  </si>
  <si>
    <t>NalKusMat</t>
  </si>
  <si>
    <t>195</t>
  </si>
  <si>
    <t>MonPryž</t>
  </si>
  <si>
    <t>215</t>
  </si>
  <si>
    <t>SO 02 - Provizorní přejezdová konstrukce a komunikace</t>
  </si>
  <si>
    <t>5913322030</t>
  </si>
  <si>
    <t>Demontáž svislé dopravní značky včetně sloupku a patky</t>
  </si>
  <si>
    <t>925711485</t>
  </si>
  <si>
    <t>Demontáž svislé dopravní značky včetně sloupku a patky. Poznámka: 1. V cenách jsou započteny náklady na demontáž dílů, jejich naložení na dopravní prostředek a urovnání terénu.</t>
  </si>
  <si>
    <t>5913270010</t>
  </si>
  <si>
    <t>Vložení výztužné vložky textilní nebo geosyntetické</t>
  </si>
  <si>
    <t>1326511057</t>
  </si>
  <si>
    <t>Vložení výztužné vložky textilní nebo geosyntetické. Poznámka: 1. V cenách jsou započteny náklady na vložení vložky pro zvýšení soudržnosti vrstev asfaltobetonu . 2. V cenách nejsou obsaženy náklady na dodávku materiálu.</t>
  </si>
  <si>
    <t>"Vložení separační vložky pro zamezení znečištění KL" 7,2*(3+2,5+3)</t>
  </si>
  <si>
    <t>5914055030</t>
  </si>
  <si>
    <t>Zřízení krytých odvodňovacích zařízení svodného potrubí</t>
  </si>
  <si>
    <t>-907102251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</si>
  <si>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</si>
  <si>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"provizorní propustek v L příkopě" 8,0</t>
  </si>
  <si>
    <t>5915007020</t>
  </si>
  <si>
    <t>Zásyp jam nebo rýh sypaninou na železničním spodku se zhutněním</t>
  </si>
  <si>
    <t>-1672136497</t>
  </si>
  <si>
    <t>Zásyp jam nebo rýh sypaninou na železničním spodku se zhutněním. Poznámka: 1. Ceny zásypu jam a rýh se zhutněním jsou určeny pro jakoukoliv míru zhutnění.</t>
  </si>
  <si>
    <t>příkop L strana</t>
  </si>
  <si>
    <t>18*3,5*0,8/2</t>
  </si>
  <si>
    <t>příkop P strana</t>
  </si>
  <si>
    <t>18*3,1*1,0/2</t>
  </si>
  <si>
    <t>příkop silnice</t>
  </si>
  <si>
    <t>20*3,3*2,3/2</t>
  </si>
  <si>
    <t>podsyp panelů</t>
  </si>
  <si>
    <t>MonPan*0,2</t>
  </si>
  <si>
    <t>5913305010</t>
  </si>
  <si>
    <t>Montáž silničních panelů komunikace dočasná</t>
  </si>
  <si>
    <t>1054201749</t>
  </si>
  <si>
    <t>Montáž silničních panelů komunikace dočasná. Poznámka: 1. V cenách jsou započteny náklady na úpravu podkladní vrstvy a uložení panelů. 2. V cenách nejsou obsaženy náklady na dodávku materiálu.</t>
  </si>
  <si>
    <t>5913040220</t>
  </si>
  <si>
    <t>Montáž celopryžové přejezdové konstrukce silně zatížené v koleji část vnitřní</t>
  </si>
  <si>
    <t>-2009393737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</si>
  <si>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</si>
  <si>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7,2"TK 1 po podbití</t>
  </si>
  <si>
    <t>7,2"TK 2 po podbití</t>
  </si>
  <si>
    <t>7,2"TK 1 zřízení</t>
  </si>
  <si>
    <t>7,2"TK 2 zřízení</t>
  </si>
  <si>
    <t>5913195030</t>
  </si>
  <si>
    <t>Montáž dřevěných dílů přejezdu trámec vnější části</t>
  </si>
  <si>
    <t>-281433693</t>
  </si>
  <si>
    <t>Montáž dřevěných dílů přejezdu trámec vnější části. Poznámka: 1. V cenách jsou započteny náklady na montáž a manipulaci. 2. V cenách nejsou obsaženy náklady na dodávku materiálu.</t>
  </si>
  <si>
    <t>Poznámka k položce:_x000D_
V ceně je započten materiál ai vytvoření větších dílců před akcí, které umožní rychlou montáž a demontáž za hlavami pražců.</t>
  </si>
  <si>
    <t>MonPryž*2</t>
  </si>
  <si>
    <t>5913035220</t>
  </si>
  <si>
    <t>Demontáž celopryžové přejezdové konstrukce silně zatížené v koleji část vnitřní</t>
  </si>
  <si>
    <t>1496362766</t>
  </si>
  <si>
    <t>Demontáž celopryžové přejezdové konstrukce silně zatížené v koleji část vnitřní. Poznámka: 1. V cenách jsou započteny náklady na demontáž konstrukce, naložení na dopravní prostředek.</t>
  </si>
  <si>
    <t>7,2"TK 1 před podbitím</t>
  </si>
  <si>
    <t>7,2"TK 2 před podbitím</t>
  </si>
  <si>
    <t>7,2"TK 1 zrušení</t>
  </si>
  <si>
    <t>7,2"TK 2 zrušení</t>
  </si>
  <si>
    <t>5913190030</t>
  </si>
  <si>
    <t>Demontáž dřevěných dílů přejezdu trámec vnější části</t>
  </si>
  <si>
    <t>-1068445699</t>
  </si>
  <si>
    <t>Demontáž dřevěných dílů přejezdu trámec vnější části. Poznámka: 1. V cenách jsou započteny náklady na demontáž a naložení na dopravní prostředek.</t>
  </si>
  <si>
    <t>5913300010</t>
  </si>
  <si>
    <t>Demontáž silničních panelů komunikace dočasná</t>
  </si>
  <si>
    <t>-2101663632</t>
  </si>
  <si>
    <t>Demontáž silničních panelů komunikace dočasná. Poznámka: 1. V cenách jsou započteny náklady na odstranění panelů, úpravu plochy a naložení na dopravní prostředek.</t>
  </si>
  <si>
    <t>5915010020</t>
  </si>
  <si>
    <t>Těžení zeminy nebo horniny železničního spodku třídy těžitelnosti I skupiny 2</t>
  </si>
  <si>
    <t>646966100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</si>
  <si>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</si>
  <si>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"vyčištění příkop + rezerva" 10</t>
  </si>
  <si>
    <t>5914050030</t>
  </si>
  <si>
    <t>Demontáž krytých odvodňovacích zařízení svodného potrubí</t>
  </si>
  <si>
    <t>-2038312282</t>
  </si>
  <si>
    <t>Demontáž krytých odvodňovacích zařízení svodného potrubí. Poznámka: 1. V cenách jsou započteny náklady na demontáž dílů, zához, urovnání a úpravu terénu nebo naložení výzisku na dopravní prostředek. 2. V cenách nejsou obsaženy náklady na dopravu a skládkovné.</t>
  </si>
  <si>
    <t>5915015020</t>
  </si>
  <si>
    <t>Svahování zemního tělesa železničního spodku v zářezu</t>
  </si>
  <si>
    <t>-582341774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</si>
  <si>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</si>
  <si>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</si>
  <si>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</si>
  <si>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1556504393</t>
  </si>
  <si>
    <t>Povrchová úprava plochy železničního spodku. Poznámka: 1. V cenách jsou započteny náklady na urovnání a úpravu ploch nebo skládek výzisku kameniva a zeminy s jejich případnou rekultivací.</t>
  </si>
  <si>
    <t>MonPan*1,2</t>
  </si>
  <si>
    <t>5913323030</t>
  </si>
  <si>
    <t>Montáž svislé dopravní značky včetně sloupku a patky</t>
  </si>
  <si>
    <t>-1412137853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</si>
  <si>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</si>
  <si>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5964133005</t>
  </si>
  <si>
    <t>Geotextilie separační</t>
  </si>
  <si>
    <t>490949581</t>
  </si>
  <si>
    <t>VLoGS</t>
  </si>
  <si>
    <t>1783978492</t>
  </si>
  <si>
    <t>"odvoz zásypu" TěžZem*2,0</t>
  </si>
  <si>
    <t>9902200100</t>
  </si>
  <si>
    <t>Doprava obousměrná mechanizací o nosnosti přes 3,5 t objemnějšího kusového materiálu (prefabrikátů, stožárů, výhybek, rozvaděčů, vybouraných hmot atd.) do 10 km</t>
  </si>
  <si>
    <t>72316603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</si>
  <si>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</si>
  <si>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"převoz panelů na TO" NalKusMat</t>
  </si>
  <si>
    <t>9902900100</t>
  </si>
  <si>
    <t>Naložení sypanin, drobného kusového materiálu, suti</t>
  </si>
  <si>
    <t>1498730623</t>
  </si>
  <si>
    <t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</si>
  <si>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"manipulace s materiálem pro zásyp" 200</t>
  </si>
  <si>
    <t>9902900200</t>
  </si>
  <si>
    <t>Naložení objemnějšího kusového materiálu, vybouraných hmot</t>
  </si>
  <si>
    <t>-1872697337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</si>
  <si>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</si>
  <si>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"panely 3 x1 m" 3*1*0,2*2,5*130</t>
  </si>
  <si>
    <t>-661705827</t>
  </si>
  <si>
    <t>"vytěžený zásyp" TěžZem*2,0</t>
  </si>
  <si>
    <t>DemKRBet</t>
  </si>
  <si>
    <t>0,104</t>
  </si>
  <si>
    <t>Kam32x63</t>
  </si>
  <si>
    <t>SO 03 - Oprava traťových kolejí č. 1 a 2</t>
  </si>
  <si>
    <t>5907050010</t>
  </si>
  <si>
    <t>Dělení kolejnic řezáním nebo rozbroušením, soustavy UIC60 nebo R65</t>
  </si>
  <si>
    <t>1307036972</t>
  </si>
  <si>
    <t>Dělení kolejnic řezáním nebo rozbroušením, soustavy UIC60 nebo R65. Poznámka: 1. V cenách jsou započteny náklady na manipulaci, podložení, označení a provedení řezu kolejnice.</t>
  </si>
  <si>
    <t>5907050020</t>
  </si>
  <si>
    <t>Dělení kolejnic řezáním nebo rozbroušením, soustavy S49 nebo T</t>
  </si>
  <si>
    <t>-1712458019</t>
  </si>
  <si>
    <t>Dělení kolejnic řezáním nebo rozbroušením, soustavy S49 nebo T. Poznámka: 1. V cenách jsou započteny náklady na manipulaci, podložení, označení a provedení řezu kolejnice.</t>
  </si>
  <si>
    <t>5907050110</t>
  </si>
  <si>
    <t>Dělení kolejnic kyslíkem, soustavy UIC60 nebo R65</t>
  </si>
  <si>
    <t>-2122804851</t>
  </si>
  <si>
    <t>Dělení kolejnic kyslíkem, soustavy UIC60 nebo R65. Poznámka: 1. V cenách jsou započteny náklady na manipulaci, podložení, označení a provedení řezu kolejnice.</t>
  </si>
  <si>
    <t>5907050120</t>
  </si>
  <si>
    <t>Dělení kolejnic kyslíkem, soustavy S49 nebo T</t>
  </si>
  <si>
    <t>-236081123</t>
  </si>
  <si>
    <t>Dělení kolejnic kyslíkem, soustavy S49 nebo T. Poznámka: 1. V cenách jsou započteny náklady na manipulaci, podložení, označení a provedení řezu kolejnice.</t>
  </si>
  <si>
    <t>5906140155</t>
  </si>
  <si>
    <t>Demontáž kolejového roštu koleje v ose koleje pražce betonové, tvar S49, T, 49E1</t>
  </si>
  <si>
    <t>km</t>
  </si>
  <si>
    <t>-999266652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</si>
  <si>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</si>
  <si>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"TK 2" 0,053</t>
  </si>
  <si>
    <t>"TK 1" 0,051</t>
  </si>
  <si>
    <t>5905065010</t>
  </si>
  <si>
    <t>Samostatná úprava vrstvy kolejového lože pod ložnou plochou pražců v koleji</t>
  </si>
  <si>
    <t>-817960008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</si>
  <si>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</si>
  <si>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DemKRBet*1000*4,0</t>
  </si>
  <si>
    <t>5906130325</t>
  </si>
  <si>
    <t>Montáž kolejového roštu v ose koleje pražce betonové vystrojené, tvar UIC60, 60E2</t>
  </si>
  <si>
    <t>-171234131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</si>
  <si>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</si>
  <si>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Poznámka k položce:_x000D_
včetně montáže KR s LIS</t>
  </si>
  <si>
    <t>5907055020</t>
  </si>
  <si>
    <t>Vrtání kolejnic otvor o průměru přes 10 do 23 mm</t>
  </si>
  <si>
    <t>436744156</t>
  </si>
  <si>
    <t>Vrtání kolejnic otvor o průměru přes 10 do 23 mm. Poznámka: 1. V cenách jsou započteny náklady na manipulaci, podložení, označení a provedení vrtu ve stojině kolejnice.</t>
  </si>
  <si>
    <t>5905105010</t>
  </si>
  <si>
    <t>Doplnění KL kamenivem ojediněle ručně v koleji</t>
  </si>
  <si>
    <t>603309707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</si>
  <si>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</si>
  <si>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"doplnění mezipražcových prostor po montáži KR" DemKRBet/0,0006*0,2</t>
  </si>
  <si>
    <t>5905095020</t>
  </si>
  <si>
    <t>Úprava kolejového lože ojediněle ručně v koleji lože zapuštěné</t>
  </si>
  <si>
    <t>1293736434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</si>
  <si>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</si>
  <si>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2*15</t>
  </si>
  <si>
    <t>5905095010</t>
  </si>
  <si>
    <t>Úprava kolejového lože ojediněle ručně v koleji lože otevřené</t>
  </si>
  <si>
    <t>1242991440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</si>
  <si>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</si>
  <si>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5909010030</t>
  </si>
  <si>
    <t>Ojedinělé ruční podbití pražců příčných betonových</t>
  </si>
  <si>
    <t>48236255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</si>
  <si>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</si>
  <si>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5908010015</t>
  </si>
  <si>
    <t>Zřízení kolejnicového styku bez rozřezu tvar UIC60, R65</t>
  </si>
  <si>
    <t>styk</t>
  </si>
  <si>
    <t>555519882</t>
  </si>
  <si>
    <t>Zřízení kolejnicového styku bez rozřezu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</si>
  <si>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5907015006</t>
  </si>
  <si>
    <t>Ojedinělá výměna kolejnic stávající upevnění, tvar UIC60, 60E2</t>
  </si>
  <si>
    <t>1677041577</t>
  </si>
  <si>
    <t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</si>
  <si>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výměna inventárních kolejnic</t>
  </si>
  <si>
    <t>2*35</t>
  </si>
  <si>
    <t>5910040315</t>
  </si>
  <si>
    <t>Umožnění volné dilatace kolejnice demontáž upevňovadel s osazením kluzných podložek</t>
  </si>
  <si>
    <t>1697677922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</si>
  <si>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</si>
  <si>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(DemKRBet + 4*50,0)*2</t>
  </si>
  <si>
    <t>5910040415</t>
  </si>
  <si>
    <t>Umožnění volné dilatace kolejnice montáž upevňovadel s odstraněním kluzných podložek</t>
  </si>
  <si>
    <t>-1778009992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</si>
  <si>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</si>
  <si>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5910035010</t>
  </si>
  <si>
    <t>Dosažení dovolené upínací teploty v BK prodloužením kolejnicového pásu v koleji tv. UIC60</t>
  </si>
  <si>
    <t>svar</t>
  </si>
  <si>
    <t>1879642790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</si>
  <si>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</si>
  <si>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5910020110</t>
  </si>
  <si>
    <t>Svařování kolejnic termitem plný předehřev standardní spára svar jednotlivý tv. UIC60</t>
  </si>
  <si>
    <t>545394563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</si>
  <si>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</si>
  <si>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5955101000</t>
  </si>
  <si>
    <t>Kamenivo drcené štěrk frakce 31,5/63 třídy BI</t>
  </si>
  <si>
    <t>2128465638</t>
  </si>
  <si>
    <t>7594105400</t>
  </si>
  <si>
    <t>Montáž propojky kolíkové</t>
  </si>
  <si>
    <t>-1881425518</t>
  </si>
  <si>
    <t>Montáž propojky kolíkové - naražení kolíků do děr ve stojině kolejnice, nasazení podložky a dotažení matice</t>
  </si>
  <si>
    <t>7594107400</t>
  </si>
  <si>
    <t>Demontáž propojky kolíkové</t>
  </si>
  <si>
    <t>1557612380</t>
  </si>
  <si>
    <t>Demontáž propojky kolíkové - demontáž matic a podložek, vyražení kolíků propojení ze stojiny kolejnice</t>
  </si>
  <si>
    <t>9902300500</t>
  </si>
  <si>
    <t>Doprava jednosměrná mechanizací o nosnosti přes 3,5 t sypanin (kameniva, písku, suti, dlažebních kostek, atd.) do 60 km</t>
  </si>
  <si>
    <t>409213666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</si>
  <si>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</si>
  <si>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 01 - Provizorní PZS P8053 Jarcová</t>
  </si>
  <si>
    <t>Soupis:</t>
  </si>
  <si>
    <t>PS 01.1 - Položky dle KROS</t>
  </si>
  <si>
    <t>7590521514</t>
  </si>
  <si>
    <t>Venkovní vedení kabelová - metalické sítě Plněné, párované s ochr. vodičem TCEKPFLEY 3 P 1,0 D</t>
  </si>
  <si>
    <t>-391998140</t>
  </si>
  <si>
    <t>7590521534</t>
  </si>
  <si>
    <t>Venkovní vedení kabelová - metalické sítě Plněné, párované s ochr. vodičem TCEKPFLEY 12 P 1,0 D</t>
  </si>
  <si>
    <t>1094200660</t>
  </si>
  <si>
    <t>7492501870</t>
  </si>
  <si>
    <t xml:space="preserve">Kabely, vodiče, šňůry Cu - nn Kabel silový 4 a 5-žílový Cu, plastová izolace CYKY 4O10 </t>
  </si>
  <si>
    <t>-199835755</t>
  </si>
  <si>
    <t>7491600020</t>
  </si>
  <si>
    <t>Uzemnění Vnitřní Uzemňovací vedení na povrchu, páskem FeZn do 120 mm2</t>
  </si>
  <si>
    <t>-1920964813</t>
  </si>
  <si>
    <t>7593500940</t>
  </si>
  <si>
    <t>Trasy kabelového vedení Ohebná dvouplášťová korugovaná chránička 110/92 smotek</t>
  </si>
  <si>
    <t>994193065</t>
  </si>
  <si>
    <t>7590110614</t>
  </si>
  <si>
    <t>Domky, přístřešky Domky s integrovanou betonovou střechou vč. základní výbavy rozvaděče, osvětlení, dvou zásuvek, ventilátoru a topení Základový fundament pro reléový domek (pro domek 1,7 m x 1,7 m jsou potřeba 3 ks, pro domek 1,7 m x 3 m jsou …</t>
  </si>
  <si>
    <t>1851795631</t>
  </si>
  <si>
    <t>7590120175</t>
  </si>
  <si>
    <t>Skříně Skříň přístroj.pro přejezdy sp 133/313.1.12 (HM0354399998281)</t>
  </si>
  <si>
    <t>1629006751</t>
  </si>
  <si>
    <t>7491652010</t>
  </si>
  <si>
    <t>Montáž vnějšího uzemnění uzemňovacích vodičů v zemi z pozinkované oceli (FeZn) do 120 mm2</t>
  </si>
  <si>
    <t>1116556509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</si>
  <si>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</si>
  <si>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7590115005</t>
  </si>
  <si>
    <t>Montáž objektu rozměru do 2,5 x 3,6 m</t>
  </si>
  <si>
    <t>-662920951</t>
  </si>
  <si>
    <t>Montáž objektu rozměru do 2,5 x 3,6 m - usazení na základy, zatažení kabelů a zřízení kabelové rezervy, opravný nátěr. Neobsahuje výkop a zához jam</t>
  </si>
  <si>
    <t>7590117010</t>
  </si>
  <si>
    <t>Demontáž objektu rozměru do 6,0 x 3,0 m</t>
  </si>
  <si>
    <t>403808443</t>
  </si>
  <si>
    <t>Demontáž objektu rozměru do 6,0 x 3,0 m - včetně odpojení zařízení od kabelových rozvodů</t>
  </si>
  <si>
    <t>7590125057</t>
  </si>
  <si>
    <t>Montáž skříně společné přístrojové pro přejezdy</t>
  </si>
  <si>
    <t>1651679646</t>
  </si>
  <si>
    <t>Montáž skříně společné přístrojové pro přejezdy - usazení skříně a zatažení kabelů bez zhotovení a zapojení kabelových forem. Bez kabelových příchytek</t>
  </si>
  <si>
    <t>7590525230</t>
  </si>
  <si>
    <t>Montáž kabelu návěstního volně uloženého s jádrem 1 mm Cu TCEKEZE, TCEKFE, TCEKPFLEY, TCEKPFLEZE do 7 P</t>
  </si>
  <si>
    <t>-1153420188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</si>
  <si>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</si>
  <si>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</si>
  <si>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</si>
  <si>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-134726775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</si>
  <si>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</si>
  <si>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7590527042</t>
  </si>
  <si>
    <t>Demontáž kabelu volně uloženého</t>
  </si>
  <si>
    <t>38626327</t>
  </si>
  <si>
    <t>7590545050</t>
  </si>
  <si>
    <t>Uložení kabelu CYKY do žlabového rozvodu zabezpečovací ústředny do 4 x 10 mm</t>
  </si>
  <si>
    <t>-340960229</t>
  </si>
  <si>
    <t>Uložení kabelu CYKY do 4 x 10 mm - odvinutí, naměření a položení, zaizolování konců kabelu, prozvonění a označení</t>
  </si>
  <si>
    <t>7590545070</t>
  </si>
  <si>
    <t>Montáž ukončení kabelu CYKY 4x10 ve stojanu závor nebo rozvaděči</t>
  </si>
  <si>
    <t>741044982</t>
  </si>
  <si>
    <t>Montáž ukončení kabelu CYKY 4x10 ve stojanu závor nebo rozvaděči - zatažení kabelu a jeho upevnění, odstranění pláště, rozpletení, odizolování žil, prozvonění a zapojení na svorkovnici</t>
  </si>
  <si>
    <t>7590555132</t>
  </si>
  <si>
    <t>Montáž forma pro kabely TCEKPFLE, TCEKPFLEY, TCEKPFLEZE, TCEKPFLEZY do 3 P 1,0</t>
  </si>
  <si>
    <t>1197404151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</si>
  <si>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</si>
  <si>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7590555138</t>
  </si>
  <si>
    <t>Montáž forma pro kabely TCEKPFLE, TCEKPFLEY, TCEKPFLEZE, TCEKPFLEZY do 12 P 1,0</t>
  </si>
  <si>
    <t>-479012405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</si>
  <si>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</si>
  <si>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7590725140</t>
  </si>
  <si>
    <t>Situování stožáru návěstidla nebo výstražníku přejezdového zařízení</t>
  </si>
  <si>
    <t>1277728424</t>
  </si>
  <si>
    <t>7592005050</t>
  </si>
  <si>
    <t>Montáž počítacího bodu (senzoru) RSR 180</t>
  </si>
  <si>
    <t>664181870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</si>
  <si>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</si>
  <si>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</si>
  <si>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</si>
  <si>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1813433010</t>
  </si>
  <si>
    <t>7592815044</t>
  </si>
  <si>
    <t>Montáž plastového výstražníku AŽD 97 s jednou skříní</t>
  </si>
  <si>
    <t>1134425848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</si>
  <si>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</si>
  <si>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23</t>
  </si>
  <si>
    <t>7592817010</t>
  </si>
  <si>
    <t>Demontáž výstražníku</t>
  </si>
  <si>
    <t>-85446704</t>
  </si>
  <si>
    <t>24</t>
  </si>
  <si>
    <t>7592905012</t>
  </si>
  <si>
    <t>Montáž článku niklokadmiového kapacity přes 200 Ah</t>
  </si>
  <si>
    <t>541062948</t>
  </si>
  <si>
    <t>Montáž článku niklokadmiového kapacity přes 200 Ah - postavení článku, připojení vodičů, ochrana svorek vazelinou, změření napětí, kontrola elektrolytu s případným doplněním destilovanou vodou</t>
  </si>
  <si>
    <t>25</t>
  </si>
  <si>
    <t>7592907012</t>
  </si>
  <si>
    <t>Demontáž článku niklokadmiového kapacity přes 200 Ah</t>
  </si>
  <si>
    <t>1946752631</t>
  </si>
  <si>
    <t>26</t>
  </si>
  <si>
    <t>7593315085</t>
  </si>
  <si>
    <t>Montáž vnitřní části objektu OPD 2,5/3,6</t>
  </si>
  <si>
    <t>433783661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</si>
  <si>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roštů, zhotovení a zapojení kabelových forem</t>
  </si>
  <si>
    <t>27</t>
  </si>
  <si>
    <t>7593315425</t>
  </si>
  <si>
    <t>Zhotovení jednoho zapojení při volné vazbě</t>
  </si>
  <si>
    <t>-839880611</t>
  </si>
  <si>
    <t>Zhotovení jednoho zapojení při volné vazbě - naměření vodiče, zatažení a připojení</t>
  </si>
  <si>
    <t>28</t>
  </si>
  <si>
    <t>7593317010</t>
  </si>
  <si>
    <t>Zrušení jednoho zapojení při volné vazbě</t>
  </si>
  <si>
    <t>-1244762009</t>
  </si>
  <si>
    <t>Zrušení jednoho zapojení při volné vazbě - odpojení vodiče a jeho vytažení</t>
  </si>
  <si>
    <t>29</t>
  </si>
  <si>
    <t>7594105012</t>
  </si>
  <si>
    <t>Odpojení a zpětné připojení lan ke stojánku KSL</t>
  </si>
  <si>
    <t>-397100512</t>
  </si>
  <si>
    <t>Odpojení a zpětné připojení lan ke stojánku KSL - včetně odpojení a připevnění lanového propojení na pražce nebo montážní trámky</t>
  </si>
  <si>
    <t>30</t>
  </si>
  <si>
    <t>7594105072</t>
  </si>
  <si>
    <t>Montáž lanového propojení tlumivek na betonové pražce 3,7 nebo 4,2 m</t>
  </si>
  <si>
    <t>1996340498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</si>
  <si>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</si>
  <si>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31</t>
  </si>
  <si>
    <t>7594107070</t>
  </si>
  <si>
    <t>Demontáž lanového propojení tlumivek z betonových pražců</t>
  </si>
  <si>
    <t>1404588222</t>
  </si>
  <si>
    <t>32</t>
  </si>
  <si>
    <t>7594305010</t>
  </si>
  <si>
    <t>Montáž součástí počítače náprav vyhodnocovací části</t>
  </si>
  <si>
    <t>1915286358</t>
  </si>
  <si>
    <t>33</t>
  </si>
  <si>
    <t>7594305015</t>
  </si>
  <si>
    <t>Montáž součástí počítače náprav neoprénové ochranné hadice se soupravou pro upevnění k pražci</t>
  </si>
  <si>
    <t>1562083777</t>
  </si>
  <si>
    <t>34</t>
  </si>
  <si>
    <t>7594305030</t>
  </si>
  <si>
    <t>Montáž součástí počítače náprav kabelového závěru KSL-F pro RSR</t>
  </si>
  <si>
    <t>112007478</t>
  </si>
  <si>
    <t>35</t>
  </si>
  <si>
    <t>7594305040</t>
  </si>
  <si>
    <t>Montáž součástí počítače náprav upevňovací kolejnicové čelisti SK 140</t>
  </si>
  <si>
    <t>1160650057</t>
  </si>
  <si>
    <t>36</t>
  </si>
  <si>
    <t>7594307010</t>
  </si>
  <si>
    <t>Demontáž součástí počítače náprav vyhodnocovací části</t>
  </si>
  <si>
    <t>262687055</t>
  </si>
  <si>
    <t>37</t>
  </si>
  <si>
    <t>7594307015</t>
  </si>
  <si>
    <t>Demontáž součástí počítače náprav neoprénové ochranné hadice se soupravou pro upevnění k pražci</t>
  </si>
  <si>
    <t>-954218005</t>
  </si>
  <si>
    <t>38</t>
  </si>
  <si>
    <t>7594307030</t>
  </si>
  <si>
    <t>Demontáž součástí počítače náprav kabelového závěru KSL-F pro RSR</t>
  </si>
  <si>
    <t>-1485100980</t>
  </si>
  <si>
    <t>39</t>
  </si>
  <si>
    <t>7594307040</t>
  </si>
  <si>
    <t>Demontáž součástí počítače náprav upevňovací kolejnicové čelisti SK 140</t>
  </si>
  <si>
    <t>-110087385</t>
  </si>
  <si>
    <t>40</t>
  </si>
  <si>
    <t>7598095085</t>
  </si>
  <si>
    <t>Přezkoušení a regulace senzoru počítacího bodu</t>
  </si>
  <si>
    <t>-2133881363</t>
  </si>
  <si>
    <t>Přezkoušení a regulace senzoru počítacího bodu - kontrola (nastavení) mechanických parametrů polohy, regulace napájení, kalibrace, kontrola funkce a započítávání, kontrola indikace</t>
  </si>
  <si>
    <t>41</t>
  </si>
  <si>
    <t>7598095090</t>
  </si>
  <si>
    <t>Přezkoušení a regulace počítače náprav včetně vyhotovení protokolu za 1 úsek</t>
  </si>
  <si>
    <t>-1360103179</t>
  </si>
  <si>
    <t>Přezkoušení a regulace počítače náprav včetně vyhotovení protokolu za 1 úsek - provedení příslušných měření, nastavení zařízení, přezkoušení funkce a vyhotovení protokolu</t>
  </si>
  <si>
    <t>42</t>
  </si>
  <si>
    <t>7598095155</t>
  </si>
  <si>
    <t>Regulovaní a aktivování automatického přejezdového zařízení bez závor</t>
  </si>
  <si>
    <t>1647255239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</si>
  <si>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</si>
  <si>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43</t>
  </si>
  <si>
    <t>7598095445</t>
  </si>
  <si>
    <t>Příprava ke komplexním zkouškám automatických přejezdových zabezpečovacích zařízení bez závor jednokolejné</t>
  </si>
  <si>
    <t>1054347527</t>
  </si>
  <si>
    <t>Příprava ke komplexním zkouškám automatických přejezdových zabezpečovacích zařízení bez závor jednokolejné - oživení, seřízení a nastavení zařízení s ohledem na postup jeho uvádění do provozu</t>
  </si>
  <si>
    <t>44</t>
  </si>
  <si>
    <t>7598095515</t>
  </si>
  <si>
    <t>Komplexní zkouška automatických přejezdových zabezpečovacích zařízení bez závor jednokolejné</t>
  </si>
  <si>
    <t>688388312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</si>
  <si>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</si>
  <si>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45</t>
  </si>
  <si>
    <t>7598095550</t>
  </si>
  <si>
    <t>Vyhotovení protokolu UTZ pro PZZ bez závor jedna kolej</t>
  </si>
  <si>
    <t>174749026</t>
  </si>
  <si>
    <t>Vyhotovení protokolu UTZ pro PZZ bez závor jedna kolej - vykonání prohlídky a zkoušky včetně vyhotovení protokolu podle vyhl. 100/1995 Sb.</t>
  </si>
  <si>
    <t>46</t>
  </si>
  <si>
    <t>7598095635</t>
  </si>
  <si>
    <t>Vyhotovení revizní zprávy PZZ</t>
  </si>
  <si>
    <t>-1632184940</t>
  </si>
  <si>
    <t>Vyhotovení revizní zprávy PZZ - vykonání prohlídky a zkoušky pro napájení elektrického zařízení včetně vyhotovení revizní zprávy podle vyhl. 100/1995 Sb. a norem ČSN</t>
  </si>
  <si>
    <t>47</t>
  </si>
  <si>
    <t>9901000800</t>
  </si>
  <si>
    <t>Doprava obousměrná mechanizací o nosnosti do 3,5 t elektrosoučástek, montážního materiálu, kameniva, písku, dlažebních kostek, suti, atd. do 150 km</t>
  </si>
  <si>
    <t>614428093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</si>
  <si>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</si>
  <si>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48</t>
  </si>
  <si>
    <t>9902200800</t>
  </si>
  <si>
    <t>Doprava obousměrná mechanizací o nosnosti přes 3,5 t objemnějšího kusového materiálu (prefabrikátů, stožárů, výhybek, rozvaděčů, vybouraných hmot atd.) do 150 km</t>
  </si>
  <si>
    <t>-819605395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</si>
  <si>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</si>
  <si>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49</t>
  </si>
  <si>
    <t>-1057352686</t>
  </si>
  <si>
    <t>50</t>
  </si>
  <si>
    <t>9902900400</t>
  </si>
  <si>
    <t>Složení objemnějšího kusového materiálu, vybouraných hmot</t>
  </si>
  <si>
    <t>-1266267228</t>
  </si>
  <si>
    <t>Složení objemnějšího kusového materiálu, vybouraných hmot   Poznámka: 1. Ceny jsou určeny pro skládání materiálu z vlastních zásob objednatele.</t>
  </si>
  <si>
    <t>51</t>
  </si>
  <si>
    <t>9903100200</t>
  </si>
  <si>
    <t>Přeprava mechanizace na místo prováděných prací o hmotnosti do 12 t do 200 km</t>
  </si>
  <si>
    <t>-2147274564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</si>
  <si>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</si>
  <si>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52</t>
  </si>
  <si>
    <t>9909000200</t>
  </si>
  <si>
    <t>Poplatek za uložení nebezpečného odpadu na oficiální skládku</t>
  </si>
  <si>
    <t>1529057996</t>
  </si>
  <si>
    <t>Poplatek za uložení nebezpečného odpadu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</si>
  <si>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PS 01.2 - Položky dle URS</t>
  </si>
  <si>
    <t xml:space="preserve">    1 - Zemní práce</t>
  </si>
  <si>
    <t xml:space="preserve">    8 - Betonový základ</t>
  </si>
  <si>
    <t>M - Práce a dodávky M</t>
  </si>
  <si>
    <t xml:space="preserve">    46-M - Zemní práce při extr.mont.pracích</t>
  </si>
  <si>
    <t>HZS - Hodinové zúčtovací sazby</t>
  </si>
  <si>
    <t>Zemní práce</t>
  </si>
  <si>
    <t>141721213</t>
  </si>
  <si>
    <t>Řízený zemní protlak délky do 50 m hl do 6 m se zatažením potrubí průměru vrtu přes 110 do 140 mm v hornině třídy těžitelnosti I a II skupiny 1 až 4</t>
  </si>
  <si>
    <t>CS ÚRS 2023 01</t>
  </si>
  <si>
    <t>1456577875</t>
  </si>
  <si>
    <t>Řízený zemní protlak délky protlaku do 50 m v hornině třídy těžitelnosti I a II, skupiny 1 až 4 včetně zatažení trub v hloubce do 6 m průměru vrtu přes 110 do 140 mm</t>
  </si>
  <si>
    <t>Betonový základ</t>
  </si>
  <si>
    <t>895941103</t>
  </si>
  <si>
    <t>Osazení betonových základových patek</t>
  </si>
  <si>
    <t>-407337846</t>
  </si>
  <si>
    <t>Práce a dodávky M</t>
  </si>
  <si>
    <t>46-M</t>
  </si>
  <si>
    <t>Zemní práce při extr.mont.pracích</t>
  </si>
  <si>
    <t>460131114</t>
  </si>
  <si>
    <t>Hloubení nezapažených jam při elektromontážích ručně v hornině tř II skupiny 4</t>
  </si>
  <si>
    <t>-1709273478</t>
  </si>
  <si>
    <t>Hloubení nezapažených jam ručně včetně urovnání dna s přemístěním výkopku do vzdálenosti 3 m od okraje jámy nebo s naložením na dopravní prostředek v hornině třídy těžitelnosti II skupiny 4</t>
  </si>
  <si>
    <t>460161173</t>
  </si>
  <si>
    <t>Hloubení kabelových rýh ručně š 35 cm hl 80 cm v hornině tř II skupiny 4</t>
  </si>
  <si>
    <t>1978069699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</si>
  <si>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</si>
  <si>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460391124</t>
  </si>
  <si>
    <t>Zásyp jam při elektromontážích ručně se zhutněním z hornin třídy II skupiny 4</t>
  </si>
  <si>
    <t>-2104746568</t>
  </si>
  <si>
    <t>Zásyp jam ručně s uložením výkopku ve vrstvách a úpravou povrchu s přemístění sypaniny ze vzdálenosti do 10 m se zhutněním z horniny třídy těžitelnosti II skupiny 4</t>
  </si>
  <si>
    <t>460431183</t>
  </si>
  <si>
    <t>Zásyp kabelových rýh ručně se zhutněním š 35 cm hl 80 cm z horniny tř II skupiny 4</t>
  </si>
  <si>
    <t>1988417871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</si>
  <si>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</si>
  <si>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468051121</t>
  </si>
  <si>
    <t>Bourání základu betonového při elektromontážích</t>
  </si>
  <si>
    <t>55883515</t>
  </si>
  <si>
    <t>Bourání základu betonového</t>
  </si>
  <si>
    <t>HZS</t>
  </si>
  <si>
    <t>Hodinové zúčtovací sazby</t>
  </si>
  <si>
    <t>HZS4132</t>
  </si>
  <si>
    <t>Hodinová zúčtovací sazba jeřábník specialista</t>
  </si>
  <si>
    <t>hod</t>
  </si>
  <si>
    <t>1294465560</t>
  </si>
  <si>
    <t>Hodinové zúčtovací sazby ostatních profesí obsluha stavebních strojů a zařízení jeřábník specialista</t>
  </si>
  <si>
    <t>VON - Vedlejší a ostatní náklady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</si>
  <si>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</si>
  <si>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</si>
  <si>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</si>
  <si>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</si>
  <si>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</si>
  <si>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soubor</t>
  </si>
  <si>
    <t>-697286263</t>
  </si>
  <si>
    <t>022101011</t>
  </si>
  <si>
    <t>Geodetické práce Geodetické práce v průběhu opravy</t>
  </si>
  <si>
    <t>330407037</t>
  </si>
  <si>
    <t>022121001</t>
  </si>
  <si>
    <t>Geodetické práce Diagnostika technické infrastruktury Vytýčení trasy inženýrských sítí</t>
  </si>
  <si>
    <t>-609996524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</si>
  <si>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</si>
  <si>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023122001</t>
  </si>
  <si>
    <t>Projektové práce Projektová dokumentace - přípravné práce Projekt opravy zabezpečovacích, sdělovacích, elektrických zařízení</t>
  </si>
  <si>
    <t>sobor</t>
  </si>
  <si>
    <t>1236647928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</si>
  <si>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</si>
  <si>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položce:_x000D_
1) projekt provizorního PZZ včetně schválené tabulky přejezdů dle platných norem a předpisů, komplexní přezkoušení hotového PZZ dle předpisu SŽDC T200 a vydání Protokolu o technické prohlídce a zkoušce, Výchozí revize elektrického zařízení a nového Průkazu způsobilosti určeného technického zařízení._x000D_
_x000D_
2) projekt nivelety komunikace vedené přes přejezd s plynulým navázáním na stávající stav</t>
  </si>
  <si>
    <t>024101001</t>
  </si>
  <si>
    <t>Inženýrská činnost střežení pracovní skupiny zaměstnanců</t>
  </si>
  <si>
    <t>-2022762322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</si>
  <si>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</si>
  <si>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</si>
  <si>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 xml:space="preserve">soubor </t>
  </si>
  <si>
    <t>240104476</t>
  </si>
  <si>
    <t>Poznámka k položce:_x000D_
součástí ceny je i potřebný pronájem pozemků pro umístění zařízení staveniště a provizorní komunikace</t>
  </si>
  <si>
    <t>033101021</t>
  </si>
  <si>
    <t>Provozní vlivy Rušení prací silničním provozem při výskytu aut za směnu 8,5 hod. přes 500</t>
  </si>
  <si>
    <t>%</t>
  </si>
  <si>
    <t>1271529306</t>
  </si>
  <si>
    <t xml:space="preserve">Poznámka k položce:_x000D_
Dodavatel doplní do jednotkové ceny finanční objem, který musí odpovídat součtu finančních objemů položek č. 1 - 10  objektu SO 01, položek č. 1 - 15 objektu SO 02 a položek 1 - 17 objektu SO 03. (finanční objem se násobí danou procentní sazbou, v tabulce je proto nutno dosadit 1/100 hodnoty)._x000D_
Výši procentní sazby (množství) je dodavatel oprávněn měnit, přičemž maximální  možná hodnota činí 3 % tak, jak je předvyplněno v příslušné buňce této položky. Tuto maximální nastavenou procentuální hranici není dodavatel oprávněn překročit. </t>
  </si>
  <si>
    <t>033111001</t>
  </si>
  <si>
    <t>Provozní vlivy Výluka silničního provozu se zajištěním objížďky</t>
  </si>
  <si>
    <t>-1133359521</t>
  </si>
  <si>
    <t>033121011</t>
  </si>
  <si>
    <t>Provozní vlivy Rušení prací železničním provozem širá trať nebo dopravny s kolejovým rozvětvením s počtem vlaků za směnu 8,5 hod. přes 25 do 50</t>
  </si>
  <si>
    <t>2041654525</t>
  </si>
  <si>
    <t xml:space="preserve">Poznámka k položce:_x000D_
Dodavatel doplní do jednotkové ceny finanční objem, který musí odpovídat součtu finančních objemů položek č. 1 - 10  objektu SO 01 a položek č. 1 - 15 objektu SO 02 (finanční objem se násobí danou procentní sazbou, v tabulce je proto nutno dosadit 1/100 hodnoty)._x000D_
Výši procentní sazby (množství) je dodavatel oprávněn měnit, přičemž maximální  možná hodnota činí 10 % tak, jak je předvyplněno v příslušné buňce této položky. Tuto maximální nastavenou procentuální hranici není dodavatel oprávněn překročit. </t>
  </si>
  <si>
    <t>034111001</t>
  </si>
  <si>
    <t>Další náklady na pracovníky Zákonné příplatky ke mzdě za práci o sobotách, nedělích a státem uznaných svátcích</t>
  </si>
  <si>
    <t>Kč/hod</t>
  </si>
  <si>
    <t>-295616073</t>
  </si>
  <si>
    <t>6*12*15</t>
  </si>
  <si>
    <t>034111011</t>
  </si>
  <si>
    <t>Další náklady na pracovníky Zákonné příplatky ke mzdě za práci v noci</t>
  </si>
  <si>
    <t>-1240838945</t>
  </si>
  <si>
    <t>2*8*20</t>
  </si>
  <si>
    <t>R033111001.3</t>
  </si>
  <si>
    <t>Provozní vlivy Výluka silničního provozu se zajištěním objížďky - obtížné vyřízení povolení a označení objížďky</t>
  </si>
  <si>
    <t>-2039339315</t>
  </si>
  <si>
    <t>SEZNAM FIGUR</t>
  </si>
  <si>
    <t>Výměra</t>
  </si>
  <si>
    <t xml:space="preserve"> SO 01</t>
  </si>
  <si>
    <t>Použití figury:</t>
  </si>
  <si>
    <t>BetC1620</t>
  </si>
  <si>
    <t>BetC2025</t>
  </si>
  <si>
    <t>ŠD16x32</t>
  </si>
  <si>
    <t>"dosypávky" 15</t>
  </si>
  <si>
    <t xml:space="preserve"> SO 02</t>
  </si>
  <si>
    <t xml:space="preserve"> SO 03</t>
  </si>
  <si>
    <t>DemKR</t>
  </si>
  <si>
    <t>DopKL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</si>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</sst>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/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22"/>
      <c r="AL5" s="22"/>
      <c r="AM5" s="22"/>
      <c r="AN5" s="22"/>
      <c r="AO5" s="22"/>
      <c r="AP5" s="22"/>
      <c r="AQ5" s="22"/>
      <c r="AR5" s="20"/>
      <c r="BE5" s="303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22"/>
      <c r="AL6" s="22"/>
      <c r="AM6" s="22"/>
      <c r="AN6" s="22"/>
      <c r="AO6" s="22"/>
      <c r="AP6" s="22"/>
      <c r="AQ6" s="22"/>
      <c r="AR6" s="20"/>
      <c r="BE6" s="30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30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304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04"/>
      <c r="BS10" s="17" t="s">
        <v>6</v>
      </c>
    </row>
    <row r="11" spans="1:74" s="1" customFormat="1" ht="18.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04"/>
      <c r="BS11" s="17" t="s">
        <v>6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4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304"/>
      <c r="BS13" s="17" t="s">
        <v>6</v>
      </c>
    </row>
    <row r="14" spans="1:74" ht="12.5">
      <c r="B14" s="21"/>
      <c r="C14" s="22"/>
      <c r="D14" s="22"/>
      <c r="E14" s="309" t="s">
        <v>31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304"/>
      <c r="BS14" s="17" t="s">
        <v>6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4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04"/>
      <c r="BS16" s="17" t="s">
        <v>4</v>
      </c>
    </row>
    <row r="17" spans="1:71" s="1" customFormat="1" ht="18.5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04"/>
      <c r="BS17" s="17" t="s">
        <v>34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4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04"/>
      <c r="BS19" s="17" t="s">
        <v>6</v>
      </c>
    </row>
    <row r="20" spans="1:71" s="1" customFormat="1" ht="18.5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04"/>
      <c r="BS20" s="17" t="s">
        <v>34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4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4"/>
    </row>
    <row r="23" spans="1:71" s="1" customFormat="1" ht="16.5" customHeight="1">
      <c r="B23" s="21"/>
      <c r="C23" s="22"/>
      <c r="D23" s="22"/>
      <c r="E23" s="311" t="s">
        <v>1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22"/>
      <c r="AP23" s="22"/>
      <c r="AQ23" s="22"/>
      <c r="AR23" s="20"/>
      <c r="BE23" s="304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4"/>
    </row>
    <row r="25" spans="1:71" s="1" customFormat="1" ht="7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4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2">
        <f>ROUND(AG94,2)</f>
        <v>0</v>
      </c>
      <c r="AL26" s="313"/>
      <c r="AM26" s="313"/>
      <c r="AN26" s="313"/>
      <c r="AO26" s="313"/>
      <c r="AP26" s="36"/>
      <c r="AQ26" s="36"/>
      <c r="AR26" s="39"/>
      <c r="BE26" s="304"/>
    </row>
    <row r="27" spans="1:71" s="2" customFormat="1" ht="7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4"/>
    </row>
    <row r="28" spans="1:71" s="2" customFormat="1" ht="12.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4" t="s">
        <v>38</v>
      </c>
      <c r="M28" s="314"/>
      <c r="N28" s="314"/>
      <c r="O28" s="314"/>
      <c r="P28" s="314"/>
      <c r="Q28" s="36"/>
      <c r="R28" s="36"/>
      <c r="S28" s="36"/>
      <c r="T28" s="36"/>
      <c r="U28" s="36"/>
      <c r="V28" s="36"/>
      <c r="W28" s="314" t="s">
        <v>39</v>
      </c>
      <c r="X28" s="314"/>
      <c r="Y28" s="314"/>
      <c r="Z28" s="314"/>
      <c r="AA28" s="314"/>
      <c r="AB28" s="314"/>
      <c r="AC28" s="314"/>
      <c r="AD28" s="314"/>
      <c r="AE28" s="314"/>
      <c r="AF28" s="36"/>
      <c r="AG28" s="36"/>
      <c r="AH28" s="36"/>
      <c r="AI28" s="36"/>
      <c r="AJ28" s="36"/>
      <c r="AK28" s="314" t="s">
        <v>40</v>
      </c>
      <c r="AL28" s="314"/>
      <c r="AM28" s="314"/>
      <c r="AN28" s="314"/>
      <c r="AO28" s="314"/>
      <c r="AP28" s="36"/>
      <c r="AQ28" s="36"/>
      <c r="AR28" s="39"/>
      <c r="BE28" s="304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17">
        <v>0.21</v>
      </c>
      <c r="M29" s="316"/>
      <c r="N29" s="316"/>
      <c r="O29" s="316"/>
      <c r="P29" s="316"/>
      <c r="Q29" s="41"/>
      <c r="R29" s="41"/>
      <c r="S29" s="41"/>
      <c r="T29" s="41"/>
      <c r="U29" s="41"/>
      <c r="V29" s="41"/>
      <c r="W29" s="315">
        <f>ROUND(AZ94, 2)</f>
        <v>0</v>
      </c>
      <c r="X29" s="316"/>
      <c r="Y29" s="316"/>
      <c r="Z29" s="316"/>
      <c r="AA29" s="316"/>
      <c r="AB29" s="316"/>
      <c r="AC29" s="316"/>
      <c r="AD29" s="316"/>
      <c r="AE29" s="316"/>
      <c r="AF29" s="41"/>
      <c r="AG29" s="41"/>
      <c r="AH29" s="41"/>
      <c r="AI29" s="41"/>
      <c r="AJ29" s="41"/>
      <c r="AK29" s="315">
        <f>ROUND(AV94, 2)</f>
        <v>0</v>
      </c>
      <c r="AL29" s="316"/>
      <c r="AM29" s="316"/>
      <c r="AN29" s="316"/>
      <c r="AO29" s="316"/>
      <c r="AP29" s="41"/>
      <c r="AQ29" s="41"/>
      <c r="AR29" s="42"/>
      <c r="BE29" s="305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17">
        <v>0.15</v>
      </c>
      <c r="M30" s="316"/>
      <c r="N30" s="316"/>
      <c r="O30" s="316"/>
      <c r="P30" s="316"/>
      <c r="Q30" s="41"/>
      <c r="R30" s="41"/>
      <c r="S30" s="41"/>
      <c r="T30" s="41"/>
      <c r="U30" s="41"/>
      <c r="V30" s="41"/>
      <c r="W30" s="315">
        <f>ROUND(BA94, 2)</f>
        <v>0</v>
      </c>
      <c r="X30" s="316"/>
      <c r="Y30" s="316"/>
      <c r="Z30" s="316"/>
      <c r="AA30" s="316"/>
      <c r="AB30" s="316"/>
      <c r="AC30" s="316"/>
      <c r="AD30" s="316"/>
      <c r="AE30" s="316"/>
      <c r="AF30" s="41"/>
      <c r="AG30" s="41"/>
      <c r="AH30" s="41"/>
      <c r="AI30" s="41"/>
      <c r="AJ30" s="41"/>
      <c r="AK30" s="315">
        <f>ROUND(AW94, 2)</f>
        <v>0</v>
      </c>
      <c r="AL30" s="316"/>
      <c r="AM30" s="316"/>
      <c r="AN30" s="316"/>
      <c r="AO30" s="316"/>
      <c r="AP30" s="41"/>
      <c r="AQ30" s="41"/>
      <c r="AR30" s="42"/>
      <c r="BE30" s="305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17">
        <v>0.21</v>
      </c>
      <c r="M31" s="316"/>
      <c r="N31" s="316"/>
      <c r="O31" s="316"/>
      <c r="P31" s="316"/>
      <c r="Q31" s="41"/>
      <c r="R31" s="41"/>
      <c r="S31" s="41"/>
      <c r="T31" s="41"/>
      <c r="U31" s="41"/>
      <c r="V31" s="41"/>
      <c r="W31" s="315">
        <f>ROUND(BB94, 2)</f>
        <v>0</v>
      </c>
      <c r="X31" s="316"/>
      <c r="Y31" s="316"/>
      <c r="Z31" s="316"/>
      <c r="AA31" s="316"/>
      <c r="AB31" s="316"/>
      <c r="AC31" s="316"/>
      <c r="AD31" s="316"/>
      <c r="AE31" s="316"/>
      <c r="AF31" s="41"/>
      <c r="AG31" s="41"/>
      <c r="AH31" s="41"/>
      <c r="AI31" s="41"/>
      <c r="AJ31" s="41"/>
      <c r="AK31" s="315">
        <v>0</v>
      </c>
      <c r="AL31" s="316"/>
      <c r="AM31" s="316"/>
      <c r="AN31" s="316"/>
      <c r="AO31" s="316"/>
      <c r="AP31" s="41"/>
      <c r="AQ31" s="41"/>
      <c r="AR31" s="42"/>
      <c r="BE31" s="305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17">
        <v>0.15</v>
      </c>
      <c r="M32" s="316"/>
      <c r="N32" s="316"/>
      <c r="O32" s="316"/>
      <c r="P32" s="316"/>
      <c r="Q32" s="41"/>
      <c r="R32" s="41"/>
      <c r="S32" s="41"/>
      <c r="T32" s="41"/>
      <c r="U32" s="41"/>
      <c r="V32" s="41"/>
      <c r="W32" s="315">
        <f>ROUND(BC94, 2)</f>
        <v>0</v>
      </c>
      <c r="X32" s="316"/>
      <c r="Y32" s="316"/>
      <c r="Z32" s="316"/>
      <c r="AA32" s="316"/>
      <c r="AB32" s="316"/>
      <c r="AC32" s="316"/>
      <c r="AD32" s="316"/>
      <c r="AE32" s="316"/>
      <c r="AF32" s="41"/>
      <c r="AG32" s="41"/>
      <c r="AH32" s="41"/>
      <c r="AI32" s="41"/>
      <c r="AJ32" s="41"/>
      <c r="AK32" s="315">
        <v>0</v>
      </c>
      <c r="AL32" s="316"/>
      <c r="AM32" s="316"/>
      <c r="AN32" s="316"/>
      <c r="AO32" s="316"/>
      <c r="AP32" s="41"/>
      <c r="AQ32" s="41"/>
      <c r="AR32" s="42"/>
      <c r="BE32" s="305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17">
        <v>0</v>
      </c>
      <c r="M33" s="316"/>
      <c r="N33" s="316"/>
      <c r="O33" s="316"/>
      <c r="P33" s="316"/>
      <c r="Q33" s="41"/>
      <c r="R33" s="41"/>
      <c r="S33" s="41"/>
      <c r="T33" s="41"/>
      <c r="U33" s="41"/>
      <c r="V33" s="41"/>
      <c r="W33" s="315">
        <f>ROUND(BD94, 2)</f>
        <v>0</v>
      </c>
      <c r="X33" s="316"/>
      <c r="Y33" s="316"/>
      <c r="Z33" s="316"/>
      <c r="AA33" s="316"/>
      <c r="AB33" s="316"/>
      <c r="AC33" s="316"/>
      <c r="AD33" s="316"/>
      <c r="AE33" s="316"/>
      <c r="AF33" s="41"/>
      <c r="AG33" s="41"/>
      <c r="AH33" s="41"/>
      <c r="AI33" s="41"/>
      <c r="AJ33" s="41"/>
      <c r="AK33" s="315">
        <v>0</v>
      </c>
      <c r="AL33" s="316"/>
      <c r="AM33" s="316"/>
      <c r="AN33" s="316"/>
      <c r="AO33" s="316"/>
      <c r="AP33" s="41"/>
      <c r="AQ33" s="41"/>
      <c r="AR33" s="42"/>
      <c r="BE33" s="305"/>
    </row>
    <row r="34" spans="1:57" s="2" customFormat="1" ht="7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0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19"/>
      <c r="Z35" s="319"/>
      <c r="AA35" s="319"/>
      <c r="AB35" s="319"/>
      <c r="AC35" s="45"/>
      <c r="AD35" s="45"/>
      <c r="AE35" s="45"/>
      <c r="AF35" s="45"/>
      <c r="AG35" s="45"/>
      <c r="AH35" s="45"/>
      <c r="AI35" s="45"/>
      <c r="AJ35" s="45"/>
      <c r="AK35" s="318">
        <f>SUM(AK26:AK33)</f>
        <v>0</v>
      </c>
      <c r="AL35" s="319"/>
      <c r="AM35" s="319"/>
      <c r="AN35" s="319"/>
      <c r="AO35" s="320"/>
      <c r="AP35" s="43"/>
      <c r="AQ35" s="43"/>
      <c r="AR35" s="39"/>
      <c r="BE35" s="34"/>
    </row>
    <row r="36" spans="1:57" s="2" customFormat="1" ht="7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0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0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7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7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7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635220011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7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8" t="str">
        <f>K6</f>
        <v>Oprava přejezdů u OŘ Ostrava 2023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7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ST Olomouc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0" t="str">
        <f>IF(AN8= "","",AN8)</f>
        <v>12. 4. 2023</v>
      </c>
      <c r="AN87" s="280"/>
      <c r="AO87" s="36"/>
      <c r="AP87" s="36"/>
      <c r="AQ87" s="36"/>
      <c r="AR87" s="39"/>
      <c r="BE87" s="34"/>
    </row>
    <row r="88" spans="1:91" s="2" customFormat="1" ht="7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81" t="str">
        <f>IF(E17="","",E17)</f>
        <v xml:space="preserve"> </v>
      </c>
      <c r="AN89" s="282"/>
      <c r="AO89" s="282"/>
      <c r="AP89" s="282"/>
      <c r="AQ89" s="36"/>
      <c r="AR89" s="39"/>
      <c r="AS89" s="283" t="s">
        <v>57</v>
      </c>
      <c r="AT89" s="28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15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81" t="str">
        <f>IF(E20="","",E20)</f>
        <v xml:space="preserve"> </v>
      </c>
      <c r="AN90" s="282"/>
      <c r="AO90" s="282"/>
      <c r="AP90" s="282"/>
      <c r="AQ90" s="36"/>
      <c r="AR90" s="39"/>
      <c r="AS90" s="285"/>
      <c r="AT90" s="28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7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7"/>
      <c r="AT91" s="28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9" t="s">
        <v>58</v>
      </c>
      <c r="D92" s="290"/>
      <c r="E92" s="290"/>
      <c r="F92" s="290"/>
      <c r="G92" s="290"/>
      <c r="H92" s="73"/>
      <c r="I92" s="292" t="s">
        <v>59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1" t="s">
        <v>60</v>
      </c>
      <c r="AH92" s="290"/>
      <c r="AI92" s="290"/>
      <c r="AJ92" s="290"/>
      <c r="AK92" s="290"/>
      <c r="AL92" s="290"/>
      <c r="AM92" s="290"/>
      <c r="AN92" s="292" t="s">
        <v>61</v>
      </c>
      <c r="AO92" s="290"/>
      <c r="AP92" s="293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7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1">
        <f>ROUND(AG95+SUM(AG96:AG98)+AG101,2)</f>
        <v>0</v>
      </c>
      <c r="AH94" s="301"/>
      <c r="AI94" s="301"/>
      <c r="AJ94" s="301"/>
      <c r="AK94" s="301"/>
      <c r="AL94" s="301"/>
      <c r="AM94" s="301"/>
      <c r="AN94" s="302">
        <f t="shared" ref="AN94:AN101" si="0">SUM(AG94,AT94)</f>
        <v>0</v>
      </c>
      <c r="AO94" s="302"/>
      <c r="AP94" s="302"/>
      <c r="AQ94" s="85" t="s">
        <v>1</v>
      </c>
      <c r="AR94" s="86"/>
      <c r="AS94" s="87">
        <f>ROUND(AS95+SUM(AS96:AS98)+AS101,2)</f>
        <v>0</v>
      </c>
      <c r="AT94" s="88">
        <f t="shared" ref="AT94:AT101" si="1">ROUND(SUM(AV94:AW94),2)</f>
        <v>0</v>
      </c>
      <c r="AU94" s="89">
        <f>ROUND(AU95+SUM(AU96:AU98)+AU101,5)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ROUND(AZ95+SUM(AZ96:AZ98)+AZ101,2)</f>
        <v>0</v>
      </c>
      <c r="BA94" s="88">
        <f>ROUND(BA95+SUM(BA96:BA98)+BA101,2)</f>
        <v>0</v>
      </c>
      <c r="BB94" s="88">
        <f>ROUND(BB95+SUM(BB96:BB98)+BB101,2)</f>
        <v>0</v>
      </c>
      <c r="BC94" s="88">
        <f>ROUND(BC95+SUM(BC96:BC98)+BC101,2)</f>
        <v>0</v>
      </c>
      <c r="BD94" s="90">
        <f>ROUND(BD95+SUM(BD96:BD98)+BD101,2)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>
      <c r="A95" s="93" t="s">
        <v>81</v>
      </c>
      <c r="B95" s="94"/>
      <c r="C95" s="95"/>
      <c r="D95" s="294" t="s">
        <v>82</v>
      </c>
      <c r="E95" s="294"/>
      <c r="F95" s="294"/>
      <c r="G95" s="294"/>
      <c r="H95" s="294"/>
      <c r="I95" s="96"/>
      <c r="J95" s="294" t="s">
        <v>83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95">
        <f>'SO 01 - Oprava povrchu př...'!J30</f>
        <v>0</v>
      </c>
      <c r="AH95" s="296"/>
      <c r="AI95" s="296"/>
      <c r="AJ95" s="296"/>
      <c r="AK95" s="296"/>
      <c r="AL95" s="296"/>
      <c r="AM95" s="296"/>
      <c r="AN95" s="295">
        <f t="shared" si="0"/>
        <v>0</v>
      </c>
      <c r="AO95" s="296"/>
      <c r="AP95" s="296"/>
      <c r="AQ95" s="97" t="s">
        <v>84</v>
      </c>
      <c r="AR95" s="98"/>
      <c r="AS95" s="99">
        <v>0</v>
      </c>
      <c r="AT95" s="100">
        <f t="shared" si="1"/>
        <v>0</v>
      </c>
      <c r="AU95" s="101">
        <f>'SO 01 - Oprava povrchu př...'!P119</f>
        <v>0</v>
      </c>
      <c r="AV95" s="100">
        <f>'SO 01 - Oprava povrchu př...'!J33</f>
        <v>0</v>
      </c>
      <c r="AW95" s="100">
        <f>'SO 01 - Oprava povrchu př...'!J34</f>
        <v>0</v>
      </c>
      <c r="AX95" s="100">
        <f>'SO 01 - Oprava povrchu př...'!J35</f>
        <v>0</v>
      </c>
      <c r="AY95" s="100">
        <f>'SO 01 - Oprava povrchu př...'!J36</f>
        <v>0</v>
      </c>
      <c r="AZ95" s="100">
        <f>'SO 01 - Oprava povrchu př...'!F33</f>
        <v>0</v>
      </c>
      <c r="BA95" s="100">
        <f>'SO 01 - Oprava povrchu př...'!F34</f>
        <v>0</v>
      </c>
      <c r="BB95" s="100">
        <f>'SO 01 - Oprava povrchu př...'!F35</f>
        <v>0</v>
      </c>
      <c r="BC95" s="100">
        <f>'SO 01 - Oprava povrchu př...'!F36</f>
        <v>0</v>
      </c>
      <c r="BD95" s="102">
        <f>'SO 01 - Oprava povrchu př...'!F37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24.75" customHeight="1">
      <c r="A96" s="93" t="s">
        <v>81</v>
      </c>
      <c r="B96" s="94"/>
      <c r="C96" s="95"/>
      <c r="D96" s="294" t="s">
        <v>88</v>
      </c>
      <c r="E96" s="294"/>
      <c r="F96" s="294"/>
      <c r="G96" s="294"/>
      <c r="H96" s="294"/>
      <c r="I96" s="96"/>
      <c r="J96" s="294" t="s">
        <v>89</v>
      </c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5">
        <f>'SO 02 - Provizorní přejez...'!J30</f>
        <v>0</v>
      </c>
      <c r="AH96" s="296"/>
      <c r="AI96" s="296"/>
      <c r="AJ96" s="296"/>
      <c r="AK96" s="296"/>
      <c r="AL96" s="296"/>
      <c r="AM96" s="296"/>
      <c r="AN96" s="295">
        <f t="shared" si="0"/>
        <v>0</v>
      </c>
      <c r="AO96" s="296"/>
      <c r="AP96" s="296"/>
      <c r="AQ96" s="97" t="s">
        <v>84</v>
      </c>
      <c r="AR96" s="98"/>
      <c r="AS96" s="99">
        <v>0</v>
      </c>
      <c r="AT96" s="100">
        <f t="shared" si="1"/>
        <v>0</v>
      </c>
      <c r="AU96" s="101">
        <f>'SO 02 - Provizorní přejez...'!P119</f>
        <v>0</v>
      </c>
      <c r="AV96" s="100">
        <f>'SO 02 - Provizorní přejez...'!J33</f>
        <v>0</v>
      </c>
      <c r="AW96" s="100">
        <f>'SO 02 - Provizorní přejez...'!J34</f>
        <v>0</v>
      </c>
      <c r="AX96" s="100">
        <f>'SO 02 - Provizorní přejez...'!J35</f>
        <v>0</v>
      </c>
      <c r="AY96" s="100">
        <f>'SO 02 - Provizorní přejez...'!J36</f>
        <v>0</v>
      </c>
      <c r="AZ96" s="100">
        <f>'SO 02 - Provizorní přejez...'!F33</f>
        <v>0</v>
      </c>
      <c r="BA96" s="100">
        <f>'SO 02 - Provizorní přejez...'!F34</f>
        <v>0</v>
      </c>
      <c r="BB96" s="100">
        <f>'SO 02 - Provizorní přejez...'!F35</f>
        <v>0</v>
      </c>
      <c r="BC96" s="100">
        <f>'SO 02 - Provizorní přejez...'!F36</f>
        <v>0</v>
      </c>
      <c r="BD96" s="102">
        <f>'SO 02 - Provizorní přejez...'!F37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94" t="s">
        <v>91</v>
      </c>
      <c r="E97" s="294"/>
      <c r="F97" s="294"/>
      <c r="G97" s="294"/>
      <c r="H97" s="294"/>
      <c r="I97" s="96"/>
      <c r="J97" s="294" t="s">
        <v>92</v>
      </c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5">
        <f>'SO 03 - Oprava traťových ...'!J30</f>
        <v>0</v>
      </c>
      <c r="AH97" s="296"/>
      <c r="AI97" s="296"/>
      <c r="AJ97" s="296"/>
      <c r="AK97" s="296"/>
      <c r="AL97" s="296"/>
      <c r="AM97" s="296"/>
      <c r="AN97" s="295">
        <f t="shared" si="0"/>
        <v>0</v>
      </c>
      <c r="AO97" s="296"/>
      <c r="AP97" s="296"/>
      <c r="AQ97" s="97" t="s">
        <v>84</v>
      </c>
      <c r="AR97" s="98"/>
      <c r="AS97" s="99">
        <v>0</v>
      </c>
      <c r="AT97" s="100">
        <f t="shared" si="1"/>
        <v>0</v>
      </c>
      <c r="AU97" s="101">
        <f>'SO 03 - Oprava traťových ...'!P119</f>
        <v>0</v>
      </c>
      <c r="AV97" s="100">
        <f>'SO 03 - Oprava traťových ...'!J33</f>
        <v>0</v>
      </c>
      <c r="AW97" s="100">
        <f>'SO 03 - Oprava traťových ...'!J34</f>
        <v>0</v>
      </c>
      <c r="AX97" s="100">
        <f>'SO 03 - Oprava traťových ...'!J35</f>
        <v>0</v>
      </c>
      <c r="AY97" s="100">
        <f>'SO 03 - Oprava traťových ...'!J36</f>
        <v>0</v>
      </c>
      <c r="AZ97" s="100">
        <f>'SO 03 - Oprava traťových ...'!F33</f>
        <v>0</v>
      </c>
      <c r="BA97" s="100">
        <f>'SO 03 - Oprava traťových ...'!F34</f>
        <v>0</v>
      </c>
      <c r="BB97" s="100">
        <f>'SO 03 - Oprava traťových ...'!F35</f>
        <v>0</v>
      </c>
      <c r="BC97" s="100">
        <f>'SO 03 - Oprava traťových ...'!F36</f>
        <v>0</v>
      </c>
      <c r="BD97" s="102">
        <f>'SO 03 - Oprava traťových ...'!F37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B98" s="94"/>
      <c r="C98" s="95"/>
      <c r="D98" s="294" t="s">
        <v>94</v>
      </c>
      <c r="E98" s="294"/>
      <c r="F98" s="294"/>
      <c r="G98" s="294"/>
      <c r="H98" s="294"/>
      <c r="I98" s="96"/>
      <c r="J98" s="294" t="s">
        <v>95</v>
      </c>
      <c r="K98" s="294"/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97">
        <f>ROUND(SUM(AG99:AG100),2)</f>
        <v>0</v>
      </c>
      <c r="AH98" s="296"/>
      <c r="AI98" s="296"/>
      <c r="AJ98" s="296"/>
      <c r="AK98" s="296"/>
      <c r="AL98" s="296"/>
      <c r="AM98" s="296"/>
      <c r="AN98" s="295">
        <f t="shared" si="0"/>
        <v>0</v>
      </c>
      <c r="AO98" s="296"/>
      <c r="AP98" s="296"/>
      <c r="AQ98" s="97" t="s">
        <v>96</v>
      </c>
      <c r="AR98" s="98"/>
      <c r="AS98" s="99">
        <f>ROUND(SUM(AS99:AS100),2)</f>
        <v>0</v>
      </c>
      <c r="AT98" s="100">
        <f t="shared" si="1"/>
        <v>0</v>
      </c>
      <c r="AU98" s="101">
        <f>ROUND(SUM(AU99:AU100),5)</f>
        <v>0</v>
      </c>
      <c r="AV98" s="100">
        <f>ROUND(AZ98*L29,2)</f>
        <v>0</v>
      </c>
      <c r="AW98" s="100">
        <f>ROUND(BA98*L30,2)</f>
        <v>0</v>
      </c>
      <c r="AX98" s="100">
        <f>ROUND(BB98*L29,2)</f>
        <v>0</v>
      </c>
      <c r="AY98" s="100">
        <f>ROUND(BC98*L30,2)</f>
        <v>0</v>
      </c>
      <c r="AZ98" s="100">
        <f>ROUND(SUM(AZ99:AZ100),2)</f>
        <v>0</v>
      </c>
      <c r="BA98" s="100">
        <f>ROUND(SUM(BA99:BA100),2)</f>
        <v>0</v>
      </c>
      <c r="BB98" s="100">
        <f>ROUND(SUM(BB99:BB100),2)</f>
        <v>0</v>
      </c>
      <c r="BC98" s="100">
        <f>ROUND(SUM(BC99:BC100),2)</f>
        <v>0</v>
      </c>
      <c r="BD98" s="102">
        <f>ROUND(SUM(BD99:BD100),2)</f>
        <v>0</v>
      </c>
      <c r="BS98" s="103" t="s">
        <v>76</v>
      </c>
      <c r="BT98" s="103" t="s">
        <v>85</v>
      </c>
      <c r="BU98" s="103" t="s">
        <v>78</v>
      </c>
      <c r="BV98" s="103" t="s">
        <v>79</v>
      </c>
      <c r="BW98" s="103" t="s">
        <v>97</v>
      </c>
      <c r="BX98" s="103" t="s">
        <v>5</v>
      </c>
      <c r="CL98" s="103" t="s">
        <v>1</v>
      </c>
      <c r="CM98" s="103" t="s">
        <v>87</v>
      </c>
    </row>
    <row r="99" spans="1:91" s="4" customFormat="1" ht="16.5" customHeight="1">
      <c r="A99" s="93" t="s">
        <v>81</v>
      </c>
      <c r="B99" s="58"/>
      <c r="C99" s="104"/>
      <c r="D99" s="104"/>
      <c r="E99" s="300" t="s">
        <v>98</v>
      </c>
      <c r="F99" s="300"/>
      <c r="G99" s="300"/>
      <c r="H99" s="300"/>
      <c r="I99" s="300"/>
      <c r="J99" s="104"/>
      <c r="K99" s="300" t="s">
        <v>99</v>
      </c>
      <c r="L99" s="300"/>
      <c r="M99" s="300"/>
      <c r="N99" s="300"/>
      <c r="O99" s="300"/>
      <c r="P99" s="300"/>
      <c r="Q99" s="300"/>
      <c r="R99" s="300"/>
      <c r="S99" s="300"/>
      <c r="T99" s="300"/>
      <c r="U99" s="300"/>
      <c r="V99" s="300"/>
      <c r="W99" s="300"/>
      <c r="X99" s="300"/>
      <c r="Y99" s="300"/>
      <c r="Z99" s="300"/>
      <c r="AA99" s="300"/>
      <c r="AB99" s="300"/>
      <c r="AC99" s="300"/>
      <c r="AD99" s="300"/>
      <c r="AE99" s="300"/>
      <c r="AF99" s="300"/>
      <c r="AG99" s="298">
        <f>'PS 01.1 - Položky dle KROS'!J32</f>
        <v>0</v>
      </c>
      <c r="AH99" s="299"/>
      <c r="AI99" s="299"/>
      <c r="AJ99" s="299"/>
      <c r="AK99" s="299"/>
      <c r="AL99" s="299"/>
      <c r="AM99" s="299"/>
      <c r="AN99" s="298">
        <f t="shared" si="0"/>
        <v>0</v>
      </c>
      <c r="AO99" s="299"/>
      <c r="AP99" s="299"/>
      <c r="AQ99" s="105" t="s">
        <v>100</v>
      </c>
      <c r="AR99" s="60"/>
      <c r="AS99" s="106">
        <v>0</v>
      </c>
      <c r="AT99" s="107">
        <f t="shared" si="1"/>
        <v>0</v>
      </c>
      <c r="AU99" s="108">
        <f>'PS 01.1 - Položky dle KROS'!P121</f>
        <v>0</v>
      </c>
      <c r="AV99" s="107">
        <f>'PS 01.1 - Položky dle KROS'!J35</f>
        <v>0</v>
      </c>
      <c r="AW99" s="107">
        <f>'PS 01.1 - Položky dle KROS'!J36</f>
        <v>0</v>
      </c>
      <c r="AX99" s="107">
        <f>'PS 01.1 - Položky dle KROS'!J37</f>
        <v>0</v>
      </c>
      <c r="AY99" s="107">
        <f>'PS 01.1 - Položky dle KROS'!J38</f>
        <v>0</v>
      </c>
      <c r="AZ99" s="107">
        <f>'PS 01.1 - Položky dle KROS'!F35</f>
        <v>0</v>
      </c>
      <c r="BA99" s="107">
        <f>'PS 01.1 - Položky dle KROS'!F36</f>
        <v>0</v>
      </c>
      <c r="BB99" s="107">
        <f>'PS 01.1 - Položky dle KROS'!F37</f>
        <v>0</v>
      </c>
      <c r="BC99" s="107">
        <f>'PS 01.1 - Položky dle KROS'!F38</f>
        <v>0</v>
      </c>
      <c r="BD99" s="109">
        <f>'PS 01.1 - Položky dle KROS'!F39</f>
        <v>0</v>
      </c>
      <c r="BT99" s="110" t="s">
        <v>87</v>
      </c>
      <c r="BV99" s="110" t="s">
        <v>79</v>
      </c>
      <c r="BW99" s="110" t="s">
        <v>101</v>
      </c>
      <c r="BX99" s="110" t="s">
        <v>97</v>
      </c>
      <c r="CL99" s="110" t="s">
        <v>1</v>
      </c>
    </row>
    <row r="100" spans="1:91" s="4" customFormat="1" ht="16.5" customHeight="1">
      <c r="A100" s="93" t="s">
        <v>81</v>
      </c>
      <c r="B100" s="58"/>
      <c r="C100" s="104"/>
      <c r="D100" s="104"/>
      <c r="E100" s="300" t="s">
        <v>102</v>
      </c>
      <c r="F100" s="300"/>
      <c r="G100" s="300"/>
      <c r="H100" s="300"/>
      <c r="I100" s="300"/>
      <c r="J100" s="104"/>
      <c r="K100" s="300" t="s">
        <v>103</v>
      </c>
      <c r="L100" s="300"/>
      <c r="M100" s="300"/>
      <c r="N100" s="300"/>
      <c r="O100" s="300"/>
      <c r="P100" s="300"/>
      <c r="Q100" s="300"/>
      <c r="R100" s="300"/>
      <c r="S100" s="300"/>
      <c r="T100" s="300"/>
      <c r="U100" s="300"/>
      <c r="V100" s="300"/>
      <c r="W100" s="300"/>
      <c r="X100" s="300"/>
      <c r="Y100" s="300"/>
      <c r="Z100" s="300"/>
      <c r="AA100" s="300"/>
      <c r="AB100" s="300"/>
      <c r="AC100" s="300"/>
      <c r="AD100" s="300"/>
      <c r="AE100" s="300"/>
      <c r="AF100" s="300"/>
      <c r="AG100" s="298">
        <f>'PS 01.2 - Položky dle URS'!J32</f>
        <v>0</v>
      </c>
      <c r="AH100" s="299"/>
      <c r="AI100" s="299"/>
      <c r="AJ100" s="299"/>
      <c r="AK100" s="299"/>
      <c r="AL100" s="299"/>
      <c r="AM100" s="299"/>
      <c r="AN100" s="298">
        <f t="shared" si="0"/>
        <v>0</v>
      </c>
      <c r="AO100" s="299"/>
      <c r="AP100" s="299"/>
      <c r="AQ100" s="105" t="s">
        <v>100</v>
      </c>
      <c r="AR100" s="60"/>
      <c r="AS100" s="106">
        <v>0</v>
      </c>
      <c r="AT100" s="107">
        <f t="shared" si="1"/>
        <v>0</v>
      </c>
      <c r="AU100" s="108">
        <f>'PS 01.2 - Položky dle URS'!P126</f>
        <v>0</v>
      </c>
      <c r="AV100" s="107">
        <f>'PS 01.2 - Položky dle URS'!J35</f>
        <v>0</v>
      </c>
      <c r="AW100" s="107">
        <f>'PS 01.2 - Položky dle URS'!J36</f>
        <v>0</v>
      </c>
      <c r="AX100" s="107">
        <f>'PS 01.2 - Položky dle URS'!J37</f>
        <v>0</v>
      </c>
      <c r="AY100" s="107">
        <f>'PS 01.2 - Položky dle URS'!J38</f>
        <v>0</v>
      </c>
      <c r="AZ100" s="107">
        <f>'PS 01.2 - Položky dle URS'!F35</f>
        <v>0</v>
      </c>
      <c r="BA100" s="107">
        <f>'PS 01.2 - Položky dle URS'!F36</f>
        <v>0</v>
      </c>
      <c r="BB100" s="107">
        <f>'PS 01.2 - Položky dle URS'!F37</f>
        <v>0</v>
      </c>
      <c r="BC100" s="107">
        <f>'PS 01.2 - Položky dle URS'!F38</f>
        <v>0</v>
      </c>
      <c r="BD100" s="109">
        <f>'PS 01.2 - Položky dle URS'!F39</f>
        <v>0</v>
      </c>
      <c r="BT100" s="110" t="s">
        <v>87</v>
      </c>
      <c r="BV100" s="110" t="s">
        <v>79</v>
      </c>
      <c r="BW100" s="110" t="s">
        <v>104</v>
      </c>
      <c r="BX100" s="110" t="s">
        <v>97</v>
      </c>
      <c r="CL100" s="110" t="s">
        <v>1</v>
      </c>
    </row>
    <row r="101" spans="1:91" s="7" customFormat="1" ht="16.5" customHeight="1">
      <c r="A101" s="93" t="s">
        <v>81</v>
      </c>
      <c r="B101" s="94"/>
      <c r="C101" s="95"/>
      <c r="D101" s="294" t="s">
        <v>105</v>
      </c>
      <c r="E101" s="294"/>
      <c r="F101" s="294"/>
      <c r="G101" s="294"/>
      <c r="H101" s="294"/>
      <c r="I101" s="96"/>
      <c r="J101" s="294" t="s">
        <v>106</v>
      </c>
      <c r="K101" s="294"/>
      <c r="L101" s="294"/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4"/>
      <c r="AA101" s="294"/>
      <c r="AB101" s="294"/>
      <c r="AC101" s="294"/>
      <c r="AD101" s="294"/>
      <c r="AE101" s="294"/>
      <c r="AF101" s="294"/>
      <c r="AG101" s="295">
        <f>'VON - Vedlejší a ostatní ...'!J30</f>
        <v>0</v>
      </c>
      <c r="AH101" s="296"/>
      <c r="AI101" s="296"/>
      <c r="AJ101" s="296"/>
      <c r="AK101" s="296"/>
      <c r="AL101" s="296"/>
      <c r="AM101" s="296"/>
      <c r="AN101" s="295">
        <f t="shared" si="0"/>
        <v>0</v>
      </c>
      <c r="AO101" s="296"/>
      <c r="AP101" s="296"/>
      <c r="AQ101" s="97" t="s">
        <v>84</v>
      </c>
      <c r="AR101" s="98"/>
      <c r="AS101" s="111">
        <v>0</v>
      </c>
      <c r="AT101" s="112">
        <f t="shared" si="1"/>
        <v>0</v>
      </c>
      <c r="AU101" s="113">
        <f>'VON - Vedlejší a ostatní ...'!P117</f>
        <v>0</v>
      </c>
      <c r="AV101" s="112">
        <f>'VON - Vedlejší a ostatní ...'!J33</f>
        <v>0</v>
      </c>
      <c r="AW101" s="112">
        <f>'VON - Vedlejší a ostatní ...'!J34</f>
        <v>0</v>
      </c>
      <c r="AX101" s="112">
        <f>'VON - Vedlejší a ostatní ...'!J35</f>
        <v>0</v>
      </c>
      <c r="AY101" s="112">
        <f>'VON - Vedlejší a ostatní ...'!J36</f>
        <v>0</v>
      </c>
      <c r="AZ101" s="112">
        <f>'VON - Vedlejší a ostatní ...'!F33</f>
        <v>0</v>
      </c>
      <c r="BA101" s="112">
        <f>'VON - Vedlejší a ostatní ...'!F34</f>
        <v>0</v>
      </c>
      <c r="BB101" s="112">
        <f>'VON - Vedlejší a ostatní ...'!F35</f>
        <v>0</v>
      </c>
      <c r="BC101" s="112">
        <f>'VON - Vedlejší a ostatní ...'!F36</f>
        <v>0</v>
      </c>
      <c r="BD101" s="114">
        <f>'VON - Vedlejší a ostatní ...'!F37</f>
        <v>0</v>
      </c>
      <c r="BT101" s="103" t="s">
        <v>85</v>
      </c>
      <c r="BV101" s="103" t="s">
        <v>79</v>
      </c>
      <c r="BW101" s="103" t="s">
        <v>107</v>
      </c>
      <c r="BX101" s="103" t="s">
        <v>5</v>
      </c>
      <c r="CL101" s="103" t="s">
        <v>1</v>
      </c>
      <c r="CM101" s="103" t="s">
        <v>87</v>
      </c>
    </row>
    <row r="102" spans="1:91" s="2" customFormat="1" ht="30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1:91" s="2" customFormat="1" ht="7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</sheetData>
  <sheetProtection algorithmName="SHA-512" hashValue="RF6IpAEH0xdOgL2E2zAzTRmuWNXf7XlNvFwvQiqE2pBsOvYPMMb/5eq8MPNgmdzhrCWnr4TSnQONERelo2AtNQ==" saltValue="GIHOvWUdzYDfpydx3cahUIm6Nbtbh02p2kVhpMmJYA/KcbJ/LSC+xcd96wiw3a8DVpaYKrlOO1I3tTxPkXezqg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E99:I99"/>
    <mergeCell ref="K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SO 01 - Oprava povrchu př...'!C2" display="/" xr:uid="{00000000-0004-0000-0000-000000000000}"/>
    <hyperlink ref="A96" location="'SO 02 - Provizorní přejez...'!C2" display="/" xr:uid="{00000000-0004-0000-0000-000001000000}"/>
    <hyperlink ref="A97" location="'SO 03 - Oprava traťových ...'!C2" display="/" xr:uid="{00000000-0004-0000-0000-000002000000}"/>
    <hyperlink ref="A99" location="'PS 01.1 - Položky dle KROS'!C2" display="/" xr:uid="{00000000-0004-0000-0000-000003000000}"/>
    <hyperlink ref="A100" location="'PS 01.2 - Položky dle URS'!C2" display="/" xr:uid="{00000000-0004-0000-0000-000004000000}"/>
    <hyperlink ref="A101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5"/>
  <sheetViews>
    <sheetView showGridLines="0" topLeftCell="F117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86</v>
      </c>
      <c r="AZ2" s="115" t="s">
        <v>108</v>
      </c>
      <c r="BA2" s="115" t="s">
        <v>1</v>
      </c>
      <c r="BB2" s="115" t="s">
        <v>1</v>
      </c>
      <c r="BC2" s="115" t="s">
        <v>109</v>
      </c>
      <c r="BD2" s="115" t="s">
        <v>87</v>
      </c>
    </row>
    <row r="3" spans="1:56" s="1" customFormat="1" ht="7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  <c r="AZ3" s="115" t="s">
        <v>110</v>
      </c>
      <c r="BA3" s="115" t="s">
        <v>1</v>
      </c>
      <c r="BB3" s="115" t="s">
        <v>1</v>
      </c>
      <c r="BC3" s="115" t="s">
        <v>111</v>
      </c>
      <c r="BD3" s="115" t="s">
        <v>87</v>
      </c>
    </row>
    <row r="4" spans="1:56" s="1" customFormat="1" ht="25" hidden="1" customHeight="1">
      <c r="B4" s="20"/>
      <c r="D4" s="118" t="s">
        <v>112</v>
      </c>
      <c r="L4" s="20"/>
      <c r="M4" s="119" t="s">
        <v>10</v>
      </c>
      <c r="AT4" s="17" t="s">
        <v>4</v>
      </c>
      <c r="AZ4" s="115" t="s">
        <v>113</v>
      </c>
      <c r="BA4" s="115" t="s">
        <v>1</v>
      </c>
      <c r="BB4" s="115" t="s">
        <v>1</v>
      </c>
      <c r="BC4" s="115" t="s">
        <v>114</v>
      </c>
      <c r="BD4" s="115" t="s">
        <v>87</v>
      </c>
    </row>
    <row r="5" spans="1:56" s="1" customFormat="1" ht="7" hidden="1" customHeight="1">
      <c r="B5" s="20"/>
      <c r="L5" s="20"/>
      <c r="AZ5" s="115" t="s">
        <v>115</v>
      </c>
      <c r="BA5" s="115" t="s">
        <v>1</v>
      </c>
      <c r="BB5" s="115" t="s">
        <v>1</v>
      </c>
      <c r="BC5" s="115" t="s">
        <v>116</v>
      </c>
      <c r="BD5" s="115" t="s">
        <v>87</v>
      </c>
    </row>
    <row r="6" spans="1:56" s="1" customFormat="1" ht="12" hidden="1" customHeight="1">
      <c r="B6" s="20"/>
      <c r="D6" s="120" t="s">
        <v>16</v>
      </c>
      <c r="L6" s="20"/>
      <c r="AZ6" s="115" t="s">
        <v>117</v>
      </c>
      <c r="BA6" s="115" t="s">
        <v>1</v>
      </c>
      <c r="BB6" s="115" t="s">
        <v>1</v>
      </c>
      <c r="BC6" s="115" t="s">
        <v>118</v>
      </c>
      <c r="BD6" s="115" t="s">
        <v>87</v>
      </c>
    </row>
    <row r="7" spans="1:56" s="1" customFormat="1" ht="16.5" hidden="1" customHeight="1">
      <c r="B7" s="20"/>
      <c r="E7" s="323" t="str">
        <f>'Rekapitulace stavby'!K6</f>
        <v>Oprava přejezdů u OŘ Ostrava 2023</v>
      </c>
      <c r="F7" s="324"/>
      <c r="G7" s="324"/>
      <c r="H7" s="324"/>
      <c r="L7" s="20"/>
      <c r="AZ7" s="115" t="s">
        <v>119</v>
      </c>
      <c r="BA7" s="115" t="s">
        <v>1</v>
      </c>
      <c r="BB7" s="115" t="s">
        <v>1</v>
      </c>
      <c r="BC7" s="115" t="s">
        <v>120</v>
      </c>
      <c r="BD7" s="115" t="s">
        <v>87</v>
      </c>
    </row>
    <row r="8" spans="1:56" s="2" customFormat="1" ht="12" hidden="1" customHeight="1">
      <c r="A8" s="34"/>
      <c r="B8" s="39"/>
      <c r="C8" s="34"/>
      <c r="D8" s="120" t="s">
        <v>121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15" t="s">
        <v>122</v>
      </c>
      <c r="BA8" s="115" t="s">
        <v>1</v>
      </c>
      <c r="BB8" s="115" t="s">
        <v>1</v>
      </c>
      <c r="BC8" s="115" t="s">
        <v>123</v>
      </c>
      <c r="BD8" s="115" t="s">
        <v>87</v>
      </c>
    </row>
    <row r="9" spans="1:56" s="2" customFormat="1" ht="16.5" hidden="1" customHeight="1">
      <c r="A9" s="34"/>
      <c r="B9" s="39"/>
      <c r="C9" s="34"/>
      <c r="D9" s="34"/>
      <c r="E9" s="325" t="s">
        <v>124</v>
      </c>
      <c r="F9" s="326"/>
      <c r="G9" s="326"/>
      <c r="H9" s="32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15" t="s">
        <v>125</v>
      </c>
      <c r="BA9" s="115" t="s">
        <v>1</v>
      </c>
      <c r="BB9" s="115" t="s">
        <v>1</v>
      </c>
      <c r="BC9" s="115" t="s">
        <v>126</v>
      </c>
      <c r="BD9" s="115" t="s">
        <v>87</v>
      </c>
    </row>
    <row r="10" spans="1:56" s="2" customFormat="1" ht="10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15" t="s">
        <v>127</v>
      </c>
      <c r="BA10" s="115" t="s">
        <v>1</v>
      </c>
      <c r="BB10" s="115" t="s">
        <v>1</v>
      </c>
      <c r="BC10" s="115" t="s">
        <v>128</v>
      </c>
      <c r="BD10" s="115" t="s">
        <v>87</v>
      </c>
    </row>
    <row r="11" spans="1:56" s="2" customFormat="1" ht="12" hidden="1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hidden="1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12. 4. 2023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75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hidden="1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hidden="1" customHeight="1">
      <c r="A15" s="34"/>
      <c r="B15" s="39"/>
      <c r="C15" s="34"/>
      <c r="D15" s="34"/>
      <c r="E15" s="110" t="s">
        <v>27</v>
      </c>
      <c r="F15" s="34"/>
      <c r="G15" s="34"/>
      <c r="H15" s="34"/>
      <c r="I15" s="120" t="s">
        <v>28</v>
      </c>
      <c r="J15" s="110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7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20" t="s">
        <v>30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0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20" t="s">
        <v>32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28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20" t="s">
        <v>35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28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20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2"/>
      <c r="B27" s="123"/>
      <c r="C27" s="122"/>
      <c r="D27" s="122"/>
      <c r="E27" s="329" t="s">
        <v>1</v>
      </c>
      <c r="F27" s="329"/>
      <c r="G27" s="329"/>
      <c r="H27" s="329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7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hidden="1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hidden="1" customHeight="1">
      <c r="A30" s="34"/>
      <c r="B30" s="39"/>
      <c r="C30" s="34"/>
      <c r="D30" s="126" t="s">
        <v>37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hidden="1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28" t="s">
        <v>39</v>
      </c>
      <c r="G32" s="34"/>
      <c r="H32" s="34"/>
      <c r="I32" s="128" t="s">
        <v>38</v>
      </c>
      <c r="J32" s="128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9" t="s">
        <v>41</v>
      </c>
      <c r="E33" s="120" t="s">
        <v>42</v>
      </c>
      <c r="F33" s="130">
        <f>ROUND((SUM(BE119:BE214)),  2)</f>
        <v>0</v>
      </c>
      <c r="G33" s="34"/>
      <c r="H33" s="34"/>
      <c r="I33" s="131">
        <v>0.21</v>
      </c>
      <c r="J33" s="130">
        <f>ROUND(((SUM(BE119:BE214))*I33),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20" t="s">
        <v>43</v>
      </c>
      <c r="F34" s="130">
        <f>ROUND((SUM(BF119:BF214)),  2)</f>
        <v>0</v>
      </c>
      <c r="G34" s="34"/>
      <c r="H34" s="34"/>
      <c r="I34" s="131">
        <v>0.15</v>
      </c>
      <c r="J34" s="130">
        <f>ROUND(((SUM(BF119:BF214))*I34),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0" t="s">
        <v>44</v>
      </c>
      <c r="F35" s="130">
        <f>ROUND((SUM(BG119:BG214)),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0" t="s">
        <v>45</v>
      </c>
      <c r="F36" s="130">
        <f>ROUND((SUM(BH119:BH214)),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0" t="s">
        <v>46</v>
      </c>
      <c r="F37" s="130">
        <f>ROUND((SUM(BI119:BI214)),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0"/>
      <c r="L41" s="20"/>
    </row>
    <row r="42" spans="1:31" s="1" customFormat="1" ht="14.4" hidden="1" customHeight="1">
      <c r="B42" s="20"/>
      <c r="L42" s="20"/>
    </row>
    <row r="43" spans="1:31" s="1" customFormat="1" ht="14.4" hidden="1" customHeight="1">
      <c r="B43" s="20"/>
      <c r="L43" s="20"/>
    </row>
    <row r="44" spans="1:31" s="1" customFormat="1" ht="14.4" hidden="1" customHeight="1">
      <c r="B44" s="20"/>
      <c r="L44" s="20"/>
    </row>
    <row r="45" spans="1:31" s="1" customFormat="1" ht="14.4" hidden="1" customHeight="1">
      <c r="B45" s="20"/>
      <c r="L45" s="20"/>
    </row>
    <row r="46" spans="1:31" s="1" customFormat="1" ht="14.4" hidden="1" customHeight="1">
      <c r="B46" s="20"/>
      <c r="L46" s="20"/>
    </row>
    <row r="47" spans="1:31" s="1" customFormat="1" ht="14.4" hidden="1" customHeight="1">
      <c r="B47" s="20"/>
      <c r="L47" s="20"/>
    </row>
    <row r="48" spans="1:31" s="1" customFormat="1" ht="14.4" hidden="1" customHeight="1">
      <c r="B48" s="20"/>
      <c r="L48" s="20"/>
    </row>
    <row r="49" spans="1:31" s="1" customFormat="1" ht="14.4" hidden="1" customHeight="1">
      <c r="B49" s="20"/>
      <c r="L49" s="20"/>
    </row>
    <row r="50" spans="1:31" s="2" customFormat="1" ht="14.4" hidden="1" customHeight="1">
      <c r="B50" s="51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1"/>
    </row>
    <row r="51" spans="1:31" ht="10" hidden="1">
      <c r="B51" s="20"/>
      <c r="L51" s="20"/>
    </row>
    <row r="52" spans="1:31" ht="10" hidden="1">
      <c r="B52" s="20"/>
      <c r="L52" s="20"/>
    </row>
    <row r="53" spans="1:31" ht="10" hidden="1">
      <c r="B53" s="20"/>
      <c r="L53" s="20"/>
    </row>
    <row r="54" spans="1:31" ht="10" hidden="1">
      <c r="B54" s="20"/>
      <c r="L54" s="20"/>
    </row>
    <row r="55" spans="1:31" ht="10" hidden="1">
      <c r="B55" s="20"/>
      <c r="L55" s="20"/>
    </row>
    <row r="56" spans="1:31" ht="10" hidden="1">
      <c r="B56" s="20"/>
      <c r="L56" s="20"/>
    </row>
    <row r="57" spans="1:31" ht="10" hidden="1">
      <c r="B57" s="20"/>
      <c r="L57" s="20"/>
    </row>
    <row r="58" spans="1:31" ht="10" hidden="1">
      <c r="B58" s="20"/>
      <c r="L58" s="20"/>
    </row>
    <row r="59" spans="1:31" ht="10" hidden="1">
      <c r="B59" s="20"/>
      <c r="L59" s="20"/>
    </row>
    <row r="60" spans="1:31" ht="10" hidden="1">
      <c r="B60" s="20"/>
      <c r="L60" s="20"/>
    </row>
    <row r="61" spans="1:31" s="2" customFormat="1" ht="12.5" hidden="1">
      <c r="A61" s="34"/>
      <c r="B61" s="39"/>
      <c r="C61" s="34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 hidden="1">
      <c r="B62" s="20"/>
      <c r="L62" s="20"/>
    </row>
    <row r="63" spans="1:31" ht="10" hidden="1">
      <c r="B63" s="20"/>
      <c r="L63" s="20"/>
    </row>
    <row r="64" spans="1:31" ht="10" hidden="1">
      <c r="B64" s="20"/>
      <c r="L64" s="20"/>
    </row>
    <row r="65" spans="1:31" s="2" customFormat="1" ht="13" hidden="1">
      <c r="A65" s="34"/>
      <c r="B65" s="39"/>
      <c r="C65" s="34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 hidden="1">
      <c r="B66" s="20"/>
      <c r="L66" s="20"/>
    </row>
    <row r="67" spans="1:31" ht="10" hidden="1">
      <c r="B67" s="20"/>
      <c r="L67" s="20"/>
    </row>
    <row r="68" spans="1:31" ht="10" hidden="1">
      <c r="B68" s="20"/>
      <c r="L68" s="20"/>
    </row>
    <row r="69" spans="1:31" ht="10" hidden="1">
      <c r="B69" s="20"/>
      <c r="L69" s="20"/>
    </row>
    <row r="70" spans="1:31" ht="10" hidden="1">
      <c r="B70" s="20"/>
      <c r="L70" s="20"/>
    </row>
    <row r="71" spans="1:31" ht="10" hidden="1">
      <c r="B71" s="20"/>
      <c r="L71" s="20"/>
    </row>
    <row r="72" spans="1:31" ht="10" hidden="1">
      <c r="B72" s="20"/>
      <c r="L72" s="20"/>
    </row>
    <row r="73" spans="1:31" ht="10" hidden="1">
      <c r="B73" s="20"/>
      <c r="L73" s="20"/>
    </row>
    <row r="74" spans="1:31" ht="10" hidden="1">
      <c r="B74" s="20"/>
      <c r="L74" s="20"/>
    </row>
    <row r="75" spans="1:31" ht="10" hidden="1">
      <c r="B75" s="20"/>
      <c r="L75" s="20"/>
    </row>
    <row r="76" spans="1:31" s="2" customFormat="1" ht="12.5" hidden="1">
      <c r="A76" s="34"/>
      <c r="B76" s="39"/>
      <c r="C76" s="34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0" hidden="1"/>
    <row r="79" spans="1:31" ht="10" hidden="1"/>
    <row r="80" spans="1:31" ht="10" hidden="1"/>
    <row r="81" spans="1:47" s="2" customFormat="1" ht="7" hidden="1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30" t="str">
        <f>E7</f>
        <v>Oprava přejezdů u OŘ Ostrava 2023</v>
      </c>
      <c r="F85" s="331"/>
      <c r="G85" s="331"/>
      <c r="H85" s="33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8" t="str">
        <f>E9</f>
        <v xml:space="preserve">SO 01 - Oprava povrchu přejezdu P8053 Jarcová v km 27,704 </v>
      </c>
      <c r="F87" s="332"/>
      <c r="G87" s="332"/>
      <c r="H87" s="33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ST Olomouc</v>
      </c>
      <c r="G89" s="36"/>
      <c r="H89" s="36"/>
      <c r="I89" s="29" t="s">
        <v>22</v>
      </c>
      <c r="J89" s="66" t="str">
        <f>IF(J12="","",J12)</f>
        <v>12. 4. 2023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hidden="1" customHeight="1">
      <c r="A91" s="34"/>
      <c r="B91" s="35"/>
      <c r="C91" s="29" t="s">
        <v>24</v>
      </c>
      <c r="D91" s="36"/>
      <c r="E91" s="36"/>
      <c r="F91" s="27" t="str">
        <f>E15</f>
        <v>Správa železnic, s.o.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hidden="1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50" t="s">
        <v>130</v>
      </c>
      <c r="D94" s="151"/>
      <c r="E94" s="151"/>
      <c r="F94" s="151"/>
      <c r="G94" s="151"/>
      <c r="H94" s="151"/>
      <c r="I94" s="151"/>
      <c r="J94" s="152" t="s">
        <v>131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hidden="1" customHeight="1">
      <c r="A96" s="34"/>
      <c r="B96" s="35"/>
      <c r="C96" s="153" t="s">
        <v>132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5" hidden="1" customHeight="1">
      <c r="B97" s="154"/>
      <c r="C97" s="155"/>
      <c r="D97" s="156" t="s">
        <v>134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hidden="1" customHeight="1">
      <c r="B98" s="160"/>
      <c r="C98" s="104"/>
      <c r="D98" s="161" t="s">
        <v>135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9" customFormat="1" ht="25" hidden="1" customHeight="1">
      <c r="B99" s="154"/>
      <c r="C99" s="155"/>
      <c r="D99" s="156" t="s">
        <v>136</v>
      </c>
      <c r="E99" s="157"/>
      <c r="F99" s="157"/>
      <c r="G99" s="157"/>
      <c r="H99" s="157"/>
      <c r="I99" s="157"/>
      <c r="J99" s="158">
        <f>J187</f>
        <v>0</v>
      </c>
      <c r="K99" s="155"/>
      <c r="L99" s="159"/>
    </row>
    <row r="100" spans="1:31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7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ht="10" hidden="1"/>
    <row r="103" spans="1:31" ht="10" hidden="1"/>
    <row r="104" spans="1:31" ht="10" hidden="1"/>
    <row r="105" spans="1:31" s="2" customFormat="1" ht="7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5" customHeight="1">
      <c r="A106" s="34"/>
      <c r="B106" s="35"/>
      <c r="C106" s="23" t="s">
        <v>137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7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30" t="str">
        <f>E7</f>
        <v>Oprava přejezdů u OŘ Ostrava 2023</v>
      </c>
      <c r="F109" s="331"/>
      <c r="G109" s="331"/>
      <c r="H109" s="33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121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8" t="str">
        <f>E9</f>
        <v xml:space="preserve">SO 01 - Oprava povrchu přejezdu P8053 Jarcová v km 27,704 </v>
      </c>
      <c r="F111" s="332"/>
      <c r="G111" s="332"/>
      <c r="H111" s="33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ST Olomouc</v>
      </c>
      <c r="G113" s="36"/>
      <c r="H113" s="36"/>
      <c r="I113" s="29" t="s">
        <v>22</v>
      </c>
      <c r="J113" s="66" t="str">
        <f>IF(J12="","",J12)</f>
        <v>12. 4. 2023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7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15" customHeight="1">
      <c r="A115" s="34"/>
      <c r="B115" s="35"/>
      <c r="C115" s="29" t="s">
        <v>24</v>
      </c>
      <c r="D115" s="36"/>
      <c r="E115" s="36"/>
      <c r="F115" s="27" t="str">
        <f>E15</f>
        <v>Správa železnic, s.o.</v>
      </c>
      <c r="G115" s="36"/>
      <c r="H115" s="36"/>
      <c r="I115" s="29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35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2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5"/>
      <c r="B118" s="166"/>
      <c r="C118" s="167" t="s">
        <v>138</v>
      </c>
      <c r="D118" s="168" t="s">
        <v>62</v>
      </c>
      <c r="E118" s="168" t="s">
        <v>58</v>
      </c>
      <c r="F118" s="168" t="s">
        <v>59</v>
      </c>
      <c r="G118" s="168" t="s">
        <v>139</v>
      </c>
      <c r="H118" s="168" t="s">
        <v>140</v>
      </c>
      <c r="I118" s="168" t="s">
        <v>141</v>
      </c>
      <c r="J118" s="168" t="s">
        <v>131</v>
      </c>
      <c r="K118" s="169" t="s">
        <v>142</v>
      </c>
      <c r="L118" s="170"/>
      <c r="M118" s="75" t="s">
        <v>1</v>
      </c>
      <c r="N118" s="76" t="s">
        <v>41</v>
      </c>
      <c r="O118" s="76" t="s">
        <v>143</v>
      </c>
      <c r="P118" s="76" t="s">
        <v>144</v>
      </c>
      <c r="Q118" s="76" t="s">
        <v>145</v>
      </c>
      <c r="R118" s="76" t="s">
        <v>146</v>
      </c>
      <c r="S118" s="76" t="s">
        <v>147</v>
      </c>
      <c r="T118" s="77" t="s">
        <v>148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75" customHeight="1">
      <c r="A119" s="34"/>
      <c r="B119" s="35"/>
      <c r="C119" s="82" t="s">
        <v>149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P120+P187</f>
        <v>0</v>
      </c>
      <c r="Q119" s="79"/>
      <c r="R119" s="173">
        <f>R120+R187</f>
        <v>200.72479999999999</v>
      </c>
      <c r="S119" s="79"/>
      <c r="T119" s="174">
        <f>T120+T187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76</v>
      </c>
      <c r="AU119" s="17" t="s">
        <v>133</v>
      </c>
      <c r="BK119" s="175">
        <f>BK120+BK187</f>
        <v>0</v>
      </c>
    </row>
    <row r="120" spans="1:65" s="12" customFormat="1" ht="25.9" customHeight="1">
      <c r="B120" s="176"/>
      <c r="C120" s="177"/>
      <c r="D120" s="178" t="s">
        <v>76</v>
      </c>
      <c r="E120" s="179" t="s">
        <v>150</v>
      </c>
      <c r="F120" s="179" t="s">
        <v>151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200.72479999999999</v>
      </c>
      <c r="S120" s="184"/>
      <c r="T120" s="186">
        <f>T121</f>
        <v>0</v>
      </c>
      <c r="AR120" s="187" t="s">
        <v>85</v>
      </c>
      <c r="AT120" s="188" t="s">
        <v>76</v>
      </c>
      <c r="AU120" s="188" t="s">
        <v>77</v>
      </c>
      <c r="AY120" s="187" t="s">
        <v>152</v>
      </c>
      <c r="BK120" s="189">
        <f>BK121</f>
        <v>0</v>
      </c>
    </row>
    <row r="121" spans="1:65" s="12" customFormat="1" ht="22.75" customHeight="1">
      <c r="B121" s="176"/>
      <c r="C121" s="177"/>
      <c r="D121" s="178" t="s">
        <v>76</v>
      </c>
      <c r="E121" s="190" t="s">
        <v>153</v>
      </c>
      <c r="F121" s="190" t="s">
        <v>154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SUM(P122:P186)</f>
        <v>0</v>
      </c>
      <c r="Q121" s="184"/>
      <c r="R121" s="185">
        <f>SUM(R122:R186)</f>
        <v>200.72479999999999</v>
      </c>
      <c r="S121" s="184"/>
      <c r="T121" s="186">
        <f>SUM(T122:T186)</f>
        <v>0</v>
      </c>
      <c r="AR121" s="187" t="s">
        <v>85</v>
      </c>
      <c r="AT121" s="188" t="s">
        <v>76</v>
      </c>
      <c r="AU121" s="188" t="s">
        <v>85</v>
      </c>
      <c r="AY121" s="187" t="s">
        <v>152</v>
      </c>
      <c r="BK121" s="189">
        <f>SUM(BK122:BK186)</f>
        <v>0</v>
      </c>
    </row>
    <row r="122" spans="1:65" s="2" customFormat="1" ht="16.5" customHeight="1">
      <c r="A122" s="34"/>
      <c r="B122" s="35"/>
      <c r="C122" s="192" t="s">
        <v>85</v>
      </c>
      <c r="D122" s="192" t="s">
        <v>155</v>
      </c>
      <c r="E122" s="193" t="s">
        <v>156</v>
      </c>
      <c r="F122" s="194" t="s">
        <v>157</v>
      </c>
      <c r="G122" s="195" t="s">
        <v>158</v>
      </c>
      <c r="H122" s="196">
        <v>15</v>
      </c>
      <c r="I122" s="197"/>
      <c r="J122" s="198">
        <f>ROUND(I122*H122,2)</f>
        <v>0</v>
      </c>
      <c r="K122" s="194" t="s">
        <v>159</v>
      </c>
      <c r="L122" s="39"/>
      <c r="M122" s="199" t="s">
        <v>1</v>
      </c>
      <c r="N122" s="200" t="s">
        <v>42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160</v>
      </c>
      <c r="AT122" s="203" t="s">
        <v>155</v>
      </c>
      <c r="AU122" s="203" t="s">
        <v>87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85</v>
      </c>
      <c r="BK122" s="204">
        <f>ROUND(I122*H122,2)</f>
        <v>0</v>
      </c>
      <c r="BL122" s="17" t="s">
        <v>160</v>
      </c>
      <c r="BM122" s="203" t="s">
        <v>161</v>
      </c>
    </row>
    <row r="123" spans="1:65" s="2" customFormat="1" ht="27">
      <c r="A123" s="34"/>
      <c r="B123" s="35"/>
      <c r="C123" s="36"/>
      <c r="D123" s="205" t="s">
        <v>162</v>
      </c>
      <c r="E123" s="36"/>
      <c r="F123" s="206" t="s">
        <v>163</v>
      </c>
      <c r="G123" s="36"/>
      <c r="H123" s="36"/>
      <c r="I123" s="207"/>
      <c r="J123" s="36"/>
      <c r="K123" s="36"/>
      <c r="L123" s="39"/>
      <c r="M123" s="208"/>
      <c r="N123" s="209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162</v>
      </c>
      <c r="AU123" s="17" t="s">
        <v>87</v>
      </c>
    </row>
    <row r="124" spans="1:65" s="2" customFormat="1" ht="16.5" customHeight="1">
      <c r="A124" s="34"/>
      <c r="B124" s="35"/>
      <c r="C124" s="192" t="s">
        <v>87</v>
      </c>
      <c r="D124" s="192" t="s">
        <v>155</v>
      </c>
      <c r="E124" s="193" t="s">
        <v>164</v>
      </c>
      <c r="F124" s="194" t="s">
        <v>165</v>
      </c>
      <c r="G124" s="195" t="s">
        <v>158</v>
      </c>
      <c r="H124" s="196">
        <v>21</v>
      </c>
      <c r="I124" s="197"/>
      <c r="J124" s="198">
        <f>ROUND(I124*H124,2)</f>
        <v>0</v>
      </c>
      <c r="K124" s="194" t="s">
        <v>159</v>
      </c>
      <c r="L124" s="39"/>
      <c r="M124" s="199" t="s">
        <v>1</v>
      </c>
      <c r="N124" s="200" t="s">
        <v>42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160</v>
      </c>
      <c r="AT124" s="203" t="s">
        <v>155</v>
      </c>
      <c r="AU124" s="203" t="s">
        <v>87</v>
      </c>
      <c r="AY124" s="17" t="s">
        <v>152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85</v>
      </c>
      <c r="BK124" s="204">
        <f>ROUND(I124*H124,2)</f>
        <v>0</v>
      </c>
      <c r="BL124" s="17" t="s">
        <v>160</v>
      </c>
      <c r="BM124" s="203" t="s">
        <v>166</v>
      </c>
    </row>
    <row r="125" spans="1:65" s="2" customFormat="1" ht="10">
      <c r="A125" s="34"/>
      <c r="B125" s="35"/>
      <c r="C125" s="36"/>
      <c r="D125" s="205" t="s">
        <v>162</v>
      </c>
      <c r="E125" s="36"/>
      <c r="F125" s="206" t="s">
        <v>167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162</v>
      </c>
      <c r="AU125" s="17" t="s">
        <v>87</v>
      </c>
    </row>
    <row r="126" spans="1:65" s="13" customFormat="1" ht="10">
      <c r="B126" s="210"/>
      <c r="C126" s="211"/>
      <c r="D126" s="205" t="s">
        <v>168</v>
      </c>
      <c r="E126" s="212" t="s">
        <v>1</v>
      </c>
      <c r="F126" s="213" t="s">
        <v>169</v>
      </c>
      <c r="G126" s="211"/>
      <c r="H126" s="214">
        <v>21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168</v>
      </c>
      <c r="AU126" s="220" t="s">
        <v>87</v>
      </c>
      <c r="AV126" s="13" t="s">
        <v>87</v>
      </c>
      <c r="AW126" s="13" t="s">
        <v>34</v>
      </c>
      <c r="AX126" s="13" t="s">
        <v>85</v>
      </c>
      <c r="AY126" s="220" t="s">
        <v>152</v>
      </c>
    </row>
    <row r="127" spans="1:65" s="2" customFormat="1" ht="16.5" customHeight="1">
      <c r="A127" s="34"/>
      <c r="B127" s="35"/>
      <c r="C127" s="192" t="s">
        <v>170</v>
      </c>
      <c r="D127" s="192" t="s">
        <v>155</v>
      </c>
      <c r="E127" s="193" t="s">
        <v>171</v>
      </c>
      <c r="F127" s="194" t="s">
        <v>172</v>
      </c>
      <c r="G127" s="195" t="s">
        <v>173</v>
      </c>
      <c r="H127" s="196">
        <v>153</v>
      </c>
      <c r="I127" s="197"/>
      <c r="J127" s="198">
        <f>ROUND(I127*H127,2)</f>
        <v>0</v>
      </c>
      <c r="K127" s="194" t="s">
        <v>159</v>
      </c>
      <c r="L127" s="39"/>
      <c r="M127" s="199" t="s">
        <v>1</v>
      </c>
      <c r="N127" s="200" t="s">
        <v>42</v>
      </c>
      <c r="O127" s="7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160</v>
      </c>
      <c r="AT127" s="203" t="s">
        <v>155</v>
      </c>
      <c r="AU127" s="203" t="s">
        <v>87</v>
      </c>
      <c r="AY127" s="17" t="s">
        <v>152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85</v>
      </c>
      <c r="BK127" s="204">
        <f>ROUND(I127*H127,2)</f>
        <v>0</v>
      </c>
      <c r="BL127" s="17" t="s">
        <v>160</v>
      </c>
      <c r="BM127" s="203" t="s">
        <v>174</v>
      </c>
    </row>
    <row r="128" spans="1:65" s="2" customFormat="1" ht="18">
      <c r="A128" s="34"/>
      <c r="B128" s="35"/>
      <c r="C128" s="36"/>
      <c r="D128" s="205" t="s">
        <v>162</v>
      </c>
      <c r="E128" s="36"/>
      <c r="F128" s="206" t="s">
        <v>175</v>
      </c>
      <c r="G128" s="36"/>
      <c r="H128" s="36"/>
      <c r="I128" s="207"/>
      <c r="J128" s="36"/>
      <c r="K128" s="36"/>
      <c r="L128" s="39"/>
      <c r="M128" s="208"/>
      <c r="N128" s="20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162</v>
      </c>
      <c r="AU128" s="17" t="s">
        <v>87</v>
      </c>
    </row>
    <row r="129" spans="1:65" s="13" customFormat="1" ht="10">
      <c r="B129" s="210"/>
      <c r="C129" s="211"/>
      <c r="D129" s="205" t="s">
        <v>168</v>
      </c>
      <c r="E129" s="212" t="s">
        <v>1</v>
      </c>
      <c r="F129" s="213" t="s">
        <v>176</v>
      </c>
      <c r="G129" s="211"/>
      <c r="H129" s="214">
        <v>60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168</v>
      </c>
      <c r="AU129" s="220" t="s">
        <v>87</v>
      </c>
      <c r="AV129" s="13" t="s">
        <v>87</v>
      </c>
      <c r="AW129" s="13" t="s">
        <v>34</v>
      </c>
      <c r="AX129" s="13" t="s">
        <v>77</v>
      </c>
      <c r="AY129" s="220" t="s">
        <v>152</v>
      </c>
    </row>
    <row r="130" spans="1:65" s="13" customFormat="1" ht="10">
      <c r="B130" s="210"/>
      <c r="C130" s="211"/>
      <c r="D130" s="205" t="s">
        <v>168</v>
      </c>
      <c r="E130" s="212" t="s">
        <v>1</v>
      </c>
      <c r="F130" s="213" t="s">
        <v>177</v>
      </c>
      <c r="G130" s="211"/>
      <c r="H130" s="214">
        <v>15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168</v>
      </c>
      <c r="AU130" s="220" t="s">
        <v>87</v>
      </c>
      <c r="AV130" s="13" t="s">
        <v>87</v>
      </c>
      <c r="AW130" s="13" t="s">
        <v>34</v>
      </c>
      <c r="AX130" s="13" t="s">
        <v>77</v>
      </c>
      <c r="AY130" s="220" t="s">
        <v>152</v>
      </c>
    </row>
    <row r="131" spans="1:65" s="13" customFormat="1" ht="10">
      <c r="B131" s="210"/>
      <c r="C131" s="211"/>
      <c r="D131" s="205" t="s">
        <v>168</v>
      </c>
      <c r="E131" s="212" t="s">
        <v>1</v>
      </c>
      <c r="F131" s="213" t="s">
        <v>178</v>
      </c>
      <c r="G131" s="211"/>
      <c r="H131" s="214">
        <v>78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168</v>
      </c>
      <c r="AU131" s="220" t="s">
        <v>87</v>
      </c>
      <c r="AV131" s="13" t="s">
        <v>87</v>
      </c>
      <c r="AW131" s="13" t="s">
        <v>34</v>
      </c>
      <c r="AX131" s="13" t="s">
        <v>77</v>
      </c>
      <c r="AY131" s="220" t="s">
        <v>152</v>
      </c>
    </row>
    <row r="132" spans="1:65" s="14" customFormat="1" ht="10">
      <c r="B132" s="221"/>
      <c r="C132" s="222"/>
      <c r="D132" s="205" t="s">
        <v>168</v>
      </c>
      <c r="E132" s="223" t="s">
        <v>119</v>
      </c>
      <c r="F132" s="224" t="s">
        <v>179</v>
      </c>
      <c r="G132" s="222"/>
      <c r="H132" s="225">
        <v>153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168</v>
      </c>
      <c r="AU132" s="231" t="s">
        <v>87</v>
      </c>
      <c r="AV132" s="14" t="s">
        <v>160</v>
      </c>
      <c r="AW132" s="14" t="s">
        <v>34</v>
      </c>
      <c r="AX132" s="14" t="s">
        <v>85</v>
      </c>
      <c r="AY132" s="231" t="s">
        <v>152</v>
      </c>
    </row>
    <row r="133" spans="1:65" s="2" customFormat="1" ht="21.75" customHeight="1">
      <c r="A133" s="34"/>
      <c r="B133" s="35"/>
      <c r="C133" s="192" t="s">
        <v>160</v>
      </c>
      <c r="D133" s="192" t="s">
        <v>155</v>
      </c>
      <c r="E133" s="193" t="s">
        <v>180</v>
      </c>
      <c r="F133" s="194" t="s">
        <v>181</v>
      </c>
      <c r="G133" s="195" t="s">
        <v>158</v>
      </c>
      <c r="H133" s="196">
        <v>28.8</v>
      </c>
      <c r="I133" s="197"/>
      <c r="J133" s="198">
        <f>ROUND(I133*H133,2)</f>
        <v>0</v>
      </c>
      <c r="K133" s="194" t="s">
        <v>159</v>
      </c>
      <c r="L133" s="39"/>
      <c r="M133" s="199" t="s">
        <v>1</v>
      </c>
      <c r="N133" s="200" t="s">
        <v>42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160</v>
      </c>
      <c r="AT133" s="203" t="s">
        <v>155</v>
      </c>
      <c r="AU133" s="203" t="s">
        <v>87</v>
      </c>
      <c r="AY133" s="17" t="s">
        <v>152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85</v>
      </c>
      <c r="BK133" s="204">
        <f>ROUND(I133*H133,2)</f>
        <v>0</v>
      </c>
      <c r="BL133" s="17" t="s">
        <v>160</v>
      </c>
      <c r="BM133" s="203" t="s">
        <v>182</v>
      </c>
    </row>
    <row r="134" spans="1:65" s="2" customFormat="1" ht="18">
      <c r="A134" s="34"/>
      <c r="B134" s="35"/>
      <c r="C134" s="36"/>
      <c r="D134" s="205" t="s">
        <v>162</v>
      </c>
      <c r="E134" s="36"/>
      <c r="F134" s="206" t="s">
        <v>183</v>
      </c>
      <c r="G134" s="36"/>
      <c r="H134" s="36"/>
      <c r="I134" s="207"/>
      <c r="J134" s="36"/>
      <c r="K134" s="36"/>
      <c r="L134" s="39"/>
      <c r="M134" s="208"/>
      <c r="N134" s="20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162</v>
      </c>
      <c r="AU134" s="17" t="s">
        <v>87</v>
      </c>
    </row>
    <row r="135" spans="1:65" s="13" customFormat="1" ht="10">
      <c r="B135" s="210"/>
      <c r="C135" s="211"/>
      <c r="D135" s="205" t="s">
        <v>168</v>
      </c>
      <c r="E135" s="212" t="s">
        <v>108</v>
      </c>
      <c r="F135" s="213" t="s">
        <v>184</v>
      </c>
      <c r="G135" s="211"/>
      <c r="H135" s="214">
        <v>28.8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168</v>
      </c>
      <c r="AU135" s="220" t="s">
        <v>87</v>
      </c>
      <c r="AV135" s="13" t="s">
        <v>87</v>
      </c>
      <c r="AW135" s="13" t="s">
        <v>34</v>
      </c>
      <c r="AX135" s="13" t="s">
        <v>85</v>
      </c>
      <c r="AY135" s="220" t="s">
        <v>152</v>
      </c>
    </row>
    <row r="136" spans="1:65" s="2" customFormat="1" ht="16.5" customHeight="1">
      <c r="A136" s="34"/>
      <c r="B136" s="35"/>
      <c r="C136" s="192" t="s">
        <v>153</v>
      </c>
      <c r="D136" s="192" t="s">
        <v>155</v>
      </c>
      <c r="E136" s="193" t="s">
        <v>185</v>
      </c>
      <c r="F136" s="194" t="s">
        <v>186</v>
      </c>
      <c r="G136" s="195" t="s">
        <v>187</v>
      </c>
      <c r="H136" s="196">
        <v>53.55</v>
      </c>
      <c r="I136" s="197"/>
      <c r="J136" s="198">
        <f>ROUND(I136*H136,2)</f>
        <v>0</v>
      </c>
      <c r="K136" s="194" t="s">
        <v>159</v>
      </c>
      <c r="L136" s="39"/>
      <c r="M136" s="199" t="s">
        <v>1</v>
      </c>
      <c r="N136" s="200" t="s">
        <v>42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160</v>
      </c>
      <c r="AT136" s="203" t="s">
        <v>155</v>
      </c>
      <c r="AU136" s="203" t="s">
        <v>87</v>
      </c>
      <c r="AY136" s="17" t="s">
        <v>152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85</v>
      </c>
      <c r="BK136" s="204">
        <f>ROUND(I136*H136,2)</f>
        <v>0</v>
      </c>
      <c r="BL136" s="17" t="s">
        <v>160</v>
      </c>
      <c r="BM136" s="203" t="s">
        <v>188</v>
      </c>
    </row>
    <row r="137" spans="1:65" s="2" customFormat="1" ht="18">
      <c r="A137" s="34"/>
      <c r="B137" s="35"/>
      <c r="C137" s="36"/>
      <c r="D137" s="205" t="s">
        <v>162</v>
      </c>
      <c r="E137" s="36"/>
      <c r="F137" s="206" t="s">
        <v>189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162</v>
      </c>
      <c r="AU137" s="17" t="s">
        <v>87</v>
      </c>
    </row>
    <row r="138" spans="1:65" s="13" customFormat="1" ht="10">
      <c r="B138" s="210"/>
      <c r="C138" s="211"/>
      <c r="D138" s="205" t="s">
        <v>168</v>
      </c>
      <c r="E138" s="212" t="s">
        <v>117</v>
      </c>
      <c r="F138" s="213" t="s">
        <v>190</v>
      </c>
      <c r="G138" s="211"/>
      <c r="H138" s="214">
        <v>53.55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168</v>
      </c>
      <c r="AU138" s="220" t="s">
        <v>87</v>
      </c>
      <c r="AV138" s="13" t="s">
        <v>87</v>
      </c>
      <c r="AW138" s="13" t="s">
        <v>34</v>
      </c>
      <c r="AX138" s="13" t="s">
        <v>85</v>
      </c>
      <c r="AY138" s="220" t="s">
        <v>152</v>
      </c>
    </row>
    <row r="139" spans="1:65" s="2" customFormat="1" ht="21.75" customHeight="1">
      <c r="A139" s="34"/>
      <c r="B139" s="35"/>
      <c r="C139" s="192" t="s">
        <v>191</v>
      </c>
      <c r="D139" s="192" t="s">
        <v>155</v>
      </c>
      <c r="E139" s="193" t="s">
        <v>192</v>
      </c>
      <c r="F139" s="194" t="s">
        <v>193</v>
      </c>
      <c r="G139" s="195" t="s">
        <v>158</v>
      </c>
      <c r="H139" s="196">
        <v>28.8</v>
      </c>
      <c r="I139" s="197"/>
      <c r="J139" s="198">
        <f>ROUND(I139*H139,2)</f>
        <v>0</v>
      </c>
      <c r="K139" s="194" t="s">
        <v>159</v>
      </c>
      <c r="L139" s="39"/>
      <c r="M139" s="199" t="s">
        <v>1</v>
      </c>
      <c r="N139" s="200" t="s">
        <v>42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160</v>
      </c>
      <c r="AT139" s="203" t="s">
        <v>155</v>
      </c>
      <c r="AU139" s="203" t="s">
        <v>87</v>
      </c>
      <c r="AY139" s="17" t="s">
        <v>152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85</v>
      </c>
      <c r="BK139" s="204">
        <f>ROUND(I139*H139,2)</f>
        <v>0</v>
      </c>
      <c r="BL139" s="17" t="s">
        <v>160</v>
      </c>
      <c r="BM139" s="203" t="s">
        <v>194</v>
      </c>
    </row>
    <row r="140" spans="1:65" s="2" customFormat="1" ht="18">
      <c r="A140" s="34"/>
      <c r="B140" s="35"/>
      <c r="C140" s="36"/>
      <c r="D140" s="205" t="s">
        <v>162</v>
      </c>
      <c r="E140" s="36"/>
      <c r="F140" s="206" t="s">
        <v>195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162</v>
      </c>
      <c r="AU140" s="17" t="s">
        <v>87</v>
      </c>
    </row>
    <row r="141" spans="1:65" s="2" customFormat="1" ht="18">
      <c r="A141" s="34"/>
      <c r="B141" s="35"/>
      <c r="C141" s="36"/>
      <c r="D141" s="205" t="s">
        <v>196</v>
      </c>
      <c r="E141" s="36"/>
      <c r="F141" s="232" t="s">
        <v>197</v>
      </c>
      <c r="G141" s="36"/>
      <c r="H141" s="36"/>
      <c r="I141" s="207"/>
      <c r="J141" s="36"/>
      <c r="K141" s="36"/>
      <c r="L141" s="39"/>
      <c r="M141" s="208"/>
      <c r="N141" s="20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196</v>
      </c>
      <c r="AU141" s="17" t="s">
        <v>87</v>
      </c>
    </row>
    <row r="142" spans="1:65" s="13" customFormat="1" ht="10">
      <c r="B142" s="210"/>
      <c r="C142" s="211"/>
      <c r="D142" s="205" t="s">
        <v>168</v>
      </c>
      <c r="E142" s="212" t="s">
        <v>1</v>
      </c>
      <c r="F142" s="213" t="s">
        <v>108</v>
      </c>
      <c r="G142" s="211"/>
      <c r="H142" s="214">
        <v>28.8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168</v>
      </c>
      <c r="AU142" s="220" t="s">
        <v>87</v>
      </c>
      <c r="AV142" s="13" t="s">
        <v>87</v>
      </c>
      <c r="AW142" s="13" t="s">
        <v>34</v>
      </c>
      <c r="AX142" s="13" t="s">
        <v>85</v>
      </c>
      <c r="AY142" s="220" t="s">
        <v>152</v>
      </c>
    </row>
    <row r="143" spans="1:65" s="2" customFormat="1" ht="16.5" customHeight="1">
      <c r="A143" s="34"/>
      <c r="B143" s="35"/>
      <c r="C143" s="192" t="s">
        <v>198</v>
      </c>
      <c r="D143" s="192" t="s">
        <v>155</v>
      </c>
      <c r="E143" s="193" t="s">
        <v>199</v>
      </c>
      <c r="F143" s="194" t="s">
        <v>200</v>
      </c>
      <c r="G143" s="195" t="s">
        <v>173</v>
      </c>
      <c r="H143" s="196">
        <v>143.25</v>
      </c>
      <c r="I143" s="197"/>
      <c r="J143" s="198">
        <f>ROUND(I143*H143,2)</f>
        <v>0</v>
      </c>
      <c r="K143" s="194" t="s">
        <v>1</v>
      </c>
      <c r="L143" s="39"/>
      <c r="M143" s="199" t="s">
        <v>1</v>
      </c>
      <c r="N143" s="200" t="s">
        <v>42</v>
      </c>
      <c r="O143" s="7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160</v>
      </c>
      <c r="AT143" s="203" t="s">
        <v>155</v>
      </c>
      <c r="AU143" s="203" t="s">
        <v>87</v>
      </c>
      <c r="AY143" s="17" t="s">
        <v>152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85</v>
      </c>
      <c r="BK143" s="204">
        <f>ROUND(I143*H143,2)</f>
        <v>0</v>
      </c>
      <c r="BL143" s="17" t="s">
        <v>160</v>
      </c>
      <c r="BM143" s="203" t="s">
        <v>201</v>
      </c>
    </row>
    <row r="144" spans="1:65" s="2" customFormat="1" ht="18">
      <c r="A144" s="34"/>
      <c r="B144" s="35"/>
      <c r="C144" s="36"/>
      <c r="D144" s="205" t="s">
        <v>162</v>
      </c>
      <c r="E144" s="36"/>
      <c r="F144" s="206" t="s">
        <v>202</v>
      </c>
      <c r="G144" s="36"/>
      <c r="H144" s="36"/>
      <c r="I144" s="207"/>
      <c r="J144" s="36"/>
      <c r="K144" s="36"/>
      <c r="L144" s="39"/>
      <c r="M144" s="208"/>
      <c r="N144" s="20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162</v>
      </c>
      <c r="AU144" s="17" t="s">
        <v>87</v>
      </c>
    </row>
    <row r="145" spans="1:65" s="2" customFormat="1" ht="18">
      <c r="A145" s="34"/>
      <c r="B145" s="35"/>
      <c r="C145" s="36"/>
      <c r="D145" s="205" t="s">
        <v>196</v>
      </c>
      <c r="E145" s="36"/>
      <c r="F145" s="232" t="s">
        <v>203</v>
      </c>
      <c r="G145" s="36"/>
      <c r="H145" s="36"/>
      <c r="I145" s="207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196</v>
      </c>
      <c r="AU145" s="17" t="s">
        <v>87</v>
      </c>
    </row>
    <row r="146" spans="1:65" s="13" customFormat="1" ht="10">
      <c r="B146" s="210"/>
      <c r="C146" s="211"/>
      <c r="D146" s="205" t="s">
        <v>168</v>
      </c>
      <c r="E146" s="212" t="s">
        <v>1</v>
      </c>
      <c r="F146" s="213" t="s">
        <v>110</v>
      </c>
      <c r="G146" s="211"/>
      <c r="H146" s="214">
        <v>143.25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168</v>
      </c>
      <c r="AU146" s="220" t="s">
        <v>87</v>
      </c>
      <c r="AV146" s="13" t="s">
        <v>87</v>
      </c>
      <c r="AW146" s="13" t="s">
        <v>34</v>
      </c>
      <c r="AX146" s="13" t="s">
        <v>85</v>
      </c>
      <c r="AY146" s="220" t="s">
        <v>152</v>
      </c>
    </row>
    <row r="147" spans="1:65" s="2" customFormat="1" ht="24.15" customHeight="1">
      <c r="A147" s="34"/>
      <c r="B147" s="35"/>
      <c r="C147" s="192" t="s">
        <v>204</v>
      </c>
      <c r="D147" s="192" t="s">
        <v>155</v>
      </c>
      <c r="E147" s="193" t="s">
        <v>205</v>
      </c>
      <c r="F147" s="194" t="s">
        <v>206</v>
      </c>
      <c r="G147" s="195" t="s">
        <v>173</v>
      </c>
      <c r="H147" s="196">
        <v>143.25</v>
      </c>
      <c r="I147" s="197"/>
      <c r="J147" s="198">
        <f>ROUND(I147*H147,2)</f>
        <v>0</v>
      </c>
      <c r="K147" s="194" t="s">
        <v>159</v>
      </c>
      <c r="L147" s="39"/>
      <c r="M147" s="199" t="s">
        <v>1</v>
      </c>
      <c r="N147" s="200" t="s">
        <v>42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160</v>
      </c>
      <c r="AT147" s="203" t="s">
        <v>155</v>
      </c>
      <c r="AU147" s="203" t="s">
        <v>87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85</v>
      </c>
      <c r="BK147" s="204">
        <f>ROUND(I147*H147,2)</f>
        <v>0</v>
      </c>
      <c r="BL147" s="17" t="s">
        <v>160</v>
      </c>
      <c r="BM147" s="203" t="s">
        <v>207</v>
      </c>
    </row>
    <row r="148" spans="1:65" s="2" customFormat="1" ht="27">
      <c r="A148" s="34"/>
      <c r="B148" s="35"/>
      <c r="C148" s="36"/>
      <c r="D148" s="205" t="s">
        <v>162</v>
      </c>
      <c r="E148" s="36"/>
      <c r="F148" s="206" t="s">
        <v>208</v>
      </c>
      <c r="G148" s="36"/>
      <c r="H148" s="36"/>
      <c r="I148" s="207"/>
      <c r="J148" s="36"/>
      <c r="K148" s="36"/>
      <c r="L148" s="39"/>
      <c r="M148" s="208"/>
      <c r="N148" s="20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162</v>
      </c>
      <c r="AU148" s="17" t="s">
        <v>87</v>
      </c>
    </row>
    <row r="149" spans="1:65" s="13" customFormat="1" ht="10">
      <c r="B149" s="210"/>
      <c r="C149" s="211"/>
      <c r="D149" s="205" t="s">
        <v>168</v>
      </c>
      <c r="E149" s="212" t="s">
        <v>1</v>
      </c>
      <c r="F149" s="213" t="s">
        <v>209</v>
      </c>
      <c r="G149" s="211"/>
      <c r="H149" s="214">
        <v>57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168</v>
      </c>
      <c r="AU149" s="220" t="s">
        <v>87</v>
      </c>
      <c r="AV149" s="13" t="s">
        <v>87</v>
      </c>
      <c r="AW149" s="13" t="s">
        <v>34</v>
      </c>
      <c r="AX149" s="13" t="s">
        <v>77</v>
      </c>
      <c r="AY149" s="220" t="s">
        <v>152</v>
      </c>
    </row>
    <row r="150" spans="1:65" s="13" customFormat="1" ht="10">
      <c r="B150" s="210"/>
      <c r="C150" s="211"/>
      <c r="D150" s="205" t="s">
        <v>168</v>
      </c>
      <c r="E150" s="212" t="s">
        <v>1</v>
      </c>
      <c r="F150" s="213" t="s">
        <v>210</v>
      </c>
      <c r="G150" s="211"/>
      <c r="H150" s="214">
        <v>11.25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168</v>
      </c>
      <c r="AU150" s="220" t="s">
        <v>87</v>
      </c>
      <c r="AV150" s="13" t="s">
        <v>87</v>
      </c>
      <c r="AW150" s="13" t="s">
        <v>34</v>
      </c>
      <c r="AX150" s="13" t="s">
        <v>77</v>
      </c>
      <c r="AY150" s="220" t="s">
        <v>152</v>
      </c>
    </row>
    <row r="151" spans="1:65" s="13" customFormat="1" ht="10">
      <c r="B151" s="210"/>
      <c r="C151" s="211"/>
      <c r="D151" s="205" t="s">
        <v>168</v>
      </c>
      <c r="E151" s="212" t="s">
        <v>1</v>
      </c>
      <c r="F151" s="213" t="s">
        <v>211</v>
      </c>
      <c r="G151" s="211"/>
      <c r="H151" s="214">
        <v>75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168</v>
      </c>
      <c r="AU151" s="220" t="s">
        <v>87</v>
      </c>
      <c r="AV151" s="13" t="s">
        <v>87</v>
      </c>
      <c r="AW151" s="13" t="s">
        <v>34</v>
      </c>
      <c r="AX151" s="13" t="s">
        <v>77</v>
      </c>
      <c r="AY151" s="220" t="s">
        <v>152</v>
      </c>
    </row>
    <row r="152" spans="1:65" s="14" customFormat="1" ht="10">
      <c r="B152" s="221"/>
      <c r="C152" s="222"/>
      <c r="D152" s="205" t="s">
        <v>168</v>
      </c>
      <c r="E152" s="223" t="s">
        <v>110</v>
      </c>
      <c r="F152" s="224" t="s">
        <v>179</v>
      </c>
      <c r="G152" s="222"/>
      <c r="H152" s="225">
        <v>143.25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168</v>
      </c>
      <c r="AU152" s="231" t="s">
        <v>87</v>
      </c>
      <c r="AV152" s="14" t="s">
        <v>160</v>
      </c>
      <c r="AW152" s="14" t="s">
        <v>34</v>
      </c>
      <c r="AX152" s="14" t="s">
        <v>85</v>
      </c>
      <c r="AY152" s="231" t="s">
        <v>152</v>
      </c>
    </row>
    <row r="153" spans="1:65" s="2" customFormat="1" ht="16.5" customHeight="1">
      <c r="A153" s="34"/>
      <c r="B153" s="35"/>
      <c r="C153" s="192" t="s">
        <v>212</v>
      </c>
      <c r="D153" s="192" t="s">
        <v>155</v>
      </c>
      <c r="E153" s="193" t="s">
        <v>213</v>
      </c>
      <c r="F153" s="194" t="s">
        <v>214</v>
      </c>
      <c r="G153" s="195" t="s">
        <v>158</v>
      </c>
      <c r="H153" s="196">
        <v>92.6</v>
      </c>
      <c r="I153" s="197"/>
      <c r="J153" s="198">
        <f>ROUND(I153*H153,2)</f>
        <v>0</v>
      </c>
      <c r="K153" s="194" t="s">
        <v>159</v>
      </c>
      <c r="L153" s="39"/>
      <c r="M153" s="199" t="s">
        <v>1</v>
      </c>
      <c r="N153" s="200" t="s">
        <v>42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160</v>
      </c>
      <c r="AT153" s="203" t="s">
        <v>155</v>
      </c>
      <c r="AU153" s="203" t="s">
        <v>87</v>
      </c>
      <c r="AY153" s="17" t="s">
        <v>152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85</v>
      </c>
      <c r="BK153" s="204">
        <f>ROUND(I153*H153,2)</f>
        <v>0</v>
      </c>
      <c r="BL153" s="17" t="s">
        <v>160</v>
      </c>
      <c r="BM153" s="203" t="s">
        <v>215</v>
      </c>
    </row>
    <row r="154" spans="1:65" s="2" customFormat="1" ht="18">
      <c r="A154" s="34"/>
      <c r="B154" s="35"/>
      <c r="C154" s="36"/>
      <c r="D154" s="205" t="s">
        <v>162</v>
      </c>
      <c r="E154" s="36"/>
      <c r="F154" s="206" t="s">
        <v>216</v>
      </c>
      <c r="G154" s="36"/>
      <c r="H154" s="36"/>
      <c r="I154" s="207"/>
      <c r="J154" s="36"/>
      <c r="K154" s="36"/>
      <c r="L154" s="39"/>
      <c r="M154" s="208"/>
      <c r="N154" s="20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162</v>
      </c>
      <c r="AU154" s="17" t="s">
        <v>87</v>
      </c>
    </row>
    <row r="155" spans="1:65" s="13" customFormat="1" ht="10">
      <c r="B155" s="210"/>
      <c r="C155" s="211"/>
      <c r="D155" s="205" t="s">
        <v>168</v>
      </c>
      <c r="E155" s="212" t="s">
        <v>1</v>
      </c>
      <c r="F155" s="213" t="s">
        <v>217</v>
      </c>
      <c r="G155" s="211"/>
      <c r="H155" s="214">
        <v>14.5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168</v>
      </c>
      <c r="AU155" s="220" t="s">
        <v>87</v>
      </c>
      <c r="AV155" s="13" t="s">
        <v>87</v>
      </c>
      <c r="AW155" s="13" t="s">
        <v>34</v>
      </c>
      <c r="AX155" s="13" t="s">
        <v>77</v>
      </c>
      <c r="AY155" s="220" t="s">
        <v>152</v>
      </c>
    </row>
    <row r="156" spans="1:65" s="13" customFormat="1" ht="10">
      <c r="B156" s="210"/>
      <c r="C156" s="211"/>
      <c r="D156" s="205" t="s">
        <v>168</v>
      </c>
      <c r="E156" s="212" t="s">
        <v>1</v>
      </c>
      <c r="F156" s="213" t="s">
        <v>218</v>
      </c>
      <c r="G156" s="211"/>
      <c r="H156" s="214">
        <v>28.8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168</v>
      </c>
      <c r="AU156" s="220" t="s">
        <v>87</v>
      </c>
      <c r="AV156" s="13" t="s">
        <v>87</v>
      </c>
      <c r="AW156" s="13" t="s">
        <v>34</v>
      </c>
      <c r="AX156" s="13" t="s">
        <v>77</v>
      </c>
      <c r="AY156" s="220" t="s">
        <v>152</v>
      </c>
    </row>
    <row r="157" spans="1:65" s="13" customFormat="1" ht="10">
      <c r="B157" s="210"/>
      <c r="C157" s="211"/>
      <c r="D157" s="205" t="s">
        <v>168</v>
      </c>
      <c r="E157" s="212" t="s">
        <v>1</v>
      </c>
      <c r="F157" s="213" t="s">
        <v>219</v>
      </c>
      <c r="G157" s="211"/>
      <c r="H157" s="214">
        <v>28.8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168</v>
      </c>
      <c r="AU157" s="220" t="s">
        <v>87</v>
      </c>
      <c r="AV157" s="13" t="s">
        <v>87</v>
      </c>
      <c r="AW157" s="13" t="s">
        <v>34</v>
      </c>
      <c r="AX157" s="13" t="s">
        <v>77</v>
      </c>
      <c r="AY157" s="220" t="s">
        <v>152</v>
      </c>
    </row>
    <row r="158" spans="1:65" s="13" customFormat="1" ht="10">
      <c r="B158" s="210"/>
      <c r="C158" s="211"/>
      <c r="D158" s="205" t="s">
        <v>168</v>
      </c>
      <c r="E158" s="212" t="s">
        <v>1</v>
      </c>
      <c r="F158" s="213" t="s">
        <v>220</v>
      </c>
      <c r="G158" s="211"/>
      <c r="H158" s="214">
        <v>20.5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168</v>
      </c>
      <c r="AU158" s="220" t="s">
        <v>87</v>
      </c>
      <c r="AV158" s="13" t="s">
        <v>87</v>
      </c>
      <c r="AW158" s="13" t="s">
        <v>34</v>
      </c>
      <c r="AX158" s="13" t="s">
        <v>77</v>
      </c>
      <c r="AY158" s="220" t="s">
        <v>152</v>
      </c>
    </row>
    <row r="159" spans="1:65" s="14" customFormat="1" ht="10">
      <c r="B159" s="221"/>
      <c r="C159" s="222"/>
      <c r="D159" s="205" t="s">
        <v>168</v>
      </c>
      <c r="E159" s="223" t="s">
        <v>1</v>
      </c>
      <c r="F159" s="224" t="s">
        <v>179</v>
      </c>
      <c r="G159" s="222"/>
      <c r="H159" s="225">
        <v>92.6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168</v>
      </c>
      <c r="AU159" s="231" t="s">
        <v>87</v>
      </c>
      <c r="AV159" s="14" t="s">
        <v>160</v>
      </c>
      <c r="AW159" s="14" t="s">
        <v>34</v>
      </c>
      <c r="AX159" s="14" t="s">
        <v>85</v>
      </c>
      <c r="AY159" s="231" t="s">
        <v>152</v>
      </c>
    </row>
    <row r="160" spans="1:65" s="2" customFormat="1" ht="16.5" customHeight="1">
      <c r="A160" s="34"/>
      <c r="B160" s="35"/>
      <c r="C160" s="192" t="s">
        <v>221</v>
      </c>
      <c r="D160" s="192" t="s">
        <v>155</v>
      </c>
      <c r="E160" s="193" t="s">
        <v>222</v>
      </c>
      <c r="F160" s="194" t="s">
        <v>223</v>
      </c>
      <c r="G160" s="195" t="s">
        <v>158</v>
      </c>
      <c r="H160" s="196">
        <v>40</v>
      </c>
      <c r="I160" s="197"/>
      <c r="J160" s="198">
        <f>ROUND(I160*H160,2)</f>
        <v>0</v>
      </c>
      <c r="K160" s="194" t="s">
        <v>159</v>
      </c>
      <c r="L160" s="39"/>
      <c r="M160" s="199" t="s">
        <v>1</v>
      </c>
      <c r="N160" s="200" t="s">
        <v>42</v>
      </c>
      <c r="O160" s="7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160</v>
      </c>
      <c r="AT160" s="203" t="s">
        <v>155</v>
      </c>
      <c r="AU160" s="203" t="s">
        <v>87</v>
      </c>
      <c r="AY160" s="17" t="s">
        <v>152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85</v>
      </c>
      <c r="BK160" s="204">
        <f>ROUND(I160*H160,2)</f>
        <v>0</v>
      </c>
      <c r="BL160" s="17" t="s">
        <v>160</v>
      </c>
      <c r="BM160" s="203" t="s">
        <v>224</v>
      </c>
    </row>
    <row r="161" spans="1:65" s="2" customFormat="1" ht="27">
      <c r="A161" s="34"/>
      <c r="B161" s="35"/>
      <c r="C161" s="36"/>
      <c r="D161" s="205" t="s">
        <v>162</v>
      </c>
      <c r="E161" s="36"/>
      <c r="F161" s="206" t="s">
        <v>225</v>
      </c>
      <c r="G161" s="36"/>
      <c r="H161" s="36"/>
      <c r="I161" s="207"/>
      <c r="J161" s="36"/>
      <c r="K161" s="36"/>
      <c r="L161" s="39"/>
      <c r="M161" s="208"/>
      <c r="N161" s="209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162</v>
      </c>
      <c r="AU161" s="17" t="s">
        <v>87</v>
      </c>
    </row>
    <row r="162" spans="1:65" s="2" customFormat="1" ht="24.15" customHeight="1">
      <c r="A162" s="34"/>
      <c r="B162" s="35"/>
      <c r="C162" s="233" t="s">
        <v>226</v>
      </c>
      <c r="D162" s="233" t="s">
        <v>227</v>
      </c>
      <c r="E162" s="234" t="s">
        <v>228</v>
      </c>
      <c r="F162" s="235" t="s">
        <v>229</v>
      </c>
      <c r="G162" s="236" t="s">
        <v>158</v>
      </c>
      <c r="H162" s="237">
        <v>28.8</v>
      </c>
      <c r="I162" s="238"/>
      <c r="J162" s="239">
        <f>ROUND(I162*H162,2)</f>
        <v>0</v>
      </c>
      <c r="K162" s="235" t="s">
        <v>159</v>
      </c>
      <c r="L162" s="240"/>
      <c r="M162" s="241" t="s">
        <v>1</v>
      </c>
      <c r="N162" s="242" t="s">
        <v>42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230</v>
      </c>
      <c r="AT162" s="203" t="s">
        <v>227</v>
      </c>
      <c r="AU162" s="203" t="s">
        <v>87</v>
      </c>
      <c r="AY162" s="17" t="s">
        <v>152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85</v>
      </c>
      <c r="BK162" s="204">
        <f>ROUND(I162*H162,2)</f>
        <v>0</v>
      </c>
      <c r="BL162" s="17" t="s">
        <v>230</v>
      </c>
      <c r="BM162" s="203" t="s">
        <v>231</v>
      </c>
    </row>
    <row r="163" spans="1:65" s="2" customFormat="1" ht="18">
      <c r="A163" s="34"/>
      <c r="B163" s="35"/>
      <c r="C163" s="36"/>
      <c r="D163" s="205" t="s">
        <v>162</v>
      </c>
      <c r="E163" s="36"/>
      <c r="F163" s="206" t="s">
        <v>229</v>
      </c>
      <c r="G163" s="36"/>
      <c r="H163" s="36"/>
      <c r="I163" s="207"/>
      <c r="J163" s="36"/>
      <c r="K163" s="36"/>
      <c r="L163" s="39"/>
      <c r="M163" s="208"/>
      <c r="N163" s="20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162</v>
      </c>
      <c r="AU163" s="17" t="s">
        <v>87</v>
      </c>
    </row>
    <row r="164" spans="1:65" s="2" customFormat="1" ht="27">
      <c r="A164" s="34"/>
      <c r="B164" s="35"/>
      <c r="C164" s="36"/>
      <c r="D164" s="205" t="s">
        <v>196</v>
      </c>
      <c r="E164" s="36"/>
      <c r="F164" s="232" t="s">
        <v>232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196</v>
      </c>
      <c r="AU164" s="17" t="s">
        <v>87</v>
      </c>
    </row>
    <row r="165" spans="1:65" s="13" customFormat="1" ht="10">
      <c r="B165" s="210"/>
      <c r="C165" s="211"/>
      <c r="D165" s="205" t="s">
        <v>168</v>
      </c>
      <c r="E165" s="212" t="s">
        <v>1</v>
      </c>
      <c r="F165" s="213" t="s">
        <v>108</v>
      </c>
      <c r="G165" s="211"/>
      <c r="H165" s="214">
        <v>28.8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168</v>
      </c>
      <c r="AU165" s="220" t="s">
        <v>87</v>
      </c>
      <c r="AV165" s="13" t="s">
        <v>87</v>
      </c>
      <c r="AW165" s="13" t="s">
        <v>34</v>
      </c>
      <c r="AX165" s="13" t="s">
        <v>85</v>
      </c>
      <c r="AY165" s="220" t="s">
        <v>152</v>
      </c>
    </row>
    <row r="166" spans="1:65" s="2" customFormat="1" ht="16.5" customHeight="1">
      <c r="A166" s="34"/>
      <c r="B166" s="35"/>
      <c r="C166" s="233" t="s">
        <v>233</v>
      </c>
      <c r="D166" s="233" t="s">
        <v>227</v>
      </c>
      <c r="E166" s="234" t="s">
        <v>234</v>
      </c>
      <c r="F166" s="235" t="s">
        <v>235</v>
      </c>
      <c r="G166" s="236" t="s">
        <v>236</v>
      </c>
      <c r="H166" s="237">
        <v>12.606</v>
      </c>
      <c r="I166" s="238"/>
      <c r="J166" s="239">
        <f>ROUND(I166*H166,2)</f>
        <v>0</v>
      </c>
      <c r="K166" s="235" t="s">
        <v>159</v>
      </c>
      <c r="L166" s="240"/>
      <c r="M166" s="241" t="s">
        <v>1</v>
      </c>
      <c r="N166" s="242" t="s">
        <v>42</v>
      </c>
      <c r="O166" s="71"/>
      <c r="P166" s="201">
        <f>O166*H166</f>
        <v>0</v>
      </c>
      <c r="Q166" s="201">
        <v>1</v>
      </c>
      <c r="R166" s="201">
        <f>Q166*H166</f>
        <v>12.606</v>
      </c>
      <c r="S166" s="201">
        <v>0</v>
      </c>
      <c r="T166" s="20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204</v>
      </c>
      <c r="AT166" s="203" t="s">
        <v>227</v>
      </c>
      <c r="AU166" s="203" t="s">
        <v>87</v>
      </c>
      <c r="AY166" s="17" t="s">
        <v>152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85</v>
      </c>
      <c r="BK166" s="204">
        <f>ROUND(I166*H166,2)</f>
        <v>0</v>
      </c>
      <c r="BL166" s="17" t="s">
        <v>160</v>
      </c>
      <c r="BM166" s="203" t="s">
        <v>237</v>
      </c>
    </row>
    <row r="167" spans="1:65" s="2" customFormat="1" ht="10">
      <c r="A167" s="34"/>
      <c r="B167" s="35"/>
      <c r="C167" s="36"/>
      <c r="D167" s="205" t="s">
        <v>162</v>
      </c>
      <c r="E167" s="36"/>
      <c r="F167" s="206" t="s">
        <v>235</v>
      </c>
      <c r="G167" s="36"/>
      <c r="H167" s="36"/>
      <c r="I167" s="207"/>
      <c r="J167" s="36"/>
      <c r="K167" s="36"/>
      <c r="L167" s="39"/>
      <c r="M167" s="208"/>
      <c r="N167" s="20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162</v>
      </c>
      <c r="AU167" s="17" t="s">
        <v>87</v>
      </c>
    </row>
    <row r="168" spans="1:65" s="13" customFormat="1" ht="10">
      <c r="B168" s="210"/>
      <c r="C168" s="211"/>
      <c r="D168" s="205" t="s">
        <v>168</v>
      </c>
      <c r="E168" s="212" t="s">
        <v>113</v>
      </c>
      <c r="F168" s="213" t="s">
        <v>238</v>
      </c>
      <c r="G168" s="211"/>
      <c r="H168" s="214">
        <v>12.606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168</v>
      </c>
      <c r="AU168" s="220" t="s">
        <v>87</v>
      </c>
      <c r="AV168" s="13" t="s">
        <v>87</v>
      </c>
      <c r="AW168" s="13" t="s">
        <v>34</v>
      </c>
      <c r="AX168" s="13" t="s">
        <v>85</v>
      </c>
      <c r="AY168" s="220" t="s">
        <v>152</v>
      </c>
    </row>
    <row r="169" spans="1:65" s="2" customFormat="1" ht="16.5" customHeight="1">
      <c r="A169" s="34"/>
      <c r="B169" s="35"/>
      <c r="C169" s="233" t="s">
        <v>239</v>
      </c>
      <c r="D169" s="233" t="s">
        <v>227</v>
      </c>
      <c r="E169" s="234" t="s">
        <v>240</v>
      </c>
      <c r="F169" s="235" t="s">
        <v>241</v>
      </c>
      <c r="G169" s="236" t="s">
        <v>236</v>
      </c>
      <c r="H169" s="237">
        <v>25.212</v>
      </c>
      <c r="I169" s="238"/>
      <c r="J169" s="239">
        <f>ROUND(I169*H169,2)</f>
        <v>0</v>
      </c>
      <c r="K169" s="235" t="s">
        <v>159</v>
      </c>
      <c r="L169" s="240"/>
      <c r="M169" s="241" t="s">
        <v>1</v>
      </c>
      <c r="N169" s="242" t="s">
        <v>42</v>
      </c>
      <c r="O169" s="71"/>
      <c r="P169" s="201">
        <f>O169*H169</f>
        <v>0</v>
      </c>
      <c r="Q169" s="201">
        <v>1</v>
      </c>
      <c r="R169" s="201">
        <f>Q169*H169</f>
        <v>25.212</v>
      </c>
      <c r="S169" s="201">
        <v>0</v>
      </c>
      <c r="T169" s="20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204</v>
      </c>
      <c r="AT169" s="203" t="s">
        <v>227</v>
      </c>
      <c r="AU169" s="203" t="s">
        <v>87</v>
      </c>
      <c r="AY169" s="17" t="s">
        <v>152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85</v>
      </c>
      <c r="BK169" s="204">
        <f>ROUND(I169*H169,2)</f>
        <v>0</v>
      </c>
      <c r="BL169" s="17" t="s">
        <v>160</v>
      </c>
      <c r="BM169" s="203" t="s">
        <v>242</v>
      </c>
    </row>
    <row r="170" spans="1:65" s="2" customFormat="1" ht="10">
      <c r="A170" s="34"/>
      <c r="B170" s="35"/>
      <c r="C170" s="36"/>
      <c r="D170" s="205" t="s">
        <v>162</v>
      </c>
      <c r="E170" s="36"/>
      <c r="F170" s="206" t="s">
        <v>241</v>
      </c>
      <c r="G170" s="36"/>
      <c r="H170" s="36"/>
      <c r="I170" s="207"/>
      <c r="J170" s="36"/>
      <c r="K170" s="36"/>
      <c r="L170" s="39"/>
      <c r="M170" s="208"/>
      <c r="N170" s="20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162</v>
      </c>
      <c r="AU170" s="17" t="s">
        <v>87</v>
      </c>
    </row>
    <row r="171" spans="1:65" s="13" customFormat="1" ht="10">
      <c r="B171" s="210"/>
      <c r="C171" s="211"/>
      <c r="D171" s="205" t="s">
        <v>168</v>
      </c>
      <c r="E171" s="212" t="s">
        <v>115</v>
      </c>
      <c r="F171" s="213" t="s">
        <v>243</v>
      </c>
      <c r="G171" s="211"/>
      <c r="H171" s="214">
        <v>25.212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168</v>
      </c>
      <c r="AU171" s="220" t="s">
        <v>87</v>
      </c>
      <c r="AV171" s="13" t="s">
        <v>87</v>
      </c>
      <c r="AW171" s="13" t="s">
        <v>34</v>
      </c>
      <c r="AX171" s="13" t="s">
        <v>85</v>
      </c>
      <c r="AY171" s="220" t="s">
        <v>152</v>
      </c>
    </row>
    <row r="172" spans="1:65" s="2" customFormat="1" ht="16.5" customHeight="1">
      <c r="A172" s="34"/>
      <c r="B172" s="35"/>
      <c r="C172" s="233" t="s">
        <v>244</v>
      </c>
      <c r="D172" s="233" t="s">
        <v>227</v>
      </c>
      <c r="E172" s="234" t="s">
        <v>245</v>
      </c>
      <c r="F172" s="235" t="s">
        <v>246</v>
      </c>
      <c r="G172" s="236" t="s">
        <v>236</v>
      </c>
      <c r="H172" s="237">
        <v>40.97</v>
      </c>
      <c r="I172" s="238"/>
      <c r="J172" s="239">
        <f>ROUND(I172*H172,2)</f>
        <v>0</v>
      </c>
      <c r="K172" s="235" t="s">
        <v>159</v>
      </c>
      <c r="L172" s="240"/>
      <c r="M172" s="241" t="s">
        <v>1</v>
      </c>
      <c r="N172" s="242" t="s">
        <v>42</v>
      </c>
      <c r="O172" s="71"/>
      <c r="P172" s="201">
        <f>O172*H172</f>
        <v>0</v>
      </c>
      <c r="Q172" s="201">
        <v>1</v>
      </c>
      <c r="R172" s="201">
        <f>Q172*H172</f>
        <v>40.97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204</v>
      </c>
      <c r="AT172" s="203" t="s">
        <v>227</v>
      </c>
      <c r="AU172" s="203" t="s">
        <v>87</v>
      </c>
      <c r="AY172" s="17" t="s">
        <v>152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85</v>
      </c>
      <c r="BK172" s="204">
        <f>ROUND(I172*H172,2)</f>
        <v>0</v>
      </c>
      <c r="BL172" s="17" t="s">
        <v>160</v>
      </c>
      <c r="BM172" s="203" t="s">
        <v>247</v>
      </c>
    </row>
    <row r="173" spans="1:65" s="2" customFormat="1" ht="10">
      <c r="A173" s="34"/>
      <c r="B173" s="35"/>
      <c r="C173" s="36"/>
      <c r="D173" s="205" t="s">
        <v>162</v>
      </c>
      <c r="E173" s="36"/>
      <c r="F173" s="206" t="s">
        <v>246</v>
      </c>
      <c r="G173" s="36"/>
      <c r="H173" s="36"/>
      <c r="I173" s="207"/>
      <c r="J173" s="36"/>
      <c r="K173" s="36"/>
      <c r="L173" s="39"/>
      <c r="M173" s="208"/>
      <c r="N173" s="20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162</v>
      </c>
      <c r="AU173" s="17" t="s">
        <v>87</v>
      </c>
    </row>
    <row r="174" spans="1:65" s="13" customFormat="1" ht="10">
      <c r="B174" s="210"/>
      <c r="C174" s="211"/>
      <c r="D174" s="205" t="s">
        <v>168</v>
      </c>
      <c r="E174" s="212" t="s">
        <v>122</v>
      </c>
      <c r="F174" s="213" t="s">
        <v>248</v>
      </c>
      <c r="G174" s="211"/>
      <c r="H174" s="214">
        <v>40.97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168</v>
      </c>
      <c r="AU174" s="220" t="s">
        <v>87</v>
      </c>
      <c r="AV174" s="13" t="s">
        <v>87</v>
      </c>
      <c r="AW174" s="13" t="s">
        <v>34</v>
      </c>
      <c r="AX174" s="13" t="s">
        <v>85</v>
      </c>
      <c r="AY174" s="220" t="s">
        <v>152</v>
      </c>
    </row>
    <row r="175" spans="1:65" s="2" customFormat="1" ht="16.5" customHeight="1">
      <c r="A175" s="34"/>
      <c r="B175" s="35"/>
      <c r="C175" s="233" t="s">
        <v>8</v>
      </c>
      <c r="D175" s="233" t="s">
        <v>227</v>
      </c>
      <c r="E175" s="234" t="s">
        <v>249</v>
      </c>
      <c r="F175" s="235" t="s">
        <v>250</v>
      </c>
      <c r="G175" s="236" t="s">
        <v>251</v>
      </c>
      <c r="H175" s="237">
        <v>30</v>
      </c>
      <c r="I175" s="238"/>
      <c r="J175" s="239">
        <f>ROUND(I175*H175,2)</f>
        <v>0</v>
      </c>
      <c r="K175" s="235" t="s">
        <v>159</v>
      </c>
      <c r="L175" s="240"/>
      <c r="M175" s="241" t="s">
        <v>1</v>
      </c>
      <c r="N175" s="242" t="s">
        <v>42</v>
      </c>
      <c r="O175" s="7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204</v>
      </c>
      <c r="AT175" s="203" t="s">
        <v>227</v>
      </c>
      <c r="AU175" s="203" t="s">
        <v>87</v>
      </c>
      <c r="AY175" s="17" t="s">
        <v>152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85</v>
      </c>
      <c r="BK175" s="204">
        <f>ROUND(I175*H175,2)</f>
        <v>0</v>
      </c>
      <c r="BL175" s="17" t="s">
        <v>160</v>
      </c>
      <c r="BM175" s="203" t="s">
        <v>252</v>
      </c>
    </row>
    <row r="176" spans="1:65" s="2" customFormat="1" ht="10">
      <c r="A176" s="34"/>
      <c r="B176" s="35"/>
      <c r="C176" s="36"/>
      <c r="D176" s="205" t="s">
        <v>162</v>
      </c>
      <c r="E176" s="36"/>
      <c r="F176" s="206" t="s">
        <v>250</v>
      </c>
      <c r="G176" s="36"/>
      <c r="H176" s="36"/>
      <c r="I176" s="207"/>
      <c r="J176" s="36"/>
      <c r="K176" s="36"/>
      <c r="L176" s="39"/>
      <c r="M176" s="208"/>
      <c r="N176" s="20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162</v>
      </c>
      <c r="AU176" s="17" t="s">
        <v>87</v>
      </c>
    </row>
    <row r="177" spans="1:65" s="2" customFormat="1" ht="16.5" customHeight="1">
      <c r="A177" s="34"/>
      <c r="B177" s="35"/>
      <c r="C177" s="233" t="s">
        <v>253</v>
      </c>
      <c r="D177" s="233" t="s">
        <v>227</v>
      </c>
      <c r="E177" s="234" t="s">
        <v>254</v>
      </c>
      <c r="F177" s="235" t="s">
        <v>255</v>
      </c>
      <c r="G177" s="236" t="s">
        <v>236</v>
      </c>
      <c r="H177" s="237">
        <v>111.735</v>
      </c>
      <c r="I177" s="238"/>
      <c r="J177" s="239">
        <f>ROUND(I177*H177,2)</f>
        <v>0</v>
      </c>
      <c r="K177" s="235" t="s">
        <v>1</v>
      </c>
      <c r="L177" s="240"/>
      <c r="M177" s="241" t="s">
        <v>1</v>
      </c>
      <c r="N177" s="242" t="s">
        <v>42</v>
      </c>
      <c r="O177" s="71"/>
      <c r="P177" s="201">
        <f>O177*H177</f>
        <v>0</v>
      </c>
      <c r="Q177" s="201">
        <v>1</v>
      </c>
      <c r="R177" s="201">
        <f>Q177*H177</f>
        <v>111.735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230</v>
      </c>
      <c r="AT177" s="203" t="s">
        <v>227</v>
      </c>
      <c r="AU177" s="203" t="s">
        <v>87</v>
      </c>
      <c r="AY177" s="17" t="s">
        <v>152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85</v>
      </c>
      <c r="BK177" s="204">
        <f>ROUND(I177*H177,2)</f>
        <v>0</v>
      </c>
      <c r="BL177" s="17" t="s">
        <v>230</v>
      </c>
      <c r="BM177" s="203" t="s">
        <v>256</v>
      </c>
    </row>
    <row r="178" spans="1:65" s="2" customFormat="1" ht="10">
      <c r="A178" s="34"/>
      <c r="B178" s="35"/>
      <c r="C178" s="36"/>
      <c r="D178" s="205" t="s">
        <v>162</v>
      </c>
      <c r="E178" s="36"/>
      <c r="F178" s="206" t="s">
        <v>257</v>
      </c>
      <c r="G178" s="36"/>
      <c r="H178" s="36"/>
      <c r="I178" s="207"/>
      <c r="J178" s="36"/>
      <c r="K178" s="36"/>
      <c r="L178" s="39"/>
      <c r="M178" s="208"/>
      <c r="N178" s="20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162</v>
      </c>
      <c r="AU178" s="17" t="s">
        <v>87</v>
      </c>
    </row>
    <row r="179" spans="1:65" s="2" customFormat="1" ht="18">
      <c r="A179" s="34"/>
      <c r="B179" s="35"/>
      <c r="C179" s="36"/>
      <c r="D179" s="205" t="s">
        <v>196</v>
      </c>
      <c r="E179" s="36"/>
      <c r="F179" s="232" t="s">
        <v>258</v>
      </c>
      <c r="G179" s="36"/>
      <c r="H179" s="36"/>
      <c r="I179" s="207"/>
      <c r="J179" s="36"/>
      <c r="K179" s="36"/>
      <c r="L179" s="39"/>
      <c r="M179" s="208"/>
      <c r="N179" s="20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196</v>
      </c>
      <c r="AU179" s="17" t="s">
        <v>87</v>
      </c>
    </row>
    <row r="180" spans="1:65" s="13" customFormat="1" ht="10">
      <c r="B180" s="210"/>
      <c r="C180" s="211"/>
      <c r="D180" s="205" t="s">
        <v>168</v>
      </c>
      <c r="E180" s="212" t="s">
        <v>125</v>
      </c>
      <c r="F180" s="213" t="s">
        <v>259</v>
      </c>
      <c r="G180" s="211"/>
      <c r="H180" s="214">
        <v>111.735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168</v>
      </c>
      <c r="AU180" s="220" t="s">
        <v>87</v>
      </c>
      <c r="AV180" s="13" t="s">
        <v>87</v>
      </c>
      <c r="AW180" s="13" t="s">
        <v>34</v>
      </c>
      <c r="AX180" s="13" t="s">
        <v>85</v>
      </c>
      <c r="AY180" s="220" t="s">
        <v>152</v>
      </c>
    </row>
    <row r="181" spans="1:65" s="2" customFormat="1" ht="16.5" customHeight="1">
      <c r="A181" s="34"/>
      <c r="B181" s="35"/>
      <c r="C181" s="233" t="s">
        <v>260</v>
      </c>
      <c r="D181" s="233" t="s">
        <v>227</v>
      </c>
      <c r="E181" s="234" t="s">
        <v>261</v>
      </c>
      <c r="F181" s="235" t="s">
        <v>262</v>
      </c>
      <c r="G181" s="236" t="s">
        <v>187</v>
      </c>
      <c r="H181" s="237">
        <v>4.2</v>
      </c>
      <c r="I181" s="238"/>
      <c r="J181" s="239">
        <f>ROUND(I181*H181,2)</f>
        <v>0</v>
      </c>
      <c r="K181" s="235" t="s">
        <v>159</v>
      </c>
      <c r="L181" s="240"/>
      <c r="M181" s="241" t="s">
        <v>1</v>
      </c>
      <c r="N181" s="242" t="s">
        <v>42</v>
      </c>
      <c r="O181" s="71"/>
      <c r="P181" s="201">
        <f>O181*H181</f>
        <v>0</v>
      </c>
      <c r="Q181" s="201">
        <v>2.4289999999999998</v>
      </c>
      <c r="R181" s="201">
        <f>Q181*H181</f>
        <v>10.2018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230</v>
      </c>
      <c r="AT181" s="203" t="s">
        <v>227</v>
      </c>
      <c r="AU181" s="203" t="s">
        <v>87</v>
      </c>
      <c r="AY181" s="17" t="s">
        <v>152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85</v>
      </c>
      <c r="BK181" s="204">
        <f>ROUND(I181*H181,2)</f>
        <v>0</v>
      </c>
      <c r="BL181" s="17" t="s">
        <v>230</v>
      </c>
      <c r="BM181" s="203" t="s">
        <v>263</v>
      </c>
    </row>
    <row r="182" spans="1:65" s="2" customFormat="1" ht="10">
      <c r="A182" s="34"/>
      <c r="B182" s="35"/>
      <c r="C182" s="36"/>
      <c r="D182" s="205" t="s">
        <v>162</v>
      </c>
      <c r="E182" s="36"/>
      <c r="F182" s="206" t="s">
        <v>262</v>
      </c>
      <c r="G182" s="36"/>
      <c r="H182" s="36"/>
      <c r="I182" s="207"/>
      <c r="J182" s="36"/>
      <c r="K182" s="36"/>
      <c r="L182" s="39"/>
      <c r="M182" s="208"/>
      <c r="N182" s="20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162</v>
      </c>
      <c r="AU182" s="17" t="s">
        <v>87</v>
      </c>
    </row>
    <row r="183" spans="1:65" s="15" customFormat="1" ht="10">
      <c r="B183" s="243"/>
      <c r="C183" s="244"/>
      <c r="D183" s="205" t="s">
        <v>168</v>
      </c>
      <c r="E183" s="245" t="s">
        <v>1</v>
      </c>
      <c r="F183" s="246" t="s">
        <v>264</v>
      </c>
      <c r="G183" s="244"/>
      <c r="H183" s="245" t="s">
        <v>1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168</v>
      </c>
      <c r="AU183" s="252" t="s">
        <v>87</v>
      </c>
      <c r="AV183" s="15" t="s">
        <v>85</v>
      </c>
      <c r="AW183" s="15" t="s">
        <v>34</v>
      </c>
      <c r="AX183" s="15" t="s">
        <v>77</v>
      </c>
      <c r="AY183" s="252" t="s">
        <v>152</v>
      </c>
    </row>
    <row r="184" spans="1:65" s="13" customFormat="1" ht="10">
      <c r="B184" s="210"/>
      <c r="C184" s="211"/>
      <c r="D184" s="205" t="s">
        <v>168</v>
      </c>
      <c r="E184" s="212" t="s">
        <v>1</v>
      </c>
      <c r="F184" s="213" t="s">
        <v>265</v>
      </c>
      <c r="G184" s="211"/>
      <c r="H184" s="214">
        <v>2.4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168</v>
      </c>
      <c r="AU184" s="220" t="s">
        <v>87</v>
      </c>
      <c r="AV184" s="13" t="s">
        <v>87</v>
      </c>
      <c r="AW184" s="13" t="s">
        <v>34</v>
      </c>
      <c r="AX184" s="13" t="s">
        <v>77</v>
      </c>
      <c r="AY184" s="220" t="s">
        <v>152</v>
      </c>
    </row>
    <row r="185" spans="1:65" s="13" customFormat="1" ht="10">
      <c r="B185" s="210"/>
      <c r="C185" s="211"/>
      <c r="D185" s="205" t="s">
        <v>168</v>
      </c>
      <c r="E185" s="212" t="s">
        <v>1</v>
      </c>
      <c r="F185" s="213" t="s">
        <v>266</v>
      </c>
      <c r="G185" s="211"/>
      <c r="H185" s="214">
        <v>1.8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168</v>
      </c>
      <c r="AU185" s="220" t="s">
        <v>87</v>
      </c>
      <c r="AV185" s="13" t="s">
        <v>87</v>
      </c>
      <c r="AW185" s="13" t="s">
        <v>34</v>
      </c>
      <c r="AX185" s="13" t="s">
        <v>77</v>
      </c>
      <c r="AY185" s="220" t="s">
        <v>152</v>
      </c>
    </row>
    <row r="186" spans="1:65" s="14" customFormat="1" ht="10">
      <c r="B186" s="221"/>
      <c r="C186" s="222"/>
      <c r="D186" s="205" t="s">
        <v>168</v>
      </c>
      <c r="E186" s="223" t="s">
        <v>127</v>
      </c>
      <c r="F186" s="224" t="s">
        <v>179</v>
      </c>
      <c r="G186" s="222"/>
      <c r="H186" s="225">
        <v>4.2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168</v>
      </c>
      <c r="AU186" s="231" t="s">
        <v>87</v>
      </c>
      <c r="AV186" s="14" t="s">
        <v>160</v>
      </c>
      <c r="AW186" s="14" t="s">
        <v>34</v>
      </c>
      <c r="AX186" s="14" t="s">
        <v>85</v>
      </c>
      <c r="AY186" s="231" t="s">
        <v>152</v>
      </c>
    </row>
    <row r="187" spans="1:65" s="12" customFormat="1" ht="25.9" customHeight="1">
      <c r="B187" s="176"/>
      <c r="C187" s="177"/>
      <c r="D187" s="178" t="s">
        <v>76</v>
      </c>
      <c r="E187" s="179" t="s">
        <v>267</v>
      </c>
      <c r="F187" s="179" t="s">
        <v>268</v>
      </c>
      <c r="G187" s="177"/>
      <c r="H187" s="177"/>
      <c r="I187" s="180"/>
      <c r="J187" s="181">
        <f>BK187</f>
        <v>0</v>
      </c>
      <c r="K187" s="177"/>
      <c r="L187" s="182"/>
      <c r="M187" s="183"/>
      <c r="N187" s="184"/>
      <c r="O187" s="184"/>
      <c r="P187" s="185">
        <f>SUM(P188:P214)</f>
        <v>0</v>
      </c>
      <c r="Q187" s="184"/>
      <c r="R187" s="185">
        <f>SUM(R188:R214)</f>
        <v>0</v>
      </c>
      <c r="S187" s="184"/>
      <c r="T187" s="186">
        <f>SUM(T188:T214)</f>
        <v>0</v>
      </c>
      <c r="AR187" s="187" t="s">
        <v>160</v>
      </c>
      <c r="AT187" s="188" t="s">
        <v>76</v>
      </c>
      <c r="AU187" s="188" t="s">
        <v>77</v>
      </c>
      <c r="AY187" s="187" t="s">
        <v>152</v>
      </c>
      <c r="BK187" s="189">
        <f>SUM(BK188:BK214)</f>
        <v>0</v>
      </c>
    </row>
    <row r="188" spans="1:65" s="2" customFormat="1" ht="24.15" customHeight="1">
      <c r="A188" s="34"/>
      <c r="B188" s="35"/>
      <c r="C188" s="192" t="s">
        <v>269</v>
      </c>
      <c r="D188" s="192" t="s">
        <v>155</v>
      </c>
      <c r="E188" s="193" t="s">
        <v>270</v>
      </c>
      <c r="F188" s="194" t="s">
        <v>271</v>
      </c>
      <c r="G188" s="195" t="s">
        <v>236</v>
      </c>
      <c r="H188" s="196">
        <v>197.13</v>
      </c>
      <c r="I188" s="197"/>
      <c r="J188" s="198">
        <f>ROUND(I188*H188,2)</f>
        <v>0</v>
      </c>
      <c r="K188" s="194" t="s">
        <v>159</v>
      </c>
      <c r="L188" s="39"/>
      <c r="M188" s="199" t="s">
        <v>1</v>
      </c>
      <c r="N188" s="200" t="s">
        <v>42</v>
      </c>
      <c r="O188" s="7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230</v>
      </c>
      <c r="AT188" s="203" t="s">
        <v>155</v>
      </c>
      <c r="AU188" s="203" t="s">
        <v>85</v>
      </c>
      <c r="AY188" s="17" t="s">
        <v>152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85</v>
      </c>
      <c r="BK188" s="204">
        <f>ROUND(I188*H188,2)</f>
        <v>0</v>
      </c>
      <c r="BL188" s="17" t="s">
        <v>230</v>
      </c>
      <c r="BM188" s="203" t="s">
        <v>272</v>
      </c>
    </row>
    <row r="189" spans="1:65" s="2" customFormat="1" ht="27">
      <c r="A189" s="34"/>
      <c r="B189" s="35"/>
      <c r="C189" s="36"/>
      <c r="D189" s="205" t="s">
        <v>162</v>
      </c>
      <c r="E189" s="36"/>
      <c r="F189" s="206" t="s">
        <v>273</v>
      </c>
      <c r="G189" s="36"/>
      <c r="H189" s="36"/>
      <c r="I189" s="207"/>
      <c r="J189" s="36"/>
      <c r="K189" s="36"/>
      <c r="L189" s="39"/>
      <c r="M189" s="208"/>
      <c r="N189" s="20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162</v>
      </c>
      <c r="AU189" s="17" t="s">
        <v>85</v>
      </c>
    </row>
    <row r="190" spans="1:65" s="15" customFormat="1" ht="10">
      <c r="B190" s="243"/>
      <c r="C190" s="244"/>
      <c r="D190" s="205" t="s">
        <v>168</v>
      </c>
      <c r="E190" s="245" t="s">
        <v>1</v>
      </c>
      <c r="F190" s="246" t="s">
        <v>274</v>
      </c>
      <c r="G190" s="244"/>
      <c r="H190" s="245" t="s">
        <v>1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168</v>
      </c>
      <c r="AU190" s="252" t="s">
        <v>85</v>
      </c>
      <c r="AV190" s="15" t="s">
        <v>85</v>
      </c>
      <c r="AW190" s="15" t="s">
        <v>34</v>
      </c>
      <c r="AX190" s="15" t="s">
        <v>77</v>
      </c>
      <c r="AY190" s="252" t="s">
        <v>152</v>
      </c>
    </row>
    <row r="191" spans="1:65" s="13" customFormat="1" ht="10">
      <c r="B191" s="210"/>
      <c r="C191" s="211"/>
      <c r="D191" s="205" t="s">
        <v>168</v>
      </c>
      <c r="E191" s="212" t="s">
        <v>1</v>
      </c>
      <c r="F191" s="213" t="s">
        <v>275</v>
      </c>
      <c r="G191" s="211"/>
      <c r="H191" s="214">
        <v>117.81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168</v>
      </c>
      <c r="AU191" s="220" t="s">
        <v>85</v>
      </c>
      <c r="AV191" s="13" t="s">
        <v>87</v>
      </c>
      <c r="AW191" s="13" t="s">
        <v>34</v>
      </c>
      <c r="AX191" s="13" t="s">
        <v>77</v>
      </c>
      <c r="AY191" s="220" t="s">
        <v>152</v>
      </c>
    </row>
    <row r="192" spans="1:65" s="13" customFormat="1" ht="10">
      <c r="B192" s="210"/>
      <c r="C192" s="211"/>
      <c r="D192" s="205" t="s">
        <v>168</v>
      </c>
      <c r="E192" s="212" t="s">
        <v>1</v>
      </c>
      <c r="F192" s="213" t="s">
        <v>276</v>
      </c>
      <c r="G192" s="211"/>
      <c r="H192" s="214">
        <v>12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168</v>
      </c>
      <c r="AU192" s="220" t="s">
        <v>85</v>
      </c>
      <c r="AV192" s="13" t="s">
        <v>87</v>
      </c>
      <c r="AW192" s="13" t="s">
        <v>34</v>
      </c>
      <c r="AX192" s="13" t="s">
        <v>77</v>
      </c>
      <c r="AY192" s="220" t="s">
        <v>152</v>
      </c>
    </row>
    <row r="193" spans="1:65" s="13" customFormat="1" ht="10">
      <c r="B193" s="210"/>
      <c r="C193" s="211"/>
      <c r="D193" s="205" t="s">
        <v>168</v>
      </c>
      <c r="E193" s="212" t="s">
        <v>1</v>
      </c>
      <c r="F193" s="213" t="s">
        <v>277</v>
      </c>
      <c r="G193" s="211"/>
      <c r="H193" s="214">
        <v>67.319999999999993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168</v>
      </c>
      <c r="AU193" s="220" t="s">
        <v>85</v>
      </c>
      <c r="AV193" s="13" t="s">
        <v>87</v>
      </c>
      <c r="AW193" s="13" t="s">
        <v>34</v>
      </c>
      <c r="AX193" s="13" t="s">
        <v>77</v>
      </c>
      <c r="AY193" s="220" t="s">
        <v>152</v>
      </c>
    </row>
    <row r="194" spans="1:65" s="14" customFormat="1" ht="10">
      <c r="B194" s="221"/>
      <c r="C194" s="222"/>
      <c r="D194" s="205" t="s">
        <v>168</v>
      </c>
      <c r="E194" s="223" t="s">
        <v>1</v>
      </c>
      <c r="F194" s="224" t="s">
        <v>179</v>
      </c>
      <c r="G194" s="222"/>
      <c r="H194" s="225">
        <v>197.13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168</v>
      </c>
      <c r="AU194" s="231" t="s">
        <v>85</v>
      </c>
      <c r="AV194" s="14" t="s">
        <v>160</v>
      </c>
      <c r="AW194" s="14" t="s">
        <v>34</v>
      </c>
      <c r="AX194" s="14" t="s">
        <v>85</v>
      </c>
      <c r="AY194" s="231" t="s">
        <v>152</v>
      </c>
    </row>
    <row r="195" spans="1:65" s="2" customFormat="1" ht="24.15" customHeight="1">
      <c r="A195" s="34"/>
      <c r="B195" s="35"/>
      <c r="C195" s="192" t="s">
        <v>278</v>
      </c>
      <c r="D195" s="192" t="s">
        <v>155</v>
      </c>
      <c r="E195" s="193" t="s">
        <v>279</v>
      </c>
      <c r="F195" s="194" t="s">
        <v>280</v>
      </c>
      <c r="G195" s="195" t="s">
        <v>236</v>
      </c>
      <c r="H195" s="196">
        <v>200.60300000000001</v>
      </c>
      <c r="I195" s="197"/>
      <c r="J195" s="198">
        <f>ROUND(I195*H195,2)</f>
        <v>0</v>
      </c>
      <c r="K195" s="194" t="s">
        <v>159</v>
      </c>
      <c r="L195" s="39"/>
      <c r="M195" s="199" t="s">
        <v>1</v>
      </c>
      <c r="N195" s="200" t="s">
        <v>42</v>
      </c>
      <c r="O195" s="7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230</v>
      </c>
      <c r="AT195" s="203" t="s">
        <v>155</v>
      </c>
      <c r="AU195" s="203" t="s">
        <v>85</v>
      </c>
      <c r="AY195" s="17" t="s">
        <v>152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85</v>
      </c>
      <c r="BK195" s="204">
        <f>ROUND(I195*H195,2)</f>
        <v>0</v>
      </c>
      <c r="BL195" s="17" t="s">
        <v>230</v>
      </c>
      <c r="BM195" s="203" t="s">
        <v>281</v>
      </c>
    </row>
    <row r="196" spans="1:65" s="2" customFormat="1" ht="27">
      <c r="A196" s="34"/>
      <c r="B196" s="35"/>
      <c r="C196" s="36"/>
      <c r="D196" s="205" t="s">
        <v>162</v>
      </c>
      <c r="E196" s="36"/>
      <c r="F196" s="206" t="s">
        <v>282</v>
      </c>
      <c r="G196" s="36"/>
      <c r="H196" s="36"/>
      <c r="I196" s="207"/>
      <c r="J196" s="36"/>
      <c r="K196" s="36"/>
      <c r="L196" s="39"/>
      <c r="M196" s="208"/>
      <c r="N196" s="20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162</v>
      </c>
      <c r="AU196" s="17" t="s">
        <v>85</v>
      </c>
    </row>
    <row r="197" spans="1:65" s="15" customFormat="1" ht="10">
      <c r="B197" s="243"/>
      <c r="C197" s="244"/>
      <c r="D197" s="205" t="s">
        <v>168</v>
      </c>
      <c r="E197" s="245" t="s">
        <v>1</v>
      </c>
      <c r="F197" s="246" t="s">
        <v>283</v>
      </c>
      <c r="G197" s="244"/>
      <c r="H197" s="245" t="s">
        <v>1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168</v>
      </c>
      <c r="AU197" s="252" t="s">
        <v>85</v>
      </c>
      <c r="AV197" s="15" t="s">
        <v>85</v>
      </c>
      <c r="AW197" s="15" t="s">
        <v>34</v>
      </c>
      <c r="AX197" s="15" t="s">
        <v>77</v>
      </c>
      <c r="AY197" s="252" t="s">
        <v>152</v>
      </c>
    </row>
    <row r="198" spans="1:65" s="13" customFormat="1" ht="10">
      <c r="B198" s="210"/>
      <c r="C198" s="211"/>
      <c r="D198" s="205" t="s">
        <v>168</v>
      </c>
      <c r="E198" s="212" t="s">
        <v>1</v>
      </c>
      <c r="F198" s="213" t="s">
        <v>284</v>
      </c>
      <c r="G198" s="211"/>
      <c r="H198" s="214">
        <v>78.787999999999997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168</v>
      </c>
      <c r="AU198" s="220" t="s">
        <v>85</v>
      </c>
      <c r="AV198" s="13" t="s">
        <v>87</v>
      </c>
      <c r="AW198" s="13" t="s">
        <v>34</v>
      </c>
      <c r="AX198" s="13" t="s">
        <v>77</v>
      </c>
      <c r="AY198" s="220" t="s">
        <v>152</v>
      </c>
    </row>
    <row r="199" spans="1:65" s="13" customFormat="1" ht="10">
      <c r="B199" s="210"/>
      <c r="C199" s="211"/>
      <c r="D199" s="205" t="s">
        <v>168</v>
      </c>
      <c r="E199" s="212" t="s">
        <v>1</v>
      </c>
      <c r="F199" s="213" t="s">
        <v>285</v>
      </c>
      <c r="G199" s="211"/>
      <c r="H199" s="214">
        <v>10.08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168</v>
      </c>
      <c r="AU199" s="220" t="s">
        <v>85</v>
      </c>
      <c r="AV199" s="13" t="s">
        <v>87</v>
      </c>
      <c r="AW199" s="13" t="s">
        <v>34</v>
      </c>
      <c r="AX199" s="13" t="s">
        <v>77</v>
      </c>
      <c r="AY199" s="220" t="s">
        <v>152</v>
      </c>
    </row>
    <row r="200" spans="1:65" s="13" customFormat="1" ht="10">
      <c r="B200" s="210"/>
      <c r="C200" s="211"/>
      <c r="D200" s="205" t="s">
        <v>168</v>
      </c>
      <c r="E200" s="212" t="s">
        <v>1</v>
      </c>
      <c r="F200" s="213" t="s">
        <v>286</v>
      </c>
      <c r="G200" s="211"/>
      <c r="H200" s="214">
        <v>111.735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168</v>
      </c>
      <c r="AU200" s="220" t="s">
        <v>85</v>
      </c>
      <c r="AV200" s="13" t="s">
        <v>87</v>
      </c>
      <c r="AW200" s="13" t="s">
        <v>34</v>
      </c>
      <c r="AX200" s="13" t="s">
        <v>77</v>
      </c>
      <c r="AY200" s="220" t="s">
        <v>152</v>
      </c>
    </row>
    <row r="201" spans="1:65" s="14" customFormat="1" ht="10">
      <c r="B201" s="221"/>
      <c r="C201" s="222"/>
      <c r="D201" s="205" t="s">
        <v>168</v>
      </c>
      <c r="E201" s="223" t="s">
        <v>1</v>
      </c>
      <c r="F201" s="224" t="s">
        <v>179</v>
      </c>
      <c r="G201" s="222"/>
      <c r="H201" s="225">
        <v>200.60300000000001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168</v>
      </c>
      <c r="AU201" s="231" t="s">
        <v>85</v>
      </c>
      <c r="AV201" s="14" t="s">
        <v>160</v>
      </c>
      <c r="AW201" s="14" t="s">
        <v>34</v>
      </c>
      <c r="AX201" s="14" t="s">
        <v>85</v>
      </c>
      <c r="AY201" s="231" t="s">
        <v>152</v>
      </c>
    </row>
    <row r="202" spans="1:65" s="2" customFormat="1" ht="16.5" customHeight="1">
      <c r="A202" s="34"/>
      <c r="B202" s="35"/>
      <c r="C202" s="192" t="s">
        <v>287</v>
      </c>
      <c r="D202" s="192" t="s">
        <v>155</v>
      </c>
      <c r="E202" s="193" t="s">
        <v>288</v>
      </c>
      <c r="F202" s="194" t="s">
        <v>289</v>
      </c>
      <c r="G202" s="195" t="s">
        <v>236</v>
      </c>
      <c r="H202" s="196">
        <v>117.81</v>
      </c>
      <c r="I202" s="197"/>
      <c r="J202" s="198">
        <f>ROUND(I202*H202,2)</f>
        <v>0</v>
      </c>
      <c r="K202" s="194" t="s">
        <v>159</v>
      </c>
      <c r="L202" s="39"/>
      <c r="M202" s="199" t="s">
        <v>1</v>
      </c>
      <c r="N202" s="200" t="s">
        <v>42</v>
      </c>
      <c r="O202" s="7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3" t="s">
        <v>230</v>
      </c>
      <c r="AT202" s="203" t="s">
        <v>155</v>
      </c>
      <c r="AU202" s="203" t="s">
        <v>85</v>
      </c>
      <c r="AY202" s="17" t="s">
        <v>152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7" t="s">
        <v>85</v>
      </c>
      <c r="BK202" s="204">
        <f>ROUND(I202*H202,2)</f>
        <v>0</v>
      </c>
      <c r="BL202" s="17" t="s">
        <v>230</v>
      </c>
      <c r="BM202" s="203" t="s">
        <v>290</v>
      </c>
    </row>
    <row r="203" spans="1:65" s="2" customFormat="1" ht="27">
      <c r="A203" s="34"/>
      <c r="B203" s="35"/>
      <c r="C203" s="36"/>
      <c r="D203" s="205" t="s">
        <v>162</v>
      </c>
      <c r="E203" s="36"/>
      <c r="F203" s="206" t="s">
        <v>291</v>
      </c>
      <c r="G203" s="36"/>
      <c r="H203" s="36"/>
      <c r="I203" s="207"/>
      <c r="J203" s="36"/>
      <c r="K203" s="36"/>
      <c r="L203" s="39"/>
      <c r="M203" s="208"/>
      <c r="N203" s="209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162</v>
      </c>
      <c r="AU203" s="17" t="s">
        <v>85</v>
      </c>
    </row>
    <row r="204" spans="1:65" s="13" customFormat="1" ht="10">
      <c r="B204" s="210"/>
      <c r="C204" s="211"/>
      <c r="D204" s="205" t="s">
        <v>168</v>
      </c>
      <c r="E204" s="212" t="s">
        <v>1</v>
      </c>
      <c r="F204" s="213" t="s">
        <v>292</v>
      </c>
      <c r="G204" s="211"/>
      <c r="H204" s="214">
        <v>117.81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168</v>
      </c>
      <c r="AU204" s="220" t="s">
        <v>85</v>
      </c>
      <c r="AV204" s="13" t="s">
        <v>87</v>
      </c>
      <c r="AW204" s="13" t="s">
        <v>34</v>
      </c>
      <c r="AX204" s="13" t="s">
        <v>85</v>
      </c>
      <c r="AY204" s="220" t="s">
        <v>152</v>
      </c>
    </row>
    <row r="205" spans="1:65" s="2" customFormat="1" ht="16.5" customHeight="1">
      <c r="A205" s="34"/>
      <c r="B205" s="35"/>
      <c r="C205" s="192" t="s">
        <v>7</v>
      </c>
      <c r="D205" s="192" t="s">
        <v>155</v>
      </c>
      <c r="E205" s="193" t="s">
        <v>293</v>
      </c>
      <c r="F205" s="194" t="s">
        <v>294</v>
      </c>
      <c r="G205" s="195" t="s">
        <v>236</v>
      </c>
      <c r="H205" s="196">
        <v>79.319999999999993</v>
      </c>
      <c r="I205" s="197"/>
      <c r="J205" s="198">
        <f>ROUND(I205*H205,2)</f>
        <v>0</v>
      </c>
      <c r="K205" s="194" t="s">
        <v>159</v>
      </c>
      <c r="L205" s="39"/>
      <c r="M205" s="199" t="s">
        <v>1</v>
      </c>
      <c r="N205" s="200" t="s">
        <v>42</v>
      </c>
      <c r="O205" s="7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3" t="s">
        <v>230</v>
      </c>
      <c r="AT205" s="203" t="s">
        <v>155</v>
      </c>
      <c r="AU205" s="203" t="s">
        <v>85</v>
      </c>
      <c r="AY205" s="17" t="s">
        <v>152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85</v>
      </c>
      <c r="BK205" s="204">
        <f>ROUND(I205*H205,2)</f>
        <v>0</v>
      </c>
      <c r="BL205" s="17" t="s">
        <v>230</v>
      </c>
      <c r="BM205" s="203" t="s">
        <v>295</v>
      </c>
    </row>
    <row r="206" spans="1:65" s="2" customFormat="1" ht="27">
      <c r="A206" s="34"/>
      <c r="B206" s="35"/>
      <c r="C206" s="36"/>
      <c r="D206" s="205" t="s">
        <v>162</v>
      </c>
      <c r="E206" s="36"/>
      <c r="F206" s="206" t="s">
        <v>296</v>
      </c>
      <c r="G206" s="36"/>
      <c r="H206" s="36"/>
      <c r="I206" s="207"/>
      <c r="J206" s="36"/>
      <c r="K206" s="36"/>
      <c r="L206" s="39"/>
      <c r="M206" s="208"/>
      <c r="N206" s="20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162</v>
      </c>
      <c r="AU206" s="17" t="s">
        <v>85</v>
      </c>
    </row>
    <row r="207" spans="1:65" s="13" customFormat="1" ht="10">
      <c r="B207" s="210"/>
      <c r="C207" s="211"/>
      <c r="D207" s="205" t="s">
        <v>168</v>
      </c>
      <c r="E207" s="212" t="s">
        <v>1</v>
      </c>
      <c r="F207" s="213" t="s">
        <v>297</v>
      </c>
      <c r="G207" s="211"/>
      <c r="H207" s="214">
        <v>12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168</v>
      </c>
      <c r="AU207" s="220" t="s">
        <v>85</v>
      </c>
      <c r="AV207" s="13" t="s">
        <v>87</v>
      </c>
      <c r="AW207" s="13" t="s">
        <v>34</v>
      </c>
      <c r="AX207" s="13" t="s">
        <v>77</v>
      </c>
      <c r="AY207" s="220" t="s">
        <v>152</v>
      </c>
    </row>
    <row r="208" spans="1:65" s="13" customFormat="1" ht="10">
      <c r="B208" s="210"/>
      <c r="C208" s="211"/>
      <c r="D208" s="205" t="s">
        <v>168</v>
      </c>
      <c r="E208" s="212" t="s">
        <v>1</v>
      </c>
      <c r="F208" s="213" t="s">
        <v>298</v>
      </c>
      <c r="G208" s="211"/>
      <c r="H208" s="214">
        <v>67.319999999999993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168</v>
      </c>
      <c r="AU208" s="220" t="s">
        <v>85</v>
      </c>
      <c r="AV208" s="13" t="s">
        <v>87</v>
      </c>
      <c r="AW208" s="13" t="s">
        <v>34</v>
      </c>
      <c r="AX208" s="13" t="s">
        <v>77</v>
      </c>
      <c r="AY208" s="220" t="s">
        <v>152</v>
      </c>
    </row>
    <row r="209" spans="1:65" s="14" customFormat="1" ht="10">
      <c r="B209" s="221"/>
      <c r="C209" s="222"/>
      <c r="D209" s="205" t="s">
        <v>168</v>
      </c>
      <c r="E209" s="223" t="s">
        <v>1</v>
      </c>
      <c r="F209" s="224" t="s">
        <v>179</v>
      </c>
      <c r="G209" s="222"/>
      <c r="H209" s="225">
        <v>79.319999999999993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168</v>
      </c>
      <c r="AU209" s="231" t="s">
        <v>85</v>
      </c>
      <c r="AV209" s="14" t="s">
        <v>160</v>
      </c>
      <c r="AW209" s="14" t="s">
        <v>34</v>
      </c>
      <c r="AX209" s="14" t="s">
        <v>85</v>
      </c>
      <c r="AY209" s="231" t="s">
        <v>152</v>
      </c>
    </row>
    <row r="210" spans="1:65" s="2" customFormat="1" ht="16.5" customHeight="1">
      <c r="A210" s="34"/>
      <c r="B210" s="35"/>
      <c r="C210" s="192" t="s">
        <v>299</v>
      </c>
      <c r="D210" s="192" t="s">
        <v>155</v>
      </c>
      <c r="E210" s="193" t="s">
        <v>300</v>
      </c>
      <c r="F210" s="194" t="s">
        <v>301</v>
      </c>
      <c r="G210" s="195" t="s">
        <v>302</v>
      </c>
      <c r="H210" s="196">
        <v>4</v>
      </c>
      <c r="I210" s="197"/>
      <c r="J210" s="198">
        <f>ROUND(I210*H210,2)</f>
        <v>0</v>
      </c>
      <c r="K210" s="194" t="s">
        <v>159</v>
      </c>
      <c r="L210" s="39"/>
      <c r="M210" s="199" t="s">
        <v>1</v>
      </c>
      <c r="N210" s="200" t="s">
        <v>42</v>
      </c>
      <c r="O210" s="7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3" t="s">
        <v>230</v>
      </c>
      <c r="AT210" s="203" t="s">
        <v>155</v>
      </c>
      <c r="AU210" s="203" t="s">
        <v>85</v>
      </c>
      <c r="AY210" s="17" t="s">
        <v>152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7" t="s">
        <v>85</v>
      </c>
      <c r="BK210" s="204">
        <f>ROUND(I210*H210,2)</f>
        <v>0</v>
      </c>
      <c r="BL210" s="17" t="s">
        <v>230</v>
      </c>
      <c r="BM210" s="203" t="s">
        <v>303</v>
      </c>
    </row>
    <row r="211" spans="1:65" s="2" customFormat="1" ht="27">
      <c r="A211" s="34"/>
      <c r="B211" s="35"/>
      <c r="C211" s="36"/>
      <c r="D211" s="205" t="s">
        <v>162</v>
      </c>
      <c r="E211" s="36"/>
      <c r="F211" s="206" t="s">
        <v>304</v>
      </c>
      <c r="G211" s="36"/>
      <c r="H211" s="36"/>
      <c r="I211" s="207"/>
      <c r="J211" s="36"/>
      <c r="K211" s="36"/>
      <c r="L211" s="39"/>
      <c r="M211" s="208"/>
      <c r="N211" s="209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162</v>
      </c>
      <c r="AU211" s="17" t="s">
        <v>85</v>
      </c>
    </row>
    <row r="212" spans="1:65" s="13" customFormat="1" ht="10">
      <c r="B212" s="210"/>
      <c r="C212" s="211"/>
      <c r="D212" s="205" t="s">
        <v>168</v>
      </c>
      <c r="E212" s="212" t="s">
        <v>1</v>
      </c>
      <c r="F212" s="213" t="s">
        <v>305</v>
      </c>
      <c r="G212" s="211"/>
      <c r="H212" s="214">
        <v>2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168</v>
      </c>
      <c r="AU212" s="220" t="s">
        <v>85</v>
      </c>
      <c r="AV212" s="13" t="s">
        <v>87</v>
      </c>
      <c r="AW212" s="13" t="s">
        <v>34</v>
      </c>
      <c r="AX212" s="13" t="s">
        <v>77</v>
      </c>
      <c r="AY212" s="220" t="s">
        <v>152</v>
      </c>
    </row>
    <row r="213" spans="1:65" s="13" customFormat="1" ht="10">
      <c r="B213" s="210"/>
      <c r="C213" s="211"/>
      <c r="D213" s="205" t="s">
        <v>168</v>
      </c>
      <c r="E213" s="212" t="s">
        <v>1</v>
      </c>
      <c r="F213" s="213" t="s">
        <v>306</v>
      </c>
      <c r="G213" s="211"/>
      <c r="H213" s="214">
        <v>2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168</v>
      </c>
      <c r="AU213" s="220" t="s">
        <v>85</v>
      </c>
      <c r="AV213" s="13" t="s">
        <v>87</v>
      </c>
      <c r="AW213" s="13" t="s">
        <v>34</v>
      </c>
      <c r="AX213" s="13" t="s">
        <v>77</v>
      </c>
      <c r="AY213" s="220" t="s">
        <v>152</v>
      </c>
    </row>
    <row r="214" spans="1:65" s="14" customFormat="1" ht="10">
      <c r="B214" s="221"/>
      <c r="C214" s="222"/>
      <c r="D214" s="205" t="s">
        <v>168</v>
      </c>
      <c r="E214" s="223" t="s">
        <v>1</v>
      </c>
      <c r="F214" s="224" t="s">
        <v>179</v>
      </c>
      <c r="G214" s="222"/>
      <c r="H214" s="225">
        <v>4</v>
      </c>
      <c r="I214" s="226"/>
      <c r="J214" s="222"/>
      <c r="K214" s="222"/>
      <c r="L214" s="227"/>
      <c r="M214" s="253"/>
      <c r="N214" s="254"/>
      <c r="O214" s="254"/>
      <c r="P214" s="254"/>
      <c r="Q214" s="254"/>
      <c r="R214" s="254"/>
      <c r="S214" s="254"/>
      <c r="T214" s="255"/>
      <c r="AT214" s="231" t="s">
        <v>168</v>
      </c>
      <c r="AU214" s="231" t="s">
        <v>85</v>
      </c>
      <c r="AV214" s="14" t="s">
        <v>160</v>
      </c>
      <c r="AW214" s="14" t="s">
        <v>34</v>
      </c>
      <c r="AX214" s="14" t="s">
        <v>85</v>
      </c>
      <c r="AY214" s="231" t="s">
        <v>152</v>
      </c>
    </row>
    <row r="215" spans="1:65" s="2" customFormat="1" ht="7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O3qvLquS5zjfzVqz65tFFqjc6EUEsScEAZNYMX1mBeXkwOAiHdtfff2+NQH8K05z6NJwUD7Pu+zvk47YLNmDbw==" saltValue="w9Rnaqb6fGB1qEFz8H2nW9gFR57TXTuC1x2iqO89Oq6RK1v+fzvotb3xcVlTc3VlLfrvNF8w2jZAP2qAiZ71hQ==" spinCount="100000" sheet="1" objects="1" scenarios="1" formatColumns="0" formatRows="0" autoFilter="0"/>
  <autoFilter ref="C118:K214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2"/>
  <sheetViews>
    <sheetView showGridLines="0" topLeftCell="A164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90</v>
      </c>
      <c r="AZ2" s="115" t="s">
        <v>307</v>
      </c>
      <c r="BA2" s="115" t="s">
        <v>1</v>
      </c>
      <c r="BB2" s="115" t="s">
        <v>1</v>
      </c>
      <c r="BC2" s="115" t="s">
        <v>308</v>
      </c>
      <c r="BD2" s="115" t="s">
        <v>87</v>
      </c>
    </row>
    <row r="3" spans="1:56" s="1" customFormat="1" ht="7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  <c r="AZ3" s="115" t="s">
        <v>309</v>
      </c>
      <c r="BA3" s="115" t="s">
        <v>1</v>
      </c>
      <c r="BB3" s="115" t="s">
        <v>1</v>
      </c>
      <c r="BC3" s="115" t="s">
        <v>204</v>
      </c>
      <c r="BD3" s="115" t="s">
        <v>87</v>
      </c>
    </row>
    <row r="4" spans="1:56" s="1" customFormat="1" ht="25" hidden="1" customHeight="1">
      <c r="B4" s="20"/>
      <c r="D4" s="118" t="s">
        <v>112</v>
      </c>
      <c r="L4" s="20"/>
      <c r="M4" s="119" t="s">
        <v>10</v>
      </c>
      <c r="AT4" s="17" t="s">
        <v>4</v>
      </c>
      <c r="AZ4" s="115" t="s">
        <v>310</v>
      </c>
      <c r="BA4" s="115" t="s">
        <v>1</v>
      </c>
      <c r="BB4" s="115" t="s">
        <v>1</v>
      </c>
      <c r="BC4" s="115" t="s">
        <v>311</v>
      </c>
      <c r="BD4" s="115" t="s">
        <v>87</v>
      </c>
    </row>
    <row r="5" spans="1:56" s="1" customFormat="1" ht="7" hidden="1" customHeight="1">
      <c r="B5" s="20"/>
      <c r="L5" s="20"/>
      <c r="AZ5" s="115" t="s">
        <v>312</v>
      </c>
      <c r="BA5" s="115" t="s">
        <v>1</v>
      </c>
      <c r="BB5" s="115" t="s">
        <v>1</v>
      </c>
      <c r="BC5" s="115" t="s">
        <v>313</v>
      </c>
      <c r="BD5" s="115" t="s">
        <v>87</v>
      </c>
    </row>
    <row r="6" spans="1:56" s="1" customFormat="1" ht="12" hidden="1" customHeight="1">
      <c r="B6" s="20"/>
      <c r="D6" s="120" t="s">
        <v>16</v>
      </c>
      <c r="L6" s="20"/>
      <c r="AZ6" s="115" t="s">
        <v>314</v>
      </c>
      <c r="BA6" s="115" t="s">
        <v>1</v>
      </c>
      <c r="BB6" s="115" t="s">
        <v>1</v>
      </c>
      <c r="BC6" s="115" t="s">
        <v>315</v>
      </c>
      <c r="BD6" s="115" t="s">
        <v>87</v>
      </c>
    </row>
    <row r="7" spans="1:56" s="1" customFormat="1" ht="16.5" hidden="1" customHeight="1">
      <c r="B7" s="20"/>
      <c r="E7" s="323" t="str">
        <f>'Rekapitulace stavby'!K6</f>
        <v>Oprava přejezdů u OŘ Ostrava 2023</v>
      </c>
      <c r="F7" s="324"/>
      <c r="G7" s="324"/>
      <c r="H7" s="324"/>
      <c r="L7" s="20"/>
      <c r="AZ7" s="115" t="s">
        <v>316</v>
      </c>
      <c r="BA7" s="115" t="s">
        <v>1</v>
      </c>
      <c r="BB7" s="115" t="s">
        <v>1</v>
      </c>
      <c r="BC7" s="115" t="s">
        <v>109</v>
      </c>
      <c r="BD7" s="115" t="s">
        <v>87</v>
      </c>
    </row>
    <row r="8" spans="1:56" s="2" customFormat="1" ht="12" hidden="1" customHeight="1">
      <c r="A8" s="34"/>
      <c r="B8" s="39"/>
      <c r="C8" s="34"/>
      <c r="D8" s="120" t="s">
        <v>121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15" t="s">
        <v>117</v>
      </c>
      <c r="BA8" s="115" t="s">
        <v>1</v>
      </c>
      <c r="BB8" s="115" t="s">
        <v>1</v>
      </c>
      <c r="BC8" s="115" t="s">
        <v>317</v>
      </c>
      <c r="BD8" s="115" t="s">
        <v>87</v>
      </c>
    </row>
    <row r="9" spans="1:56" s="2" customFormat="1" ht="16.5" hidden="1" customHeight="1">
      <c r="A9" s="34"/>
      <c r="B9" s="39"/>
      <c r="C9" s="34"/>
      <c r="D9" s="34"/>
      <c r="E9" s="325" t="s">
        <v>318</v>
      </c>
      <c r="F9" s="326"/>
      <c r="G9" s="326"/>
      <c r="H9" s="32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0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hidden="1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hidden="1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12. 4. 2023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75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hidden="1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hidden="1" customHeight="1">
      <c r="A15" s="34"/>
      <c r="B15" s="39"/>
      <c r="C15" s="34"/>
      <c r="D15" s="34"/>
      <c r="E15" s="110" t="s">
        <v>27</v>
      </c>
      <c r="F15" s="34"/>
      <c r="G15" s="34"/>
      <c r="H15" s="34"/>
      <c r="I15" s="120" t="s">
        <v>28</v>
      </c>
      <c r="J15" s="110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7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20" t="s">
        <v>30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0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20" t="s">
        <v>32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28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20" t="s">
        <v>35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28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20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2"/>
      <c r="B27" s="123"/>
      <c r="C27" s="122"/>
      <c r="D27" s="122"/>
      <c r="E27" s="329" t="s">
        <v>1</v>
      </c>
      <c r="F27" s="329"/>
      <c r="G27" s="329"/>
      <c r="H27" s="329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7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hidden="1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hidden="1" customHeight="1">
      <c r="A30" s="34"/>
      <c r="B30" s="39"/>
      <c r="C30" s="34"/>
      <c r="D30" s="126" t="s">
        <v>37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hidden="1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28" t="s">
        <v>39</v>
      </c>
      <c r="G32" s="34"/>
      <c r="H32" s="34"/>
      <c r="I32" s="128" t="s">
        <v>38</v>
      </c>
      <c r="J32" s="128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9" t="s">
        <v>41</v>
      </c>
      <c r="E33" s="120" t="s">
        <v>42</v>
      </c>
      <c r="F33" s="130">
        <f>ROUND((SUM(BE119:BE201)),  2)</f>
        <v>0</v>
      </c>
      <c r="G33" s="34"/>
      <c r="H33" s="34"/>
      <c r="I33" s="131">
        <v>0.21</v>
      </c>
      <c r="J33" s="130">
        <f>ROUND(((SUM(BE119:BE201))*I33),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20" t="s">
        <v>43</v>
      </c>
      <c r="F34" s="130">
        <f>ROUND((SUM(BF119:BF201)),  2)</f>
        <v>0</v>
      </c>
      <c r="G34" s="34"/>
      <c r="H34" s="34"/>
      <c r="I34" s="131">
        <v>0.15</v>
      </c>
      <c r="J34" s="130">
        <f>ROUND(((SUM(BF119:BF201))*I34),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0" t="s">
        <v>44</v>
      </c>
      <c r="F35" s="130">
        <f>ROUND((SUM(BG119:BG201)),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0" t="s">
        <v>45</v>
      </c>
      <c r="F36" s="130">
        <f>ROUND((SUM(BH119:BH201)),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0" t="s">
        <v>46</v>
      </c>
      <c r="F37" s="130">
        <f>ROUND((SUM(BI119:BI201)),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0"/>
      <c r="L41" s="20"/>
    </row>
    <row r="42" spans="1:31" s="1" customFormat="1" ht="14.4" hidden="1" customHeight="1">
      <c r="B42" s="20"/>
      <c r="L42" s="20"/>
    </row>
    <row r="43" spans="1:31" s="1" customFormat="1" ht="14.4" hidden="1" customHeight="1">
      <c r="B43" s="20"/>
      <c r="L43" s="20"/>
    </row>
    <row r="44" spans="1:31" s="1" customFormat="1" ht="14.4" hidden="1" customHeight="1">
      <c r="B44" s="20"/>
      <c r="L44" s="20"/>
    </row>
    <row r="45" spans="1:31" s="1" customFormat="1" ht="14.4" hidden="1" customHeight="1">
      <c r="B45" s="20"/>
      <c r="L45" s="20"/>
    </row>
    <row r="46" spans="1:31" s="1" customFormat="1" ht="14.4" hidden="1" customHeight="1">
      <c r="B46" s="20"/>
      <c r="L46" s="20"/>
    </row>
    <row r="47" spans="1:31" s="1" customFormat="1" ht="14.4" hidden="1" customHeight="1">
      <c r="B47" s="20"/>
      <c r="L47" s="20"/>
    </row>
    <row r="48" spans="1:31" s="1" customFormat="1" ht="14.4" hidden="1" customHeight="1">
      <c r="B48" s="20"/>
      <c r="L48" s="20"/>
    </row>
    <row r="49" spans="1:31" s="1" customFormat="1" ht="14.4" hidden="1" customHeight="1">
      <c r="B49" s="20"/>
      <c r="L49" s="20"/>
    </row>
    <row r="50" spans="1:31" s="2" customFormat="1" ht="14.4" hidden="1" customHeight="1">
      <c r="B50" s="51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1"/>
    </row>
    <row r="51" spans="1:31" ht="10" hidden="1">
      <c r="B51" s="20"/>
      <c r="L51" s="20"/>
    </row>
    <row r="52" spans="1:31" ht="10" hidden="1">
      <c r="B52" s="20"/>
      <c r="L52" s="20"/>
    </row>
    <row r="53" spans="1:31" ht="10" hidden="1">
      <c r="B53" s="20"/>
      <c r="L53" s="20"/>
    </row>
    <row r="54" spans="1:31" ht="10" hidden="1">
      <c r="B54" s="20"/>
      <c r="L54" s="20"/>
    </row>
    <row r="55" spans="1:31" ht="10" hidden="1">
      <c r="B55" s="20"/>
      <c r="L55" s="20"/>
    </row>
    <row r="56" spans="1:31" ht="10" hidden="1">
      <c r="B56" s="20"/>
      <c r="L56" s="20"/>
    </row>
    <row r="57" spans="1:31" ht="10" hidden="1">
      <c r="B57" s="20"/>
      <c r="L57" s="20"/>
    </row>
    <row r="58" spans="1:31" ht="10" hidden="1">
      <c r="B58" s="20"/>
      <c r="L58" s="20"/>
    </row>
    <row r="59" spans="1:31" ht="10" hidden="1">
      <c r="B59" s="20"/>
      <c r="L59" s="20"/>
    </row>
    <row r="60" spans="1:31" ht="10" hidden="1">
      <c r="B60" s="20"/>
      <c r="L60" s="20"/>
    </row>
    <row r="61" spans="1:31" s="2" customFormat="1" ht="12.5" hidden="1">
      <c r="A61" s="34"/>
      <c r="B61" s="39"/>
      <c r="C61" s="34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 hidden="1">
      <c r="B62" s="20"/>
      <c r="L62" s="20"/>
    </row>
    <row r="63" spans="1:31" ht="10" hidden="1">
      <c r="B63" s="20"/>
      <c r="L63" s="20"/>
    </row>
    <row r="64" spans="1:31" ht="10" hidden="1">
      <c r="B64" s="20"/>
      <c r="L64" s="20"/>
    </row>
    <row r="65" spans="1:31" s="2" customFormat="1" ht="13" hidden="1">
      <c r="A65" s="34"/>
      <c r="B65" s="39"/>
      <c r="C65" s="34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 hidden="1">
      <c r="B66" s="20"/>
      <c r="L66" s="20"/>
    </row>
    <row r="67" spans="1:31" ht="10" hidden="1">
      <c r="B67" s="20"/>
      <c r="L67" s="20"/>
    </row>
    <row r="68" spans="1:31" ht="10" hidden="1">
      <c r="B68" s="20"/>
      <c r="L68" s="20"/>
    </row>
    <row r="69" spans="1:31" ht="10" hidden="1">
      <c r="B69" s="20"/>
      <c r="L69" s="20"/>
    </row>
    <row r="70" spans="1:31" ht="10" hidden="1">
      <c r="B70" s="20"/>
      <c r="L70" s="20"/>
    </row>
    <row r="71" spans="1:31" ht="10" hidden="1">
      <c r="B71" s="20"/>
      <c r="L71" s="20"/>
    </row>
    <row r="72" spans="1:31" ht="10" hidden="1">
      <c r="B72" s="20"/>
      <c r="L72" s="20"/>
    </row>
    <row r="73" spans="1:31" ht="10" hidden="1">
      <c r="B73" s="20"/>
      <c r="L73" s="20"/>
    </row>
    <row r="74" spans="1:31" ht="10" hidden="1">
      <c r="B74" s="20"/>
      <c r="L74" s="20"/>
    </row>
    <row r="75" spans="1:31" ht="10" hidden="1">
      <c r="B75" s="20"/>
      <c r="L75" s="20"/>
    </row>
    <row r="76" spans="1:31" s="2" customFormat="1" ht="12.5" hidden="1">
      <c r="A76" s="34"/>
      <c r="B76" s="39"/>
      <c r="C76" s="34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0" hidden="1"/>
    <row r="79" spans="1:31" ht="10" hidden="1"/>
    <row r="80" spans="1:31" ht="10" hidden="1"/>
    <row r="81" spans="1:47" s="2" customFormat="1" ht="7" hidden="1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30" t="str">
        <f>E7</f>
        <v>Oprava přejezdů u OŘ Ostrava 2023</v>
      </c>
      <c r="F85" s="331"/>
      <c r="G85" s="331"/>
      <c r="H85" s="33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8" t="str">
        <f>E9</f>
        <v>SO 02 - Provizorní přejezdová konstrukce a komunikace</v>
      </c>
      <c r="F87" s="332"/>
      <c r="G87" s="332"/>
      <c r="H87" s="33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ST Olomouc</v>
      </c>
      <c r="G89" s="36"/>
      <c r="H89" s="36"/>
      <c r="I89" s="29" t="s">
        <v>22</v>
      </c>
      <c r="J89" s="66" t="str">
        <f>IF(J12="","",J12)</f>
        <v>12. 4. 2023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hidden="1" customHeight="1">
      <c r="A91" s="34"/>
      <c r="B91" s="35"/>
      <c r="C91" s="29" t="s">
        <v>24</v>
      </c>
      <c r="D91" s="36"/>
      <c r="E91" s="36"/>
      <c r="F91" s="27" t="str">
        <f>E15</f>
        <v>Správa železnic, s.o.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hidden="1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50" t="s">
        <v>130</v>
      </c>
      <c r="D94" s="151"/>
      <c r="E94" s="151"/>
      <c r="F94" s="151"/>
      <c r="G94" s="151"/>
      <c r="H94" s="151"/>
      <c r="I94" s="151"/>
      <c r="J94" s="152" t="s">
        <v>131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hidden="1" customHeight="1">
      <c r="A96" s="34"/>
      <c r="B96" s="35"/>
      <c r="C96" s="153" t="s">
        <v>132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5" hidden="1" customHeight="1">
      <c r="B97" s="154"/>
      <c r="C97" s="155"/>
      <c r="D97" s="156" t="s">
        <v>134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hidden="1" customHeight="1">
      <c r="B98" s="160"/>
      <c r="C98" s="104"/>
      <c r="D98" s="161" t="s">
        <v>135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9" customFormat="1" ht="25" hidden="1" customHeight="1">
      <c r="B99" s="154"/>
      <c r="C99" s="155"/>
      <c r="D99" s="156" t="s">
        <v>136</v>
      </c>
      <c r="E99" s="157"/>
      <c r="F99" s="157"/>
      <c r="G99" s="157"/>
      <c r="H99" s="157"/>
      <c r="I99" s="157"/>
      <c r="J99" s="158">
        <f>J186</f>
        <v>0</v>
      </c>
      <c r="K99" s="155"/>
      <c r="L99" s="159"/>
    </row>
    <row r="100" spans="1:31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7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ht="10" hidden="1"/>
    <row r="103" spans="1:31" ht="10" hidden="1"/>
    <row r="104" spans="1:31" ht="10" hidden="1"/>
    <row r="105" spans="1:31" s="2" customFormat="1" ht="7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5" customHeight="1">
      <c r="A106" s="34"/>
      <c r="B106" s="35"/>
      <c r="C106" s="23" t="s">
        <v>137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7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30" t="str">
        <f>E7</f>
        <v>Oprava přejezdů u OŘ Ostrava 2023</v>
      </c>
      <c r="F109" s="331"/>
      <c r="G109" s="331"/>
      <c r="H109" s="33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121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8" t="str">
        <f>E9</f>
        <v>SO 02 - Provizorní přejezdová konstrukce a komunikace</v>
      </c>
      <c r="F111" s="332"/>
      <c r="G111" s="332"/>
      <c r="H111" s="33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ST Olomouc</v>
      </c>
      <c r="G113" s="36"/>
      <c r="H113" s="36"/>
      <c r="I113" s="29" t="s">
        <v>22</v>
      </c>
      <c r="J113" s="66" t="str">
        <f>IF(J12="","",J12)</f>
        <v>12. 4. 2023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7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15" customHeight="1">
      <c r="A115" s="34"/>
      <c r="B115" s="35"/>
      <c r="C115" s="29" t="s">
        <v>24</v>
      </c>
      <c r="D115" s="36"/>
      <c r="E115" s="36"/>
      <c r="F115" s="27" t="str">
        <f>E15</f>
        <v>Správa železnic, s.o.</v>
      </c>
      <c r="G115" s="36"/>
      <c r="H115" s="36"/>
      <c r="I115" s="29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35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2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5"/>
      <c r="B118" s="166"/>
      <c r="C118" s="167" t="s">
        <v>138</v>
      </c>
      <c r="D118" s="168" t="s">
        <v>62</v>
      </c>
      <c r="E118" s="168" t="s">
        <v>58</v>
      </c>
      <c r="F118" s="168" t="s">
        <v>59</v>
      </c>
      <c r="G118" s="168" t="s">
        <v>139</v>
      </c>
      <c r="H118" s="168" t="s">
        <v>140</v>
      </c>
      <c r="I118" s="168" t="s">
        <v>141</v>
      </c>
      <c r="J118" s="168" t="s">
        <v>131</v>
      </c>
      <c r="K118" s="169" t="s">
        <v>142</v>
      </c>
      <c r="L118" s="170"/>
      <c r="M118" s="75" t="s">
        <v>1</v>
      </c>
      <c r="N118" s="76" t="s">
        <v>41</v>
      </c>
      <c r="O118" s="76" t="s">
        <v>143</v>
      </c>
      <c r="P118" s="76" t="s">
        <v>144</v>
      </c>
      <c r="Q118" s="76" t="s">
        <v>145</v>
      </c>
      <c r="R118" s="76" t="s">
        <v>146</v>
      </c>
      <c r="S118" s="76" t="s">
        <v>147</v>
      </c>
      <c r="T118" s="77" t="s">
        <v>148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75" customHeight="1">
      <c r="A119" s="34"/>
      <c r="B119" s="35"/>
      <c r="C119" s="82" t="s">
        <v>149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P120+P186</f>
        <v>0</v>
      </c>
      <c r="Q119" s="79"/>
      <c r="R119" s="173">
        <f>R120+R186</f>
        <v>0</v>
      </c>
      <c r="S119" s="79"/>
      <c r="T119" s="174">
        <f>T120+T186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76</v>
      </c>
      <c r="AU119" s="17" t="s">
        <v>133</v>
      </c>
      <c r="BK119" s="175">
        <f>BK120+BK186</f>
        <v>0</v>
      </c>
    </row>
    <row r="120" spans="1:65" s="12" customFormat="1" ht="25.9" customHeight="1">
      <c r="B120" s="176"/>
      <c r="C120" s="177"/>
      <c r="D120" s="178" t="s">
        <v>76</v>
      </c>
      <c r="E120" s="179" t="s">
        <v>150</v>
      </c>
      <c r="F120" s="179" t="s">
        <v>151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0</v>
      </c>
      <c r="S120" s="184"/>
      <c r="T120" s="186">
        <f>T121</f>
        <v>0</v>
      </c>
      <c r="AR120" s="187" t="s">
        <v>85</v>
      </c>
      <c r="AT120" s="188" t="s">
        <v>76</v>
      </c>
      <c r="AU120" s="188" t="s">
        <v>77</v>
      </c>
      <c r="AY120" s="187" t="s">
        <v>152</v>
      </c>
      <c r="BK120" s="189">
        <f>BK121</f>
        <v>0</v>
      </c>
    </row>
    <row r="121" spans="1:65" s="12" customFormat="1" ht="22.75" customHeight="1">
      <c r="B121" s="176"/>
      <c r="C121" s="177"/>
      <c r="D121" s="178" t="s">
        <v>76</v>
      </c>
      <c r="E121" s="190" t="s">
        <v>153</v>
      </c>
      <c r="F121" s="190" t="s">
        <v>154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SUM(P122:P185)</f>
        <v>0</v>
      </c>
      <c r="Q121" s="184"/>
      <c r="R121" s="185">
        <f>SUM(R122:R185)</f>
        <v>0</v>
      </c>
      <c r="S121" s="184"/>
      <c r="T121" s="186">
        <f>SUM(T122:T185)</f>
        <v>0</v>
      </c>
      <c r="AR121" s="187" t="s">
        <v>85</v>
      </c>
      <c r="AT121" s="188" t="s">
        <v>76</v>
      </c>
      <c r="AU121" s="188" t="s">
        <v>85</v>
      </c>
      <c r="AY121" s="187" t="s">
        <v>152</v>
      </c>
      <c r="BK121" s="189">
        <f>SUM(BK122:BK185)</f>
        <v>0</v>
      </c>
    </row>
    <row r="122" spans="1:65" s="2" customFormat="1" ht="16.5" customHeight="1">
      <c r="A122" s="34"/>
      <c r="B122" s="35"/>
      <c r="C122" s="192" t="s">
        <v>85</v>
      </c>
      <c r="D122" s="192" t="s">
        <v>155</v>
      </c>
      <c r="E122" s="193" t="s">
        <v>319</v>
      </c>
      <c r="F122" s="194" t="s">
        <v>320</v>
      </c>
      <c r="G122" s="195" t="s">
        <v>302</v>
      </c>
      <c r="H122" s="196">
        <v>3</v>
      </c>
      <c r="I122" s="197"/>
      <c r="J122" s="198">
        <f>ROUND(I122*H122,2)</f>
        <v>0</v>
      </c>
      <c r="K122" s="194" t="s">
        <v>159</v>
      </c>
      <c r="L122" s="39"/>
      <c r="M122" s="199" t="s">
        <v>1</v>
      </c>
      <c r="N122" s="200" t="s">
        <v>42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160</v>
      </c>
      <c r="AT122" s="203" t="s">
        <v>155</v>
      </c>
      <c r="AU122" s="203" t="s">
        <v>87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85</v>
      </c>
      <c r="BK122" s="204">
        <f>ROUND(I122*H122,2)</f>
        <v>0</v>
      </c>
      <c r="BL122" s="17" t="s">
        <v>160</v>
      </c>
      <c r="BM122" s="203" t="s">
        <v>321</v>
      </c>
    </row>
    <row r="123" spans="1:65" s="2" customFormat="1" ht="18">
      <c r="A123" s="34"/>
      <c r="B123" s="35"/>
      <c r="C123" s="36"/>
      <c r="D123" s="205" t="s">
        <v>162</v>
      </c>
      <c r="E123" s="36"/>
      <c r="F123" s="206" t="s">
        <v>322</v>
      </c>
      <c r="G123" s="36"/>
      <c r="H123" s="36"/>
      <c r="I123" s="207"/>
      <c r="J123" s="36"/>
      <c r="K123" s="36"/>
      <c r="L123" s="39"/>
      <c r="M123" s="208"/>
      <c r="N123" s="209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162</v>
      </c>
      <c r="AU123" s="17" t="s">
        <v>87</v>
      </c>
    </row>
    <row r="124" spans="1:65" s="2" customFormat="1" ht="16.5" customHeight="1">
      <c r="A124" s="34"/>
      <c r="B124" s="35"/>
      <c r="C124" s="192" t="s">
        <v>87</v>
      </c>
      <c r="D124" s="192" t="s">
        <v>155</v>
      </c>
      <c r="E124" s="193" t="s">
        <v>323</v>
      </c>
      <c r="F124" s="194" t="s">
        <v>324</v>
      </c>
      <c r="G124" s="195" t="s">
        <v>173</v>
      </c>
      <c r="H124" s="196">
        <v>61.2</v>
      </c>
      <c r="I124" s="197"/>
      <c r="J124" s="198">
        <f>ROUND(I124*H124,2)</f>
        <v>0</v>
      </c>
      <c r="K124" s="194" t="s">
        <v>159</v>
      </c>
      <c r="L124" s="39"/>
      <c r="M124" s="199" t="s">
        <v>1</v>
      </c>
      <c r="N124" s="200" t="s">
        <v>42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160</v>
      </c>
      <c r="AT124" s="203" t="s">
        <v>155</v>
      </c>
      <c r="AU124" s="203" t="s">
        <v>87</v>
      </c>
      <c r="AY124" s="17" t="s">
        <v>152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85</v>
      </c>
      <c r="BK124" s="204">
        <f>ROUND(I124*H124,2)</f>
        <v>0</v>
      </c>
      <c r="BL124" s="17" t="s">
        <v>160</v>
      </c>
      <c r="BM124" s="203" t="s">
        <v>325</v>
      </c>
    </row>
    <row r="125" spans="1:65" s="2" customFormat="1" ht="18">
      <c r="A125" s="34"/>
      <c r="B125" s="35"/>
      <c r="C125" s="36"/>
      <c r="D125" s="205" t="s">
        <v>162</v>
      </c>
      <c r="E125" s="36"/>
      <c r="F125" s="206" t="s">
        <v>326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162</v>
      </c>
      <c r="AU125" s="17" t="s">
        <v>87</v>
      </c>
    </row>
    <row r="126" spans="1:65" s="13" customFormat="1" ht="10">
      <c r="B126" s="210"/>
      <c r="C126" s="211"/>
      <c r="D126" s="205" t="s">
        <v>168</v>
      </c>
      <c r="E126" s="212" t="s">
        <v>312</v>
      </c>
      <c r="F126" s="213" t="s">
        <v>327</v>
      </c>
      <c r="G126" s="211"/>
      <c r="H126" s="214">
        <v>61.2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168</v>
      </c>
      <c r="AU126" s="220" t="s">
        <v>87</v>
      </c>
      <c r="AV126" s="13" t="s">
        <v>87</v>
      </c>
      <c r="AW126" s="13" t="s">
        <v>34</v>
      </c>
      <c r="AX126" s="13" t="s">
        <v>85</v>
      </c>
      <c r="AY126" s="220" t="s">
        <v>152</v>
      </c>
    </row>
    <row r="127" spans="1:65" s="2" customFormat="1" ht="16.5" customHeight="1">
      <c r="A127" s="34"/>
      <c r="B127" s="35"/>
      <c r="C127" s="192" t="s">
        <v>170</v>
      </c>
      <c r="D127" s="192" t="s">
        <v>155</v>
      </c>
      <c r="E127" s="193" t="s">
        <v>328</v>
      </c>
      <c r="F127" s="194" t="s">
        <v>329</v>
      </c>
      <c r="G127" s="195" t="s">
        <v>158</v>
      </c>
      <c r="H127" s="196">
        <v>8</v>
      </c>
      <c r="I127" s="197"/>
      <c r="J127" s="198">
        <f>ROUND(I127*H127,2)</f>
        <v>0</v>
      </c>
      <c r="K127" s="194" t="s">
        <v>159</v>
      </c>
      <c r="L127" s="39"/>
      <c r="M127" s="199" t="s">
        <v>1</v>
      </c>
      <c r="N127" s="200" t="s">
        <v>42</v>
      </c>
      <c r="O127" s="7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160</v>
      </c>
      <c r="AT127" s="203" t="s">
        <v>155</v>
      </c>
      <c r="AU127" s="203" t="s">
        <v>87</v>
      </c>
      <c r="AY127" s="17" t="s">
        <v>152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85</v>
      </c>
      <c r="BK127" s="204">
        <f>ROUND(I127*H127,2)</f>
        <v>0</v>
      </c>
      <c r="BL127" s="17" t="s">
        <v>160</v>
      </c>
      <c r="BM127" s="203" t="s">
        <v>330</v>
      </c>
    </row>
    <row r="128" spans="1:65" s="2" customFormat="1" ht="27">
      <c r="A128" s="34"/>
      <c r="B128" s="35"/>
      <c r="C128" s="36"/>
      <c r="D128" s="205" t="s">
        <v>162</v>
      </c>
      <c r="E128" s="36"/>
      <c r="F128" s="206" t="s">
        <v>331</v>
      </c>
      <c r="G128" s="36"/>
      <c r="H128" s="36"/>
      <c r="I128" s="207"/>
      <c r="J128" s="36"/>
      <c r="K128" s="36"/>
      <c r="L128" s="39"/>
      <c r="M128" s="208"/>
      <c r="N128" s="20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162</v>
      </c>
      <c r="AU128" s="17" t="s">
        <v>87</v>
      </c>
    </row>
    <row r="129" spans="1:65" s="13" customFormat="1" ht="10">
      <c r="B129" s="210"/>
      <c r="C129" s="211"/>
      <c r="D129" s="205" t="s">
        <v>168</v>
      </c>
      <c r="E129" s="212" t="s">
        <v>309</v>
      </c>
      <c r="F129" s="213" t="s">
        <v>332</v>
      </c>
      <c r="G129" s="211"/>
      <c r="H129" s="214">
        <v>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168</v>
      </c>
      <c r="AU129" s="220" t="s">
        <v>87</v>
      </c>
      <c r="AV129" s="13" t="s">
        <v>87</v>
      </c>
      <c r="AW129" s="13" t="s">
        <v>34</v>
      </c>
      <c r="AX129" s="13" t="s">
        <v>85</v>
      </c>
      <c r="AY129" s="220" t="s">
        <v>152</v>
      </c>
    </row>
    <row r="130" spans="1:65" s="2" customFormat="1" ht="16.5" customHeight="1">
      <c r="A130" s="34"/>
      <c r="B130" s="35"/>
      <c r="C130" s="192" t="s">
        <v>160</v>
      </c>
      <c r="D130" s="192" t="s">
        <v>155</v>
      </c>
      <c r="E130" s="193" t="s">
        <v>333</v>
      </c>
      <c r="F130" s="194" t="s">
        <v>334</v>
      </c>
      <c r="G130" s="195" t="s">
        <v>187</v>
      </c>
      <c r="H130" s="196">
        <v>205</v>
      </c>
      <c r="I130" s="197"/>
      <c r="J130" s="198">
        <f>ROUND(I130*H130,2)</f>
        <v>0</v>
      </c>
      <c r="K130" s="194" t="s">
        <v>159</v>
      </c>
      <c r="L130" s="39"/>
      <c r="M130" s="199" t="s">
        <v>1</v>
      </c>
      <c r="N130" s="200" t="s">
        <v>42</v>
      </c>
      <c r="O130" s="7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160</v>
      </c>
      <c r="AT130" s="203" t="s">
        <v>155</v>
      </c>
      <c r="AU130" s="203" t="s">
        <v>87</v>
      </c>
      <c r="AY130" s="17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85</v>
      </c>
      <c r="BK130" s="204">
        <f>ROUND(I130*H130,2)</f>
        <v>0</v>
      </c>
      <c r="BL130" s="17" t="s">
        <v>160</v>
      </c>
      <c r="BM130" s="203" t="s">
        <v>335</v>
      </c>
    </row>
    <row r="131" spans="1:65" s="2" customFormat="1" ht="18">
      <c r="A131" s="34"/>
      <c r="B131" s="35"/>
      <c r="C131" s="36"/>
      <c r="D131" s="205" t="s">
        <v>162</v>
      </c>
      <c r="E131" s="36"/>
      <c r="F131" s="206" t="s">
        <v>336</v>
      </c>
      <c r="G131" s="36"/>
      <c r="H131" s="36"/>
      <c r="I131" s="207"/>
      <c r="J131" s="36"/>
      <c r="K131" s="36"/>
      <c r="L131" s="39"/>
      <c r="M131" s="208"/>
      <c r="N131" s="20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162</v>
      </c>
      <c r="AU131" s="17" t="s">
        <v>87</v>
      </c>
    </row>
    <row r="132" spans="1:65" s="15" customFormat="1" ht="10">
      <c r="B132" s="243"/>
      <c r="C132" s="244"/>
      <c r="D132" s="205" t="s">
        <v>168</v>
      </c>
      <c r="E132" s="245" t="s">
        <v>1</v>
      </c>
      <c r="F132" s="246" t="s">
        <v>337</v>
      </c>
      <c r="G132" s="244"/>
      <c r="H132" s="245" t="s">
        <v>1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168</v>
      </c>
      <c r="AU132" s="252" t="s">
        <v>87</v>
      </c>
      <c r="AV132" s="15" t="s">
        <v>85</v>
      </c>
      <c r="AW132" s="15" t="s">
        <v>34</v>
      </c>
      <c r="AX132" s="15" t="s">
        <v>77</v>
      </c>
      <c r="AY132" s="252" t="s">
        <v>152</v>
      </c>
    </row>
    <row r="133" spans="1:65" s="13" customFormat="1" ht="10">
      <c r="B133" s="210"/>
      <c r="C133" s="211"/>
      <c r="D133" s="205" t="s">
        <v>168</v>
      </c>
      <c r="E133" s="212" t="s">
        <v>1</v>
      </c>
      <c r="F133" s="213" t="s">
        <v>338</v>
      </c>
      <c r="G133" s="211"/>
      <c r="H133" s="214">
        <v>25.2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168</v>
      </c>
      <c r="AU133" s="220" t="s">
        <v>87</v>
      </c>
      <c r="AV133" s="13" t="s">
        <v>87</v>
      </c>
      <c r="AW133" s="13" t="s">
        <v>34</v>
      </c>
      <c r="AX133" s="13" t="s">
        <v>77</v>
      </c>
      <c r="AY133" s="220" t="s">
        <v>152</v>
      </c>
    </row>
    <row r="134" spans="1:65" s="15" customFormat="1" ht="10">
      <c r="B134" s="243"/>
      <c r="C134" s="244"/>
      <c r="D134" s="205" t="s">
        <v>168</v>
      </c>
      <c r="E134" s="245" t="s">
        <v>1</v>
      </c>
      <c r="F134" s="246" t="s">
        <v>339</v>
      </c>
      <c r="G134" s="244"/>
      <c r="H134" s="245" t="s">
        <v>1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168</v>
      </c>
      <c r="AU134" s="252" t="s">
        <v>87</v>
      </c>
      <c r="AV134" s="15" t="s">
        <v>85</v>
      </c>
      <c r="AW134" s="15" t="s">
        <v>34</v>
      </c>
      <c r="AX134" s="15" t="s">
        <v>77</v>
      </c>
      <c r="AY134" s="252" t="s">
        <v>152</v>
      </c>
    </row>
    <row r="135" spans="1:65" s="13" customFormat="1" ht="10">
      <c r="B135" s="210"/>
      <c r="C135" s="211"/>
      <c r="D135" s="205" t="s">
        <v>168</v>
      </c>
      <c r="E135" s="212" t="s">
        <v>1</v>
      </c>
      <c r="F135" s="213" t="s">
        <v>340</v>
      </c>
      <c r="G135" s="211"/>
      <c r="H135" s="214">
        <v>27.9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168</v>
      </c>
      <c r="AU135" s="220" t="s">
        <v>87</v>
      </c>
      <c r="AV135" s="13" t="s">
        <v>87</v>
      </c>
      <c r="AW135" s="13" t="s">
        <v>34</v>
      </c>
      <c r="AX135" s="13" t="s">
        <v>77</v>
      </c>
      <c r="AY135" s="220" t="s">
        <v>152</v>
      </c>
    </row>
    <row r="136" spans="1:65" s="15" customFormat="1" ht="10">
      <c r="B136" s="243"/>
      <c r="C136" s="244"/>
      <c r="D136" s="205" t="s">
        <v>168</v>
      </c>
      <c r="E136" s="245" t="s">
        <v>1</v>
      </c>
      <c r="F136" s="246" t="s">
        <v>341</v>
      </c>
      <c r="G136" s="244"/>
      <c r="H136" s="245" t="s">
        <v>1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168</v>
      </c>
      <c r="AU136" s="252" t="s">
        <v>87</v>
      </c>
      <c r="AV136" s="15" t="s">
        <v>85</v>
      </c>
      <c r="AW136" s="15" t="s">
        <v>34</v>
      </c>
      <c r="AX136" s="15" t="s">
        <v>77</v>
      </c>
      <c r="AY136" s="252" t="s">
        <v>152</v>
      </c>
    </row>
    <row r="137" spans="1:65" s="13" customFormat="1" ht="10">
      <c r="B137" s="210"/>
      <c r="C137" s="211"/>
      <c r="D137" s="205" t="s">
        <v>168</v>
      </c>
      <c r="E137" s="212" t="s">
        <v>1</v>
      </c>
      <c r="F137" s="213" t="s">
        <v>342</v>
      </c>
      <c r="G137" s="211"/>
      <c r="H137" s="214">
        <v>75.900000000000006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168</v>
      </c>
      <c r="AU137" s="220" t="s">
        <v>87</v>
      </c>
      <c r="AV137" s="13" t="s">
        <v>87</v>
      </c>
      <c r="AW137" s="13" t="s">
        <v>34</v>
      </c>
      <c r="AX137" s="13" t="s">
        <v>77</v>
      </c>
      <c r="AY137" s="220" t="s">
        <v>152</v>
      </c>
    </row>
    <row r="138" spans="1:65" s="15" customFormat="1" ht="10">
      <c r="B138" s="243"/>
      <c r="C138" s="244"/>
      <c r="D138" s="205" t="s">
        <v>168</v>
      </c>
      <c r="E138" s="245" t="s">
        <v>1</v>
      </c>
      <c r="F138" s="246" t="s">
        <v>343</v>
      </c>
      <c r="G138" s="244"/>
      <c r="H138" s="245" t="s">
        <v>1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168</v>
      </c>
      <c r="AU138" s="252" t="s">
        <v>87</v>
      </c>
      <c r="AV138" s="15" t="s">
        <v>85</v>
      </c>
      <c r="AW138" s="15" t="s">
        <v>34</v>
      </c>
      <c r="AX138" s="15" t="s">
        <v>77</v>
      </c>
      <c r="AY138" s="252" t="s">
        <v>152</v>
      </c>
    </row>
    <row r="139" spans="1:65" s="13" customFormat="1" ht="10">
      <c r="B139" s="210"/>
      <c r="C139" s="211"/>
      <c r="D139" s="205" t="s">
        <v>168</v>
      </c>
      <c r="E139" s="212" t="s">
        <v>1</v>
      </c>
      <c r="F139" s="213" t="s">
        <v>344</v>
      </c>
      <c r="G139" s="211"/>
      <c r="H139" s="214">
        <v>76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168</v>
      </c>
      <c r="AU139" s="220" t="s">
        <v>87</v>
      </c>
      <c r="AV139" s="13" t="s">
        <v>87</v>
      </c>
      <c r="AW139" s="13" t="s">
        <v>34</v>
      </c>
      <c r="AX139" s="13" t="s">
        <v>77</v>
      </c>
      <c r="AY139" s="220" t="s">
        <v>152</v>
      </c>
    </row>
    <row r="140" spans="1:65" s="14" customFormat="1" ht="10">
      <c r="B140" s="221"/>
      <c r="C140" s="222"/>
      <c r="D140" s="205" t="s">
        <v>168</v>
      </c>
      <c r="E140" s="223" t="s">
        <v>307</v>
      </c>
      <c r="F140" s="224" t="s">
        <v>179</v>
      </c>
      <c r="G140" s="222"/>
      <c r="H140" s="225">
        <v>205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168</v>
      </c>
      <c r="AU140" s="231" t="s">
        <v>87</v>
      </c>
      <c r="AV140" s="14" t="s">
        <v>160</v>
      </c>
      <c r="AW140" s="14" t="s">
        <v>34</v>
      </c>
      <c r="AX140" s="14" t="s">
        <v>85</v>
      </c>
      <c r="AY140" s="231" t="s">
        <v>152</v>
      </c>
    </row>
    <row r="141" spans="1:65" s="2" customFormat="1" ht="16.5" customHeight="1">
      <c r="A141" s="34"/>
      <c r="B141" s="35"/>
      <c r="C141" s="192" t="s">
        <v>153</v>
      </c>
      <c r="D141" s="192" t="s">
        <v>155</v>
      </c>
      <c r="E141" s="193" t="s">
        <v>345</v>
      </c>
      <c r="F141" s="194" t="s">
        <v>346</v>
      </c>
      <c r="G141" s="195" t="s">
        <v>173</v>
      </c>
      <c r="H141" s="196">
        <v>380</v>
      </c>
      <c r="I141" s="197"/>
      <c r="J141" s="198">
        <f>ROUND(I141*H141,2)</f>
        <v>0</v>
      </c>
      <c r="K141" s="194" t="s">
        <v>159</v>
      </c>
      <c r="L141" s="39"/>
      <c r="M141" s="199" t="s">
        <v>1</v>
      </c>
      <c r="N141" s="200" t="s">
        <v>42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160</v>
      </c>
      <c r="AT141" s="203" t="s">
        <v>155</v>
      </c>
      <c r="AU141" s="203" t="s">
        <v>87</v>
      </c>
      <c r="AY141" s="17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85</v>
      </c>
      <c r="BK141" s="204">
        <f>ROUND(I141*H141,2)</f>
        <v>0</v>
      </c>
      <c r="BL141" s="17" t="s">
        <v>160</v>
      </c>
      <c r="BM141" s="203" t="s">
        <v>347</v>
      </c>
    </row>
    <row r="142" spans="1:65" s="2" customFormat="1" ht="18">
      <c r="A142" s="34"/>
      <c r="B142" s="35"/>
      <c r="C142" s="36"/>
      <c r="D142" s="205" t="s">
        <v>162</v>
      </c>
      <c r="E142" s="36"/>
      <c r="F142" s="206" t="s">
        <v>348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162</v>
      </c>
      <c r="AU142" s="17" t="s">
        <v>87</v>
      </c>
    </row>
    <row r="143" spans="1:65" s="13" customFormat="1" ht="10">
      <c r="B143" s="210"/>
      <c r="C143" s="211"/>
      <c r="D143" s="205" t="s">
        <v>168</v>
      </c>
      <c r="E143" s="212" t="s">
        <v>310</v>
      </c>
      <c r="F143" s="213" t="s">
        <v>311</v>
      </c>
      <c r="G143" s="211"/>
      <c r="H143" s="214">
        <v>380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168</v>
      </c>
      <c r="AU143" s="220" t="s">
        <v>87</v>
      </c>
      <c r="AV143" s="13" t="s">
        <v>87</v>
      </c>
      <c r="AW143" s="13" t="s">
        <v>34</v>
      </c>
      <c r="AX143" s="13" t="s">
        <v>85</v>
      </c>
      <c r="AY143" s="220" t="s">
        <v>152</v>
      </c>
    </row>
    <row r="144" spans="1:65" s="2" customFormat="1" ht="16.5" customHeight="1">
      <c r="A144" s="34"/>
      <c r="B144" s="35"/>
      <c r="C144" s="192" t="s">
        <v>191</v>
      </c>
      <c r="D144" s="192" t="s">
        <v>155</v>
      </c>
      <c r="E144" s="193" t="s">
        <v>349</v>
      </c>
      <c r="F144" s="194" t="s">
        <v>350</v>
      </c>
      <c r="G144" s="195" t="s">
        <v>158</v>
      </c>
      <c r="H144" s="196">
        <v>28.8</v>
      </c>
      <c r="I144" s="197"/>
      <c r="J144" s="198">
        <f>ROUND(I144*H144,2)</f>
        <v>0</v>
      </c>
      <c r="K144" s="194" t="s">
        <v>159</v>
      </c>
      <c r="L144" s="39"/>
      <c r="M144" s="199" t="s">
        <v>1</v>
      </c>
      <c r="N144" s="200" t="s">
        <v>42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160</v>
      </c>
      <c r="AT144" s="203" t="s">
        <v>155</v>
      </c>
      <c r="AU144" s="203" t="s">
        <v>87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85</v>
      </c>
      <c r="BK144" s="204">
        <f>ROUND(I144*H144,2)</f>
        <v>0</v>
      </c>
      <c r="BL144" s="17" t="s">
        <v>160</v>
      </c>
      <c r="BM144" s="203" t="s">
        <v>351</v>
      </c>
    </row>
    <row r="145" spans="1:65" s="2" customFormat="1" ht="18">
      <c r="A145" s="34"/>
      <c r="B145" s="35"/>
      <c r="C145" s="36"/>
      <c r="D145" s="205" t="s">
        <v>162</v>
      </c>
      <c r="E145" s="36"/>
      <c r="F145" s="206" t="s">
        <v>352</v>
      </c>
      <c r="G145" s="36"/>
      <c r="H145" s="36"/>
      <c r="I145" s="207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162</v>
      </c>
      <c r="AU145" s="17" t="s">
        <v>87</v>
      </c>
    </row>
    <row r="146" spans="1:65" s="13" customFormat="1" ht="10">
      <c r="B146" s="210"/>
      <c r="C146" s="211"/>
      <c r="D146" s="205" t="s">
        <v>168</v>
      </c>
      <c r="E146" s="212" t="s">
        <v>1</v>
      </c>
      <c r="F146" s="213" t="s">
        <v>353</v>
      </c>
      <c r="G146" s="211"/>
      <c r="H146" s="214">
        <v>7.2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168</v>
      </c>
      <c r="AU146" s="220" t="s">
        <v>87</v>
      </c>
      <c r="AV146" s="13" t="s">
        <v>87</v>
      </c>
      <c r="AW146" s="13" t="s">
        <v>34</v>
      </c>
      <c r="AX146" s="13" t="s">
        <v>77</v>
      </c>
      <c r="AY146" s="220" t="s">
        <v>152</v>
      </c>
    </row>
    <row r="147" spans="1:65" s="13" customFormat="1" ht="10">
      <c r="B147" s="210"/>
      <c r="C147" s="211"/>
      <c r="D147" s="205" t="s">
        <v>168</v>
      </c>
      <c r="E147" s="212" t="s">
        <v>1</v>
      </c>
      <c r="F147" s="213" t="s">
        <v>354</v>
      </c>
      <c r="G147" s="211"/>
      <c r="H147" s="214">
        <v>7.2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168</v>
      </c>
      <c r="AU147" s="220" t="s">
        <v>87</v>
      </c>
      <c r="AV147" s="13" t="s">
        <v>87</v>
      </c>
      <c r="AW147" s="13" t="s">
        <v>34</v>
      </c>
      <c r="AX147" s="13" t="s">
        <v>77</v>
      </c>
      <c r="AY147" s="220" t="s">
        <v>152</v>
      </c>
    </row>
    <row r="148" spans="1:65" s="13" customFormat="1" ht="10">
      <c r="B148" s="210"/>
      <c r="C148" s="211"/>
      <c r="D148" s="205" t="s">
        <v>168</v>
      </c>
      <c r="E148" s="212" t="s">
        <v>1</v>
      </c>
      <c r="F148" s="213" t="s">
        <v>355</v>
      </c>
      <c r="G148" s="211"/>
      <c r="H148" s="214">
        <v>7.2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168</v>
      </c>
      <c r="AU148" s="220" t="s">
        <v>87</v>
      </c>
      <c r="AV148" s="13" t="s">
        <v>87</v>
      </c>
      <c r="AW148" s="13" t="s">
        <v>34</v>
      </c>
      <c r="AX148" s="13" t="s">
        <v>77</v>
      </c>
      <c r="AY148" s="220" t="s">
        <v>152</v>
      </c>
    </row>
    <row r="149" spans="1:65" s="13" customFormat="1" ht="10">
      <c r="B149" s="210"/>
      <c r="C149" s="211"/>
      <c r="D149" s="205" t="s">
        <v>168</v>
      </c>
      <c r="E149" s="212" t="s">
        <v>1</v>
      </c>
      <c r="F149" s="213" t="s">
        <v>356</v>
      </c>
      <c r="G149" s="211"/>
      <c r="H149" s="214">
        <v>7.2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168</v>
      </c>
      <c r="AU149" s="220" t="s">
        <v>87</v>
      </c>
      <c r="AV149" s="13" t="s">
        <v>87</v>
      </c>
      <c r="AW149" s="13" t="s">
        <v>34</v>
      </c>
      <c r="AX149" s="13" t="s">
        <v>77</v>
      </c>
      <c r="AY149" s="220" t="s">
        <v>152</v>
      </c>
    </row>
    <row r="150" spans="1:65" s="14" customFormat="1" ht="10">
      <c r="B150" s="221"/>
      <c r="C150" s="222"/>
      <c r="D150" s="205" t="s">
        <v>168</v>
      </c>
      <c r="E150" s="223" t="s">
        <v>316</v>
      </c>
      <c r="F150" s="224" t="s">
        <v>179</v>
      </c>
      <c r="G150" s="222"/>
      <c r="H150" s="225">
        <v>28.8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168</v>
      </c>
      <c r="AU150" s="231" t="s">
        <v>87</v>
      </c>
      <c r="AV150" s="14" t="s">
        <v>160</v>
      </c>
      <c r="AW150" s="14" t="s">
        <v>34</v>
      </c>
      <c r="AX150" s="14" t="s">
        <v>85</v>
      </c>
      <c r="AY150" s="231" t="s">
        <v>152</v>
      </c>
    </row>
    <row r="151" spans="1:65" s="2" customFormat="1" ht="16.5" customHeight="1">
      <c r="A151" s="34"/>
      <c r="B151" s="35"/>
      <c r="C151" s="192" t="s">
        <v>198</v>
      </c>
      <c r="D151" s="192" t="s">
        <v>155</v>
      </c>
      <c r="E151" s="193" t="s">
        <v>357</v>
      </c>
      <c r="F151" s="194" t="s">
        <v>358</v>
      </c>
      <c r="G151" s="195" t="s">
        <v>158</v>
      </c>
      <c r="H151" s="196">
        <v>57.6</v>
      </c>
      <c r="I151" s="197"/>
      <c r="J151" s="198">
        <f>ROUND(I151*H151,2)</f>
        <v>0</v>
      </c>
      <c r="K151" s="194" t="s">
        <v>159</v>
      </c>
      <c r="L151" s="39"/>
      <c r="M151" s="199" t="s">
        <v>1</v>
      </c>
      <c r="N151" s="200" t="s">
        <v>42</v>
      </c>
      <c r="O151" s="7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160</v>
      </c>
      <c r="AT151" s="203" t="s">
        <v>155</v>
      </c>
      <c r="AU151" s="203" t="s">
        <v>87</v>
      </c>
      <c r="AY151" s="17" t="s">
        <v>152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85</v>
      </c>
      <c r="BK151" s="204">
        <f>ROUND(I151*H151,2)</f>
        <v>0</v>
      </c>
      <c r="BL151" s="17" t="s">
        <v>160</v>
      </c>
      <c r="BM151" s="203" t="s">
        <v>359</v>
      </c>
    </row>
    <row r="152" spans="1:65" s="2" customFormat="1" ht="18">
      <c r="A152" s="34"/>
      <c r="B152" s="35"/>
      <c r="C152" s="36"/>
      <c r="D152" s="205" t="s">
        <v>162</v>
      </c>
      <c r="E152" s="36"/>
      <c r="F152" s="206" t="s">
        <v>360</v>
      </c>
      <c r="G152" s="36"/>
      <c r="H152" s="36"/>
      <c r="I152" s="207"/>
      <c r="J152" s="36"/>
      <c r="K152" s="36"/>
      <c r="L152" s="39"/>
      <c r="M152" s="208"/>
      <c r="N152" s="20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162</v>
      </c>
      <c r="AU152" s="17" t="s">
        <v>87</v>
      </c>
    </row>
    <row r="153" spans="1:65" s="2" customFormat="1" ht="18">
      <c r="A153" s="34"/>
      <c r="B153" s="35"/>
      <c r="C153" s="36"/>
      <c r="D153" s="205" t="s">
        <v>196</v>
      </c>
      <c r="E153" s="36"/>
      <c r="F153" s="232" t="s">
        <v>361</v>
      </c>
      <c r="G153" s="36"/>
      <c r="H153" s="36"/>
      <c r="I153" s="207"/>
      <c r="J153" s="36"/>
      <c r="K153" s="36"/>
      <c r="L153" s="39"/>
      <c r="M153" s="208"/>
      <c r="N153" s="209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196</v>
      </c>
      <c r="AU153" s="17" t="s">
        <v>87</v>
      </c>
    </row>
    <row r="154" spans="1:65" s="13" customFormat="1" ht="10">
      <c r="B154" s="210"/>
      <c r="C154" s="211"/>
      <c r="D154" s="205" t="s">
        <v>168</v>
      </c>
      <c r="E154" s="212" t="s">
        <v>1</v>
      </c>
      <c r="F154" s="213" t="s">
        <v>362</v>
      </c>
      <c r="G154" s="211"/>
      <c r="H154" s="214">
        <v>57.6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168</v>
      </c>
      <c r="AU154" s="220" t="s">
        <v>87</v>
      </c>
      <c r="AV154" s="13" t="s">
        <v>87</v>
      </c>
      <c r="AW154" s="13" t="s">
        <v>34</v>
      </c>
      <c r="AX154" s="13" t="s">
        <v>85</v>
      </c>
      <c r="AY154" s="220" t="s">
        <v>152</v>
      </c>
    </row>
    <row r="155" spans="1:65" s="2" customFormat="1" ht="16.5" customHeight="1">
      <c r="A155" s="34"/>
      <c r="B155" s="35"/>
      <c r="C155" s="192" t="s">
        <v>204</v>
      </c>
      <c r="D155" s="192" t="s">
        <v>155</v>
      </c>
      <c r="E155" s="193" t="s">
        <v>363</v>
      </c>
      <c r="F155" s="194" t="s">
        <v>364</v>
      </c>
      <c r="G155" s="195" t="s">
        <v>158</v>
      </c>
      <c r="H155" s="196">
        <v>28.8</v>
      </c>
      <c r="I155" s="197"/>
      <c r="J155" s="198">
        <f>ROUND(I155*H155,2)</f>
        <v>0</v>
      </c>
      <c r="K155" s="194" t="s">
        <v>159</v>
      </c>
      <c r="L155" s="39"/>
      <c r="M155" s="199" t="s">
        <v>1</v>
      </c>
      <c r="N155" s="200" t="s">
        <v>42</v>
      </c>
      <c r="O155" s="7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160</v>
      </c>
      <c r="AT155" s="203" t="s">
        <v>155</v>
      </c>
      <c r="AU155" s="203" t="s">
        <v>87</v>
      </c>
      <c r="AY155" s="17" t="s">
        <v>152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85</v>
      </c>
      <c r="BK155" s="204">
        <f>ROUND(I155*H155,2)</f>
        <v>0</v>
      </c>
      <c r="BL155" s="17" t="s">
        <v>160</v>
      </c>
      <c r="BM155" s="203" t="s">
        <v>365</v>
      </c>
    </row>
    <row r="156" spans="1:65" s="2" customFormat="1" ht="18">
      <c r="A156" s="34"/>
      <c r="B156" s="35"/>
      <c r="C156" s="36"/>
      <c r="D156" s="205" t="s">
        <v>162</v>
      </c>
      <c r="E156" s="36"/>
      <c r="F156" s="206" t="s">
        <v>366</v>
      </c>
      <c r="G156" s="36"/>
      <c r="H156" s="36"/>
      <c r="I156" s="207"/>
      <c r="J156" s="36"/>
      <c r="K156" s="36"/>
      <c r="L156" s="39"/>
      <c r="M156" s="208"/>
      <c r="N156" s="20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162</v>
      </c>
      <c r="AU156" s="17" t="s">
        <v>87</v>
      </c>
    </row>
    <row r="157" spans="1:65" s="13" customFormat="1" ht="10">
      <c r="B157" s="210"/>
      <c r="C157" s="211"/>
      <c r="D157" s="205" t="s">
        <v>168</v>
      </c>
      <c r="E157" s="212" t="s">
        <v>1</v>
      </c>
      <c r="F157" s="213" t="s">
        <v>367</v>
      </c>
      <c r="G157" s="211"/>
      <c r="H157" s="214">
        <v>7.2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168</v>
      </c>
      <c r="AU157" s="220" t="s">
        <v>87</v>
      </c>
      <c r="AV157" s="13" t="s">
        <v>87</v>
      </c>
      <c r="AW157" s="13" t="s">
        <v>34</v>
      </c>
      <c r="AX157" s="13" t="s">
        <v>77</v>
      </c>
      <c r="AY157" s="220" t="s">
        <v>152</v>
      </c>
    </row>
    <row r="158" spans="1:65" s="13" customFormat="1" ht="10">
      <c r="B158" s="210"/>
      <c r="C158" s="211"/>
      <c r="D158" s="205" t="s">
        <v>168</v>
      </c>
      <c r="E158" s="212" t="s">
        <v>1</v>
      </c>
      <c r="F158" s="213" t="s">
        <v>368</v>
      </c>
      <c r="G158" s="211"/>
      <c r="H158" s="214">
        <v>7.2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168</v>
      </c>
      <c r="AU158" s="220" t="s">
        <v>87</v>
      </c>
      <c r="AV158" s="13" t="s">
        <v>87</v>
      </c>
      <c r="AW158" s="13" t="s">
        <v>34</v>
      </c>
      <c r="AX158" s="13" t="s">
        <v>77</v>
      </c>
      <c r="AY158" s="220" t="s">
        <v>152</v>
      </c>
    </row>
    <row r="159" spans="1:65" s="13" customFormat="1" ht="10">
      <c r="B159" s="210"/>
      <c r="C159" s="211"/>
      <c r="D159" s="205" t="s">
        <v>168</v>
      </c>
      <c r="E159" s="212" t="s">
        <v>1</v>
      </c>
      <c r="F159" s="213" t="s">
        <v>369</v>
      </c>
      <c r="G159" s="211"/>
      <c r="H159" s="214">
        <v>7.2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168</v>
      </c>
      <c r="AU159" s="220" t="s">
        <v>87</v>
      </c>
      <c r="AV159" s="13" t="s">
        <v>87</v>
      </c>
      <c r="AW159" s="13" t="s">
        <v>34</v>
      </c>
      <c r="AX159" s="13" t="s">
        <v>77</v>
      </c>
      <c r="AY159" s="220" t="s">
        <v>152</v>
      </c>
    </row>
    <row r="160" spans="1:65" s="13" customFormat="1" ht="10">
      <c r="B160" s="210"/>
      <c r="C160" s="211"/>
      <c r="D160" s="205" t="s">
        <v>168</v>
      </c>
      <c r="E160" s="212" t="s">
        <v>1</v>
      </c>
      <c r="F160" s="213" t="s">
        <v>370</v>
      </c>
      <c r="G160" s="211"/>
      <c r="H160" s="214">
        <v>7.2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168</v>
      </c>
      <c r="AU160" s="220" t="s">
        <v>87</v>
      </c>
      <c r="AV160" s="13" t="s">
        <v>87</v>
      </c>
      <c r="AW160" s="13" t="s">
        <v>34</v>
      </c>
      <c r="AX160" s="13" t="s">
        <v>77</v>
      </c>
      <c r="AY160" s="220" t="s">
        <v>152</v>
      </c>
    </row>
    <row r="161" spans="1:65" s="14" customFormat="1" ht="10">
      <c r="B161" s="221"/>
      <c r="C161" s="222"/>
      <c r="D161" s="205" t="s">
        <v>168</v>
      </c>
      <c r="E161" s="223" t="s">
        <v>1</v>
      </c>
      <c r="F161" s="224" t="s">
        <v>179</v>
      </c>
      <c r="G161" s="222"/>
      <c r="H161" s="225">
        <v>28.8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168</v>
      </c>
      <c r="AU161" s="231" t="s">
        <v>87</v>
      </c>
      <c r="AV161" s="14" t="s">
        <v>160</v>
      </c>
      <c r="AW161" s="14" t="s">
        <v>34</v>
      </c>
      <c r="AX161" s="14" t="s">
        <v>85</v>
      </c>
      <c r="AY161" s="231" t="s">
        <v>152</v>
      </c>
    </row>
    <row r="162" spans="1:65" s="2" customFormat="1" ht="16.5" customHeight="1">
      <c r="A162" s="34"/>
      <c r="B162" s="35"/>
      <c r="C162" s="192" t="s">
        <v>212</v>
      </c>
      <c r="D162" s="192" t="s">
        <v>155</v>
      </c>
      <c r="E162" s="193" t="s">
        <v>371</v>
      </c>
      <c r="F162" s="194" t="s">
        <v>372</v>
      </c>
      <c r="G162" s="195" t="s">
        <v>158</v>
      </c>
      <c r="H162" s="196">
        <v>57.6</v>
      </c>
      <c r="I162" s="197"/>
      <c r="J162" s="198">
        <f>ROUND(I162*H162,2)</f>
        <v>0</v>
      </c>
      <c r="K162" s="194" t="s">
        <v>159</v>
      </c>
      <c r="L162" s="39"/>
      <c r="M162" s="199" t="s">
        <v>1</v>
      </c>
      <c r="N162" s="200" t="s">
        <v>42</v>
      </c>
      <c r="O162" s="7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160</v>
      </c>
      <c r="AT162" s="203" t="s">
        <v>155</v>
      </c>
      <c r="AU162" s="203" t="s">
        <v>87</v>
      </c>
      <c r="AY162" s="17" t="s">
        <v>152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85</v>
      </c>
      <c r="BK162" s="204">
        <f>ROUND(I162*H162,2)</f>
        <v>0</v>
      </c>
      <c r="BL162" s="17" t="s">
        <v>160</v>
      </c>
      <c r="BM162" s="203" t="s">
        <v>373</v>
      </c>
    </row>
    <row r="163" spans="1:65" s="2" customFormat="1" ht="18">
      <c r="A163" s="34"/>
      <c r="B163" s="35"/>
      <c r="C163" s="36"/>
      <c r="D163" s="205" t="s">
        <v>162</v>
      </c>
      <c r="E163" s="36"/>
      <c r="F163" s="206" t="s">
        <v>374</v>
      </c>
      <c r="G163" s="36"/>
      <c r="H163" s="36"/>
      <c r="I163" s="207"/>
      <c r="J163" s="36"/>
      <c r="K163" s="36"/>
      <c r="L163" s="39"/>
      <c r="M163" s="208"/>
      <c r="N163" s="20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162</v>
      </c>
      <c r="AU163" s="17" t="s">
        <v>87</v>
      </c>
    </row>
    <row r="164" spans="1:65" s="13" customFormat="1" ht="10">
      <c r="B164" s="210"/>
      <c r="C164" s="211"/>
      <c r="D164" s="205" t="s">
        <v>168</v>
      </c>
      <c r="E164" s="212" t="s">
        <v>1</v>
      </c>
      <c r="F164" s="213" t="s">
        <v>362</v>
      </c>
      <c r="G164" s="211"/>
      <c r="H164" s="214">
        <v>57.6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168</v>
      </c>
      <c r="AU164" s="220" t="s">
        <v>87</v>
      </c>
      <c r="AV164" s="13" t="s">
        <v>87</v>
      </c>
      <c r="AW164" s="13" t="s">
        <v>34</v>
      </c>
      <c r="AX164" s="13" t="s">
        <v>85</v>
      </c>
      <c r="AY164" s="220" t="s">
        <v>152</v>
      </c>
    </row>
    <row r="165" spans="1:65" s="2" customFormat="1" ht="16.5" customHeight="1">
      <c r="A165" s="34"/>
      <c r="B165" s="35"/>
      <c r="C165" s="192" t="s">
        <v>221</v>
      </c>
      <c r="D165" s="192" t="s">
        <v>155</v>
      </c>
      <c r="E165" s="193" t="s">
        <v>375</v>
      </c>
      <c r="F165" s="194" t="s">
        <v>376</v>
      </c>
      <c r="G165" s="195" t="s">
        <v>173</v>
      </c>
      <c r="H165" s="196">
        <v>380</v>
      </c>
      <c r="I165" s="197"/>
      <c r="J165" s="198">
        <f>ROUND(I165*H165,2)</f>
        <v>0</v>
      </c>
      <c r="K165" s="194" t="s">
        <v>159</v>
      </c>
      <c r="L165" s="39"/>
      <c r="M165" s="199" t="s">
        <v>1</v>
      </c>
      <c r="N165" s="200" t="s">
        <v>42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160</v>
      </c>
      <c r="AT165" s="203" t="s">
        <v>155</v>
      </c>
      <c r="AU165" s="203" t="s">
        <v>87</v>
      </c>
      <c r="AY165" s="17" t="s">
        <v>152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85</v>
      </c>
      <c r="BK165" s="204">
        <f>ROUND(I165*H165,2)</f>
        <v>0</v>
      </c>
      <c r="BL165" s="17" t="s">
        <v>160</v>
      </c>
      <c r="BM165" s="203" t="s">
        <v>377</v>
      </c>
    </row>
    <row r="166" spans="1:65" s="2" customFormat="1" ht="18">
      <c r="A166" s="34"/>
      <c r="B166" s="35"/>
      <c r="C166" s="36"/>
      <c r="D166" s="205" t="s">
        <v>162</v>
      </c>
      <c r="E166" s="36"/>
      <c r="F166" s="206" t="s">
        <v>378</v>
      </c>
      <c r="G166" s="36"/>
      <c r="H166" s="36"/>
      <c r="I166" s="207"/>
      <c r="J166" s="36"/>
      <c r="K166" s="36"/>
      <c r="L166" s="39"/>
      <c r="M166" s="208"/>
      <c r="N166" s="20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162</v>
      </c>
      <c r="AU166" s="17" t="s">
        <v>87</v>
      </c>
    </row>
    <row r="167" spans="1:65" s="13" customFormat="1" ht="10">
      <c r="B167" s="210"/>
      <c r="C167" s="211"/>
      <c r="D167" s="205" t="s">
        <v>168</v>
      </c>
      <c r="E167" s="212" t="s">
        <v>1</v>
      </c>
      <c r="F167" s="213" t="s">
        <v>310</v>
      </c>
      <c r="G167" s="211"/>
      <c r="H167" s="214">
        <v>380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168</v>
      </c>
      <c r="AU167" s="220" t="s">
        <v>87</v>
      </c>
      <c r="AV167" s="13" t="s">
        <v>87</v>
      </c>
      <c r="AW167" s="13" t="s">
        <v>34</v>
      </c>
      <c r="AX167" s="13" t="s">
        <v>85</v>
      </c>
      <c r="AY167" s="220" t="s">
        <v>152</v>
      </c>
    </row>
    <row r="168" spans="1:65" s="2" customFormat="1" ht="16.5" customHeight="1">
      <c r="A168" s="34"/>
      <c r="B168" s="35"/>
      <c r="C168" s="192" t="s">
        <v>226</v>
      </c>
      <c r="D168" s="192" t="s">
        <v>155</v>
      </c>
      <c r="E168" s="193" t="s">
        <v>379</v>
      </c>
      <c r="F168" s="194" t="s">
        <v>380</v>
      </c>
      <c r="G168" s="195" t="s">
        <v>187</v>
      </c>
      <c r="H168" s="196">
        <v>215</v>
      </c>
      <c r="I168" s="197"/>
      <c r="J168" s="198">
        <f>ROUND(I168*H168,2)</f>
        <v>0</v>
      </c>
      <c r="K168" s="194" t="s">
        <v>159</v>
      </c>
      <c r="L168" s="39"/>
      <c r="M168" s="199" t="s">
        <v>1</v>
      </c>
      <c r="N168" s="200" t="s">
        <v>42</v>
      </c>
      <c r="O168" s="7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160</v>
      </c>
      <c r="AT168" s="203" t="s">
        <v>155</v>
      </c>
      <c r="AU168" s="203" t="s">
        <v>87</v>
      </c>
      <c r="AY168" s="17" t="s">
        <v>152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85</v>
      </c>
      <c r="BK168" s="204">
        <f>ROUND(I168*H168,2)</f>
        <v>0</v>
      </c>
      <c r="BL168" s="17" t="s">
        <v>160</v>
      </c>
      <c r="BM168" s="203" t="s">
        <v>381</v>
      </c>
    </row>
    <row r="169" spans="1:65" s="2" customFormat="1" ht="18">
      <c r="A169" s="34"/>
      <c r="B169" s="35"/>
      <c r="C169" s="36"/>
      <c r="D169" s="205" t="s">
        <v>162</v>
      </c>
      <c r="E169" s="36"/>
      <c r="F169" s="206" t="s">
        <v>382</v>
      </c>
      <c r="G169" s="36"/>
      <c r="H169" s="36"/>
      <c r="I169" s="207"/>
      <c r="J169" s="36"/>
      <c r="K169" s="36"/>
      <c r="L169" s="39"/>
      <c r="M169" s="208"/>
      <c r="N169" s="20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162</v>
      </c>
      <c r="AU169" s="17" t="s">
        <v>87</v>
      </c>
    </row>
    <row r="170" spans="1:65" s="13" customFormat="1" ht="10">
      <c r="B170" s="210"/>
      <c r="C170" s="211"/>
      <c r="D170" s="205" t="s">
        <v>168</v>
      </c>
      <c r="E170" s="212" t="s">
        <v>1</v>
      </c>
      <c r="F170" s="213" t="s">
        <v>307</v>
      </c>
      <c r="G170" s="211"/>
      <c r="H170" s="214">
        <v>205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168</v>
      </c>
      <c r="AU170" s="220" t="s">
        <v>87</v>
      </c>
      <c r="AV170" s="13" t="s">
        <v>87</v>
      </c>
      <c r="AW170" s="13" t="s">
        <v>34</v>
      </c>
      <c r="AX170" s="13" t="s">
        <v>77</v>
      </c>
      <c r="AY170" s="220" t="s">
        <v>152</v>
      </c>
    </row>
    <row r="171" spans="1:65" s="13" customFormat="1" ht="10">
      <c r="B171" s="210"/>
      <c r="C171" s="211"/>
      <c r="D171" s="205" t="s">
        <v>168</v>
      </c>
      <c r="E171" s="212" t="s">
        <v>1</v>
      </c>
      <c r="F171" s="213" t="s">
        <v>383</v>
      </c>
      <c r="G171" s="211"/>
      <c r="H171" s="214">
        <v>10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168</v>
      </c>
      <c r="AU171" s="220" t="s">
        <v>87</v>
      </c>
      <c r="AV171" s="13" t="s">
        <v>87</v>
      </c>
      <c r="AW171" s="13" t="s">
        <v>34</v>
      </c>
      <c r="AX171" s="13" t="s">
        <v>77</v>
      </c>
      <c r="AY171" s="220" t="s">
        <v>152</v>
      </c>
    </row>
    <row r="172" spans="1:65" s="14" customFormat="1" ht="10">
      <c r="B172" s="221"/>
      <c r="C172" s="222"/>
      <c r="D172" s="205" t="s">
        <v>168</v>
      </c>
      <c r="E172" s="223" t="s">
        <v>117</v>
      </c>
      <c r="F172" s="224" t="s">
        <v>179</v>
      </c>
      <c r="G172" s="222"/>
      <c r="H172" s="225">
        <v>215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168</v>
      </c>
      <c r="AU172" s="231" t="s">
        <v>87</v>
      </c>
      <c r="AV172" s="14" t="s">
        <v>160</v>
      </c>
      <c r="AW172" s="14" t="s">
        <v>34</v>
      </c>
      <c r="AX172" s="14" t="s">
        <v>85</v>
      </c>
      <c r="AY172" s="231" t="s">
        <v>152</v>
      </c>
    </row>
    <row r="173" spans="1:65" s="2" customFormat="1" ht="16.5" customHeight="1">
      <c r="A173" s="34"/>
      <c r="B173" s="35"/>
      <c r="C173" s="192" t="s">
        <v>233</v>
      </c>
      <c r="D173" s="192" t="s">
        <v>155</v>
      </c>
      <c r="E173" s="193" t="s">
        <v>384</v>
      </c>
      <c r="F173" s="194" t="s">
        <v>385</v>
      </c>
      <c r="G173" s="195" t="s">
        <v>158</v>
      </c>
      <c r="H173" s="196">
        <v>8</v>
      </c>
      <c r="I173" s="197"/>
      <c r="J173" s="198">
        <f>ROUND(I173*H173,2)</f>
        <v>0</v>
      </c>
      <c r="K173" s="194" t="s">
        <v>159</v>
      </c>
      <c r="L173" s="39"/>
      <c r="M173" s="199" t="s">
        <v>1</v>
      </c>
      <c r="N173" s="200" t="s">
        <v>42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160</v>
      </c>
      <c r="AT173" s="203" t="s">
        <v>155</v>
      </c>
      <c r="AU173" s="203" t="s">
        <v>87</v>
      </c>
      <c r="AY173" s="17" t="s">
        <v>152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85</v>
      </c>
      <c r="BK173" s="204">
        <f>ROUND(I173*H173,2)</f>
        <v>0</v>
      </c>
      <c r="BL173" s="17" t="s">
        <v>160</v>
      </c>
      <c r="BM173" s="203" t="s">
        <v>386</v>
      </c>
    </row>
    <row r="174" spans="1:65" s="2" customFormat="1" ht="27">
      <c r="A174" s="34"/>
      <c r="B174" s="35"/>
      <c r="C174" s="36"/>
      <c r="D174" s="205" t="s">
        <v>162</v>
      </c>
      <c r="E174" s="36"/>
      <c r="F174" s="206" t="s">
        <v>387</v>
      </c>
      <c r="G174" s="36"/>
      <c r="H174" s="36"/>
      <c r="I174" s="207"/>
      <c r="J174" s="36"/>
      <c r="K174" s="36"/>
      <c r="L174" s="39"/>
      <c r="M174" s="208"/>
      <c r="N174" s="20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162</v>
      </c>
      <c r="AU174" s="17" t="s">
        <v>87</v>
      </c>
    </row>
    <row r="175" spans="1:65" s="13" customFormat="1" ht="10">
      <c r="B175" s="210"/>
      <c r="C175" s="211"/>
      <c r="D175" s="205" t="s">
        <v>168</v>
      </c>
      <c r="E175" s="212" t="s">
        <v>1</v>
      </c>
      <c r="F175" s="213" t="s">
        <v>309</v>
      </c>
      <c r="G175" s="211"/>
      <c r="H175" s="214">
        <v>8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168</v>
      </c>
      <c r="AU175" s="220" t="s">
        <v>87</v>
      </c>
      <c r="AV175" s="13" t="s">
        <v>87</v>
      </c>
      <c r="AW175" s="13" t="s">
        <v>34</v>
      </c>
      <c r="AX175" s="13" t="s">
        <v>85</v>
      </c>
      <c r="AY175" s="220" t="s">
        <v>152</v>
      </c>
    </row>
    <row r="176" spans="1:65" s="2" customFormat="1" ht="16.5" customHeight="1">
      <c r="A176" s="34"/>
      <c r="B176" s="35"/>
      <c r="C176" s="192" t="s">
        <v>239</v>
      </c>
      <c r="D176" s="192" t="s">
        <v>155</v>
      </c>
      <c r="E176" s="193" t="s">
        <v>388</v>
      </c>
      <c r="F176" s="194" t="s">
        <v>389</v>
      </c>
      <c r="G176" s="195" t="s">
        <v>173</v>
      </c>
      <c r="H176" s="196">
        <v>150</v>
      </c>
      <c r="I176" s="197"/>
      <c r="J176" s="198">
        <f>ROUND(I176*H176,2)</f>
        <v>0</v>
      </c>
      <c r="K176" s="194" t="s">
        <v>159</v>
      </c>
      <c r="L176" s="39"/>
      <c r="M176" s="199" t="s">
        <v>1</v>
      </c>
      <c r="N176" s="200" t="s">
        <v>42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160</v>
      </c>
      <c r="AT176" s="203" t="s">
        <v>155</v>
      </c>
      <c r="AU176" s="203" t="s">
        <v>87</v>
      </c>
      <c r="AY176" s="17" t="s">
        <v>152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85</v>
      </c>
      <c r="BK176" s="204">
        <f>ROUND(I176*H176,2)</f>
        <v>0</v>
      </c>
      <c r="BL176" s="17" t="s">
        <v>160</v>
      </c>
      <c r="BM176" s="203" t="s">
        <v>390</v>
      </c>
    </row>
    <row r="177" spans="1:65" s="2" customFormat="1" ht="18">
      <c r="A177" s="34"/>
      <c r="B177" s="35"/>
      <c r="C177" s="36"/>
      <c r="D177" s="205" t="s">
        <v>162</v>
      </c>
      <c r="E177" s="36"/>
      <c r="F177" s="206" t="s">
        <v>391</v>
      </c>
      <c r="G177" s="36"/>
      <c r="H177" s="36"/>
      <c r="I177" s="207"/>
      <c r="J177" s="36"/>
      <c r="K177" s="36"/>
      <c r="L177" s="39"/>
      <c r="M177" s="208"/>
      <c r="N177" s="20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162</v>
      </c>
      <c r="AU177" s="17" t="s">
        <v>87</v>
      </c>
    </row>
    <row r="178" spans="1:65" s="2" customFormat="1" ht="16.5" customHeight="1">
      <c r="A178" s="34"/>
      <c r="B178" s="35"/>
      <c r="C178" s="192" t="s">
        <v>244</v>
      </c>
      <c r="D178" s="192" t="s">
        <v>155</v>
      </c>
      <c r="E178" s="193" t="s">
        <v>392</v>
      </c>
      <c r="F178" s="194" t="s">
        <v>393</v>
      </c>
      <c r="G178" s="195" t="s">
        <v>173</v>
      </c>
      <c r="H178" s="196">
        <v>456</v>
      </c>
      <c r="I178" s="197"/>
      <c r="J178" s="198">
        <f>ROUND(I178*H178,2)</f>
        <v>0</v>
      </c>
      <c r="K178" s="194" t="s">
        <v>159</v>
      </c>
      <c r="L178" s="39"/>
      <c r="M178" s="199" t="s">
        <v>1</v>
      </c>
      <c r="N178" s="200" t="s">
        <v>42</v>
      </c>
      <c r="O178" s="7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160</v>
      </c>
      <c r="AT178" s="203" t="s">
        <v>155</v>
      </c>
      <c r="AU178" s="203" t="s">
        <v>87</v>
      </c>
      <c r="AY178" s="17" t="s">
        <v>152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85</v>
      </c>
      <c r="BK178" s="204">
        <f>ROUND(I178*H178,2)</f>
        <v>0</v>
      </c>
      <c r="BL178" s="17" t="s">
        <v>160</v>
      </c>
      <c r="BM178" s="203" t="s">
        <v>394</v>
      </c>
    </row>
    <row r="179" spans="1:65" s="2" customFormat="1" ht="18">
      <c r="A179" s="34"/>
      <c r="B179" s="35"/>
      <c r="C179" s="36"/>
      <c r="D179" s="205" t="s">
        <v>162</v>
      </c>
      <c r="E179" s="36"/>
      <c r="F179" s="206" t="s">
        <v>395</v>
      </c>
      <c r="G179" s="36"/>
      <c r="H179" s="36"/>
      <c r="I179" s="207"/>
      <c r="J179" s="36"/>
      <c r="K179" s="36"/>
      <c r="L179" s="39"/>
      <c r="M179" s="208"/>
      <c r="N179" s="20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162</v>
      </c>
      <c r="AU179" s="17" t="s">
        <v>87</v>
      </c>
    </row>
    <row r="180" spans="1:65" s="13" customFormat="1" ht="10">
      <c r="B180" s="210"/>
      <c r="C180" s="211"/>
      <c r="D180" s="205" t="s">
        <v>168</v>
      </c>
      <c r="E180" s="212" t="s">
        <v>1</v>
      </c>
      <c r="F180" s="213" t="s">
        <v>396</v>
      </c>
      <c r="G180" s="211"/>
      <c r="H180" s="214">
        <v>456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168</v>
      </c>
      <c r="AU180" s="220" t="s">
        <v>87</v>
      </c>
      <c r="AV180" s="13" t="s">
        <v>87</v>
      </c>
      <c r="AW180" s="13" t="s">
        <v>34</v>
      </c>
      <c r="AX180" s="13" t="s">
        <v>85</v>
      </c>
      <c r="AY180" s="220" t="s">
        <v>152</v>
      </c>
    </row>
    <row r="181" spans="1:65" s="2" customFormat="1" ht="16.5" customHeight="1">
      <c r="A181" s="34"/>
      <c r="B181" s="35"/>
      <c r="C181" s="192" t="s">
        <v>8</v>
      </c>
      <c r="D181" s="192" t="s">
        <v>155</v>
      </c>
      <c r="E181" s="193" t="s">
        <v>397</v>
      </c>
      <c r="F181" s="194" t="s">
        <v>398</v>
      </c>
      <c r="G181" s="195" t="s">
        <v>302</v>
      </c>
      <c r="H181" s="196">
        <v>3</v>
      </c>
      <c r="I181" s="197"/>
      <c r="J181" s="198">
        <f>ROUND(I181*H181,2)</f>
        <v>0</v>
      </c>
      <c r="K181" s="194" t="s">
        <v>159</v>
      </c>
      <c r="L181" s="39"/>
      <c r="M181" s="199" t="s">
        <v>1</v>
      </c>
      <c r="N181" s="200" t="s">
        <v>42</v>
      </c>
      <c r="O181" s="71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160</v>
      </c>
      <c r="AT181" s="203" t="s">
        <v>155</v>
      </c>
      <c r="AU181" s="203" t="s">
        <v>87</v>
      </c>
      <c r="AY181" s="17" t="s">
        <v>152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85</v>
      </c>
      <c r="BK181" s="204">
        <f>ROUND(I181*H181,2)</f>
        <v>0</v>
      </c>
      <c r="BL181" s="17" t="s">
        <v>160</v>
      </c>
      <c r="BM181" s="203" t="s">
        <v>399</v>
      </c>
    </row>
    <row r="182" spans="1:65" s="2" customFormat="1" ht="18">
      <c r="A182" s="34"/>
      <c r="B182" s="35"/>
      <c r="C182" s="36"/>
      <c r="D182" s="205" t="s">
        <v>162</v>
      </c>
      <c r="E182" s="36"/>
      <c r="F182" s="206" t="s">
        <v>400</v>
      </c>
      <c r="G182" s="36"/>
      <c r="H182" s="36"/>
      <c r="I182" s="207"/>
      <c r="J182" s="36"/>
      <c r="K182" s="36"/>
      <c r="L182" s="39"/>
      <c r="M182" s="208"/>
      <c r="N182" s="20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162</v>
      </c>
      <c r="AU182" s="17" t="s">
        <v>87</v>
      </c>
    </row>
    <row r="183" spans="1:65" s="2" customFormat="1" ht="16.5" customHeight="1">
      <c r="A183" s="34"/>
      <c r="B183" s="35"/>
      <c r="C183" s="233" t="s">
        <v>253</v>
      </c>
      <c r="D183" s="233" t="s">
        <v>227</v>
      </c>
      <c r="E183" s="234" t="s">
        <v>401</v>
      </c>
      <c r="F183" s="235" t="s">
        <v>402</v>
      </c>
      <c r="G183" s="236" t="s">
        <v>173</v>
      </c>
      <c r="H183" s="237">
        <v>61.2</v>
      </c>
      <c r="I183" s="238"/>
      <c r="J183" s="239">
        <f>ROUND(I183*H183,2)</f>
        <v>0</v>
      </c>
      <c r="K183" s="235" t="s">
        <v>159</v>
      </c>
      <c r="L183" s="240"/>
      <c r="M183" s="241" t="s">
        <v>1</v>
      </c>
      <c r="N183" s="242" t="s">
        <v>42</v>
      </c>
      <c r="O183" s="7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204</v>
      </c>
      <c r="AT183" s="203" t="s">
        <v>227</v>
      </c>
      <c r="AU183" s="203" t="s">
        <v>87</v>
      </c>
      <c r="AY183" s="17" t="s">
        <v>152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85</v>
      </c>
      <c r="BK183" s="204">
        <f>ROUND(I183*H183,2)</f>
        <v>0</v>
      </c>
      <c r="BL183" s="17" t="s">
        <v>160</v>
      </c>
      <c r="BM183" s="203" t="s">
        <v>403</v>
      </c>
    </row>
    <row r="184" spans="1:65" s="2" customFormat="1" ht="10">
      <c r="A184" s="34"/>
      <c r="B184" s="35"/>
      <c r="C184" s="36"/>
      <c r="D184" s="205" t="s">
        <v>162</v>
      </c>
      <c r="E184" s="36"/>
      <c r="F184" s="206" t="s">
        <v>402</v>
      </c>
      <c r="G184" s="36"/>
      <c r="H184" s="36"/>
      <c r="I184" s="207"/>
      <c r="J184" s="36"/>
      <c r="K184" s="36"/>
      <c r="L184" s="39"/>
      <c r="M184" s="208"/>
      <c r="N184" s="209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162</v>
      </c>
      <c r="AU184" s="17" t="s">
        <v>87</v>
      </c>
    </row>
    <row r="185" spans="1:65" s="13" customFormat="1" ht="10">
      <c r="B185" s="210"/>
      <c r="C185" s="211"/>
      <c r="D185" s="205" t="s">
        <v>168</v>
      </c>
      <c r="E185" s="212" t="s">
        <v>1</v>
      </c>
      <c r="F185" s="213" t="s">
        <v>404</v>
      </c>
      <c r="G185" s="211"/>
      <c r="H185" s="214">
        <v>61.2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168</v>
      </c>
      <c r="AU185" s="220" t="s">
        <v>87</v>
      </c>
      <c r="AV185" s="13" t="s">
        <v>87</v>
      </c>
      <c r="AW185" s="13" t="s">
        <v>34</v>
      </c>
      <c r="AX185" s="13" t="s">
        <v>85</v>
      </c>
      <c r="AY185" s="220" t="s">
        <v>152</v>
      </c>
    </row>
    <row r="186" spans="1:65" s="12" customFormat="1" ht="25.9" customHeight="1">
      <c r="B186" s="176"/>
      <c r="C186" s="177"/>
      <c r="D186" s="178" t="s">
        <v>76</v>
      </c>
      <c r="E186" s="179" t="s">
        <v>267</v>
      </c>
      <c r="F186" s="179" t="s">
        <v>268</v>
      </c>
      <c r="G186" s="177"/>
      <c r="H186" s="177"/>
      <c r="I186" s="180"/>
      <c r="J186" s="181">
        <f>BK186</f>
        <v>0</v>
      </c>
      <c r="K186" s="177"/>
      <c r="L186" s="182"/>
      <c r="M186" s="183"/>
      <c r="N186" s="184"/>
      <c r="O186" s="184"/>
      <c r="P186" s="185">
        <f>SUM(P187:P201)</f>
        <v>0</v>
      </c>
      <c r="Q186" s="184"/>
      <c r="R186" s="185">
        <f>SUM(R187:R201)</f>
        <v>0</v>
      </c>
      <c r="S186" s="184"/>
      <c r="T186" s="186">
        <f>SUM(T187:T201)</f>
        <v>0</v>
      </c>
      <c r="AR186" s="187" t="s">
        <v>160</v>
      </c>
      <c r="AT186" s="188" t="s">
        <v>76</v>
      </c>
      <c r="AU186" s="188" t="s">
        <v>77</v>
      </c>
      <c r="AY186" s="187" t="s">
        <v>152</v>
      </c>
      <c r="BK186" s="189">
        <f>SUM(BK187:BK201)</f>
        <v>0</v>
      </c>
    </row>
    <row r="187" spans="1:65" s="2" customFormat="1" ht="24.15" customHeight="1">
      <c r="A187" s="34"/>
      <c r="B187" s="35"/>
      <c r="C187" s="192" t="s">
        <v>260</v>
      </c>
      <c r="D187" s="192" t="s">
        <v>155</v>
      </c>
      <c r="E187" s="193" t="s">
        <v>270</v>
      </c>
      <c r="F187" s="194" t="s">
        <v>271</v>
      </c>
      <c r="G187" s="195" t="s">
        <v>236</v>
      </c>
      <c r="H187" s="196">
        <v>430</v>
      </c>
      <c r="I187" s="197"/>
      <c r="J187" s="198">
        <f>ROUND(I187*H187,2)</f>
        <v>0</v>
      </c>
      <c r="K187" s="194" t="s">
        <v>159</v>
      </c>
      <c r="L187" s="39"/>
      <c r="M187" s="199" t="s">
        <v>1</v>
      </c>
      <c r="N187" s="200" t="s">
        <v>42</v>
      </c>
      <c r="O187" s="71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230</v>
      </c>
      <c r="AT187" s="203" t="s">
        <v>155</v>
      </c>
      <c r="AU187" s="203" t="s">
        <v>85</v>
      </c>
      <c r="AY187" s="17" t="s">
        <v>152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85</v>
      </c>
      <c r="BK187" s="204">
        <f>ROUND(I187*H187,2)</f>
        <v>0</v>
      </c>
      <c r="BL187" s="17" t="s">
        <v>230</v>
      </c>
      <c r="BM187" s="203" t="s">
        <v>405</v>
      </c>
    </row>
    <row r="188" spans="1:65" s="2" customFormat="1" ht="27">
      <c r="A188" s="34"/>
      <c r="B188" s="35"/>
      <c r="C188" s="36"/>
      <c r="D188" s="205" t="s">
        <v>162</v>
      </c>
      <c r="E188" s="36"/>
      <c r="F188" s="206" t="s">
        <v>273</v>
      </c>
      <c r="G188" s="36"/>
      <c r="H188" s="36"/>
      <c r="I188" s="207"/>
      <c r="J188" s="36"/>
      <c r="K188" s="36"/>
      <c r="L188" s="39"/>
      <c r="M188" s="208"/>
      <c r="N188" s="20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162</v>
      </c>
      <c r="AU188" s="17" t="s">
        <v>85</v>
      </c>
    </row>
    <row r="189" spans="1:65" s="13" customFormat="1" ht="10">
      <c r="B189" s="210"/>
      <c r="C189" s="211"/>
      <c r="D189" s="205" t="s">
        <v>168</v>
      </c>
      <c r="E189" s="212" t="s">
        <v>1</v>
      </c>
      <c r="F189" s="213" t="s">
        <v>406</v>
      </c>
      <c r="G189" s="211"/>
      <c r="H189" s="214">
        <v>430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168</v>
      </c>
      <c r="AU189" s="220" t="s">
        <v>85</v>
      </c>
      <c r="AV189" s="13" t="s">
        <v>87</v>
      </c>
      <c r="AW189" s="13" t="s">
        <v>34</v>
      </c>
      <c r="AX189" s="13" t="s">
        <v>85</v>
      </c>
      <c r="AY189" s="220" t="s">
        <v>152</v>
      </c>
    </row>
    <row r="190" spans="1:65" s="2" customFormat="1" ht="24.15" customHeight="1">
      <c r="A190" s="34"/>
      <c r="B190" s="35"/>
      <c r="C190" s="192" t="s">
        <v>269</v>
      </c>
      <c r="D190" s="192" t="s">
        <v>155</v>
      </c>
      <c r="E190" s="193" t="s">
        <v>407</v>
      </c>
      <c r="F190" s="194" t="s">
        <v>408</v>
      </c>
      <c r="G190" s="195" t="s">
        <v>236</v>
      </c>
      <c r="H190" s="196">
        <v>195</v>
      </c>
      <c r="I190" s="197"/>
      <c r="J190" s="198">
        <f>ROUND(I190*H190,2)</f>
        <v>0</v>
      </c>
      <c r="K190" s="194" t="s">
        <v>159</v>
      </c>
      <c r="L190" s="39"/>
      <c r="M190" s="199" t="s">
        <v>1</v>
      </c>
      <c r="N190" s="200" t="s">
        <v>42</v>
      </c>
      <c r="O190" s="7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230</v>
      </c>
      <c r="AT190" s="203" t="s">
        <v>155</v>
      </c>
      <c r="AU190" s="203" t="s">
        <v>85</v>
      </c>
      <c r="AY190" s="17" t="s">
        <v>152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85</v>
      </c>
      <c r="BK190" s="204">
        <f>ROUND(I190*H190,2)</f>
        <v>0</v>
      </c>
      <c r="BL190" s="17" t="s">
        <v>230</v>
      </c>
      <c r="BM190" s="203" t="s">
        <v>409</v>
      </c>
    </row>
    <row r="191" spans="1:65" s="2" customFormat="1" ht="36">
      <c r="A191" s="34"/>
      <c r="B191" s="35"/>
      <c r="C191" s="36"/>
      <c r="D191" s="205" t="s">
        <v>162</v>
      </c>
      <c r="E191" s="36"/>
      <c r="F191" s="206" t="s">
        <v>410</v>
      </c>
      <c r="G191" s="36"/>
      <c r="H191" s="36"/>
      <c r="I191" s="207"/>
      <c r="J191" s="36"/>
      <c r="K191" s="36"/>
      <c r="L191" s="39"/>
      <c r="M191" s="208"/>
      <c r="N191" s="20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162</v>
      </c>
      <c r="AU191" s="17" t="s">
        <v>85</v>
      </c>
    </row>
    <row r="192" spans="1:65" s="13" customFormat="1" ht="10">
      <c r="B192" s="210"/>
      <c r="C192" s="211"/>
      <c r="D192" s="205" t="s">
        <v>168</v>
      </c>
      <c r="E192" s="212" t="s">
        <v>1</v>
      </c>
      <c r="F192" s="213" t="s">
        <v>411</v>
      </c>
      <c r="G192" s="211"/>
      <c r="H192" s="214">
        <v>195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168</v>
      </c>
      <c r="AU192" s="220" t="s">
        <v>85</v>
      </c>
      <c r="AV192" s="13" t="s">
        <v>87</v>
      </c>
      <c r="AW192" s="13" t="s">
        <v>34</v>
      </c>
      <c r="AX192" s="13" t="s">
        <v>85</v>
      </c>
      <c r="AY192" s="220" t="s">
        <v>152</v>
      </c>
    </row>
    <row r="193" spans="1:65" s="2" customFormat="1" ht="16.5" customHeight="1">
      <c r="A193" s="34"/>
      <c r="B193" s="35"/>
      <c r="C193" s="192" t="s">
        <v>278</v>
      </c>
      <c r="D193" s="192" t="s">
        <v>155</v>
      </c>
      <c r="E193" s="193" t="s">
        <v>412</v>
      </c>
      <c r="F193" s="194" t="s">
        <v>413</v>
      </c>
      <c r="G193" s="195" t="s">
        <v>236</v>
      </c>
      <c r="H193" s="196">
        <v>200</v>
      </c>
      <c r="I193" s="197"/>
      <c r="J193" s="198">
        <f>ROUND(I193*H193,2)</f>
        <v>0</v>
      </c>
      <c r="K193" s="194" t="s">
        <v>159</v>
      </c>
      <c r="L193" s="39"/>
      <c r="M193" s="199" t="s">
        <v>1</v>
      </c>
      <c r="N193" s="200" t="s">
        <v>42</v>
      </c>
      <c r="O193" s="7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230</v>
      </c>
      <c r="AT193" s="203" t="s">
        <v>155</v>
      </c>
      <c r="AU193" s="203" t="s">
        <v>85</v>
      </c>
      <c r="AY193" s="17" t="s">
        <v>152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85</v>
      </c>
      <c r="BK193" s="204">
        <f>ROUND(I193*H193,2)</f>
        <v>0</v>
      </c>
      <c r="BL193" s="17" t="s">
        <v>230</v>
      </c>
      <c r="BM193" s="203" t="s">
        <v>414</v>
      </c>
    </row>
    <row r="194" spans="1:65" s="2" customFormat="1" ht="27">
      <c r="A194" s="34"/>
      <c r="B194" s="35"/>
      <c r="C194" s="36"/>
      <c r="D194" s="205" t="s">
        <v>162</v>
      </c>
      <c r="E194" s="36"/>
      <c r="F194" s="206" t="s">
        <v>415</v>
      </c>
      <c r="G194" s="36"/>
      <c r="H194" s="36"/>
      <c r="I194" s="207"/>
      <c r="J194" s="36"/>
      <c r="K194" s="36"/>
      <c r="L194" s="39"/>
      <c r="M194" s="208"/>
      <c r="N194" s="209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162</v>
      </c>
      <c r="AU194" s="17" t="s">
        <v>85</v>
      </c>
    </row>
    <row r="195" spans="1:65" s="13" customFormat="1" ht="10">
      <c r="B195" s="210"/>
      <c r="C195" s="211"/>
      <c r="D195" s="205" t="s">
        <v>168</v>
      </c>
      <c r="E195" s="212" t="s">
        <v>1</v>
      </c>
      <c r="F195" s="213" t="s">
        <v>416</v>
      </c>
      <c r="G195" s="211"/>
      <c r="H195" s="214">
        <v>200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168</v>
      </c>
      <c r="AU195" s="220" t="s">
        <v>85</v>
      </c>
      <c r="AV195" s="13" t="s">
        <v>87</v>
      </c>
      <c r="AW195" s="13" t="s">
        <v>34</v>
      </c>
      <c r="AX195" s="13" t="s">
        <v>85</v>
      </c>
      <c r="AY195" s="220" t="s">
        <v>152</v>
      </c>
    </row>
    <row r="196" spans="1:65" s="2" customFormat="1" ht="16.5" customHeight="1">
      <c r="A196" s="34"/>
      <c r="B196" s="35"/>
      <c r="C196" s="192" t="s">
        <v>287</v>
      </c>
      <c r="D196" s="192" t="s">
        <v>155</v>
      </c>
      <c r="E196" s="193" t="s">
        <v>417</v>
      </c>
      <c r="F196" s="194" t="s">
        <v>418</v>
      </c>
      <c r="G196" s="195" t="s">
        <v>236</v>
      </c>
      <c r="H196" s="196">
        <v>195</v>
      </c>
      <c r="I196" s="197"/>
      <c r="J196" s="198">
        <f>ROUND(I196*H196,2)</f>
        <v>0</v>
      </c>
      <c r="K196" s="194" t="s">
        <v>159</v>
      </c>
      <c r="L196" s="39"/>
      <c r="M196" s="199" t="s">
        <v>1</v>
      </c>
      <c r="N196" s="200" t="s">
        <v>42</v>
      </c>
      <c r="O196" s="71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3" t="s">
        <v>230</v>
      </c>
      <c r="AT196" s="203" t="s">
        <v>155</v>
      </c>
      <c r="AU196" s="203" t="s">
        <v>85</v>
      </c>
      <c r="AY196" s="17" t="s">
        <v>152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7" t="s">
        <v>85</v>
      </c>
      <c r="BK196" s="204">
        <f>ROUND(I196*H196,2)</f>
        <v>0</v>
      </c>
      <c r="BL196" s="17" t="s">
        <v>230</v>
      </c>
      <c r="BM196" s="203" t="s">
        <v>419</v>
      </c>
    </row>
    <row r="197" spans="1:65" s="2" customFormat="1" ht="27">
      <c r="A197" s="34"/>
      <c r="B197" s="35"/>
      <c r="C197" s="36"/>
      <c r="D197" s="205" t="s">
        <v>162</v>
      </c>
      <c r="E197" s="36"/>
      <c r="F197" s="206" t="s">
        <v>420</v>
      </c>
      <c r="G197" s="36"/>
      <c r="H197" s="36"/>
      <c r="I197" s="207"/>
      <c r="J197" s="36"/>
      <c r="K197" s="36"/>
      <c r="L197" s="39"/>
      <c r="M197" s="208"/>
      <c r="N197" s="20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162</v>
      </c>
      <c r="AU197" s="17" t="s">
        <v>85</v>
      </c>
    </row>
    <row r="198" spans="1:65" s="13" customFormat="1" ht="10">
      <c r="B198" s="210"/>
      <c r="C198" s="211"/>
      <c r="D198" s="205" t="s">
        <v>168</v>
      </c>
      <c r="E198" s="212" t="s">
        <v>314</v>
      </c>
      <c r="F198" s="213" t="s">
        <v>421</v>
      </c>
      <c r="G198" s="211"/>
      <c r="H198" s="214">
        <v>195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168</v>
      </c>
      <c r="AU198" s="220" t="s">
        <v>85</v>
      </c>
      <c r="AV198" s="13" t="s">
        <v>87</v>
      </c>
      <c r="AW198" s="13" t="s">
        <v>34</v>
      </c>
      <c r="AX198" s="13" t="s">
        <v>85</v>
      </c>
      <c r="AY198" s="220" t="s">
        <v>152</v>
      </c>
    </row>
    <row r="199" spans="1:65" s="2" customFormat="1" ht="16.5" customHeight="1">
      <c r="A199" s="34"/>
      <c r="B199" s="35"/>
      <c r="C199" s="192" t="s">
        <v>7</v>
      </c>
      <c r="D199" s="192" t="s">
        <v>155</v>
      </c>
      <c r="E199" s="193" t="s">
        <v>288</v>
      </c>
      <c r="F199" s="194" t="s">
        <v>289</v>
      </c>
      <c r="G199" s="195" t="s">
        <v>236</v>
      </c>
      <c r="H199" s="196">
        <v>430</v>
      </c>
      <c r="I199" s="197"/>
      <c r="J199" s="198">
        <f>ROUND(I199*H199,2)</f>
        <v>0</v>
      </c>
      <c r="K199" s="194" t="s">
        <v>159</v>
      </c>
      <c r="L199" s="39"/>
      <c r="M199" s="199" t="s">
        <v>1</v>
      </c>
      <c r="N199" s="200" t="s">
        <v>42</v>
      </c>
      <c r="O199" s="71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230</v>
      </c>
      <c r="AT199" s="203" t="s">
        <v>155</v>
      </c>
      <c r="AU199" s="203" t="s">
        <v>85</v>
      </c>
      <c r="AY199" s="17" t="s">
        <v>152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85</v>
      </c>
      <c r="BK199" s="204">
        <f>ROUND(I199*H199,2)</f>
        <v>0</v>
      </c>
      <c r="BL199" s="17" t="s">
        <v>230</v>
      </c>
      <c r="BM199" s="203" t="s">
        <v>422</v>
      </c>
    </row>
    <row r="200" spans="1:65" s="2" customFormat="1" ht="27">
      <c r="A200" s="34"/>
      <c r="B200" s="35"/>
      <c r="C200" s="36"/>
      <c r="D200" s="205" t="s">
        <v>162</v>
      </c>
      <c r="E200" s="36"/>
      <c r="F200" s="206" t="s">
        <v>291</v>
      </c>
      <c r="G200" s="36"/>
      <c r="H200" s="36"/>
      <c r="I200" s="207"/>
      <c r="J200" s="36"/>
      <c r="K200" s="36"/>
      <c r="L200" s="39"/>
      <c r="M200" s="208"/>
      <c r="N200" s="20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162</v>
      </c>
      <c r="AU200" s="17" t="s">
        <v>85</v>
      </c>
    </row>
    <row r="201" spans="1:65" s="13" customFormat="1" ht="10">
      <c r="B201" s="210"/>
      <c r="C201" s="211"/>
      <c r="D201" s="205" t="s">
        <v>168</v>
      </c>
      <c r="E201" s="212" t="s">
        <v>1</v>
      </c>
      <c r="F201" s="213" t="s">
        <v>423</v>
      </c>
      <c r="G201" s="211"/>
      <c r="H201" s="214">
        <v>430</v>
      </c>
      <c r="I201" s="215"/>
      <c r="J201" s="211"/>
      <c r="K201" s="211"/>
      <c r="L201" s="216"/>
      <c r="M201" s="256"/>
      <c r="N201" s="257"/>
      <c r="O201" s="257"/>
      <c r="P201" s="257"/>
      <c r="Q201" s="257"/>
      <c r="R201" s="257"/>
      <c r="S201" s="257"/>
      <c r="T201" s="258"/>
      <c r="AT201" s="220" t="s">
        <v>168</v>
      </c>
      <c r="AU201" s="220" t="s">
        <v>85</v>
      </c>
      <c r="AV201" s="13" t="s">
        <v>87</v>
      </c>
      <c r="AW201" s="13" t="s">
        <v>34</v>
      </c>
      <c r="AX201" s="13" t="s">
        <v>85</v>
      </c>
      <c r="AY201" s="220" t="s">
        <v>152</v>
      </c>
    </row>
    <row r="202" spans="1:65" s="2" customFormat="1" ht="7" customHeight="1">
      <c r="A202" s="3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39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algorithmName="SHA-512" hashValue="/Me4lNhK6nTdXlVK3CW5tedIL9A6C/5uMAjRBbuzaLjx5btG6yqQCCYWIUx2AJe6Q0JYb1hu+MhsYSSklUrFNg==" saltValue="JyskeuXGE2SW1xYOMkQWReoBTNv6VE+DxK7C46700Uov7RoHHhxkHOouzPsE+qeEy2sz5/ZQ1Ay3P7JYGyS3HQ==" spinCount="100000" sheet="1" objects="1" scenarios="1" formatColumns="0" formatRows="0" autoFilter="0"/>
  <autoFilter ref="C118:K201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3"/>
  <sheetViews>
    <sheetView showGridLines="0" topLeftCell="F143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93</v>
      </c>
      <c r="AZ2" s="115" t="s">
        <v>424</v>
      </c>
      <c r="BA2" s="115" t="s">
        <v>1</v>
      </c>
      <c r="BB2" s="115" t="s">
        <v>1</v>
      </c>
      <c r="BC2" s="115" t="s">
        <v>425</v>
      </c>
      <c r="BD2" s="115" t="s">
        <v>87</v>
      </c>
    </row>
    <row r="3" spans="1:56" s="1" customFormat="1" ht="7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  <c r="AZ3" s="115" t="s">
        <v>426</v>
      </c>
      <c r="BA3" s="115" t="s">
        <v>1</v>
      </c>
      <c r="BB3" s="115" t="s">
        <v>1</v>
      </c>
      <c r="BC3" s="115" t="s">
        <v>287</v>
      </c>
      <c r="BD3" s="115" t="s">
        <v>87</v>
      </c>
    </row>
    <row r="4" spans="1:56" s="1" customFormat="1" ht="25" hidden="1" customHeight="1">
      <c r="B4" s="20"/>
      <c r="D4" s="118" t="s">
        <v>112</v>
      </c>
      <c r="L4" s="20"/>
      <c r="M4" s="119" t="s">
        <v>10</v>
      </c>
      <c r="AT4" s="17" t="s">
        <v>4</v>
      </c>
    </row>
    <row r="5" spans="1:56" s="1" customFormat="1" ht="7" hidden="1" customHeight="1">
      <c r="B5" s="20"/>
      <c r="L5" s="20"/>
    </row>
    <row r="6" spans="1:56" s="1" customFormat="1" ht="12" hidden="1" customHeight="1">
      <c r="B6" s="20"/>
      <c r="D6" s="120" t="s">
        <v>16</v>
      </c>
      <c r="L6" s="20"/>
    </row>
    <row r="7" spans="1:56" s="1" customFormat="1" ht="16.5" hidden="1" customHeight="1">
      <c r="B7" s="20"/>
      <c r="E7" s="323" t="str">
        <f>'Rekapitulace stavby'!K6</f>
        <v>Oprava přejezdů u OŘ Ostrava 2023</v>
      </c>
      <c r="F7" s="324"/>
      <c r="G7" s="324"/>
      <c r="H7" s="324"/>
      <c r="L7" s="20"/>
    </row>
    <row r="8" spans="1:56" s="2" customFormat="1" ht="12" hidden="1" customHeight="1">
      <c r="A8" s="34"/>
      <c r="B8" s="39"/>
      <c r="C8" s="34"/>
      <c r="D8" s="120" t="s">
        <v>121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hidden="1" customHeight="1">
      <c r="A9" s="34"/>
      <c r="B9" s="39"/>
      <c r="C9" s="34"/>
      <c r="D9" s="34"/>
      <c r="E9" s="325" t="s">
        <v>427</v>
      </c>
      <c r="F9" s="326"/>
      <c r="G9" s="326"/>
      <c r="H9" s="32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0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hidden="1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hidden="1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12. 4. 2023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75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hidden="1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hidden="1" customHeight="1">
      <c r="A15" s="34"/>
      <c r="B15" s="39"/>
      <c r="C15" s="34"/>
      <c r="D15" s="34"/>
      <c r="E15" s="110" t="s">
        <v>27</v>
      </c>
      <c r="F15" s="34"/>
      <c r="G15" s="34"/>
      <c r="H15" s="34"/>
      <c r="I15" s="120" t="s">
        <v>28</v>
      </c>
      <c r="J15" s="110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7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20" t="s">
        <v>30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0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20" t="s">
        <v>32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28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20" t="s">
        <v>35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28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20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2"/>
      <c r="B27" s="123"/>
      <c r="C27" s="122"/>
      <c r="D27" s="122"/>
      <c r="E27" s="329" t="s">
        <v>1</v>
      </c>
      <c r="F27" s="329"/>
      <c r="G27" s="329"/>
      <c r="H27" s="329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7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hidden="1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hidden="1" customHeight="1">
      <c r="A30" s="34"/>
      <c r="B30" s="39"/>
      <c r="C30" s="34"/>
      <c r="D30" s="126" t="s">
        <v>37</v>
      </c>
      <c r="E30" s="34"/>
      <c r="F30" s="34"/>
      <c r="G30" s="34"/>
      <c r="H30" s="34"/>
      <c r="I30" s="34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hidden="1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28" t="s">
        <v>39</v>
      </c>
      <c r="G32" s="34"/>
      <c r="H32" s="34"/>
      <c r="I32" s="128" t="s">
        <v>38</v>
      </c>
      <c r="J32" s="128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9" t="s">
        <v>41</v>
      </c>
      <c r="E33" s="120" t="s">
        <v>42</v>
      </c>
      <c r="F33" s="130">
        <f>ROUND((SUM(BE119:BE182)),  2)</f>
        <v>0</v>
      </c>
      <c r="G33" s="34"/>
      <c r="H33" s="34"/>
      <c r="I33" s="131">
        <v>0.21</v>
      </c>
      <c r="J33" s="130">
        <f>ROUND(((SUM(BE119:BE182))*I33),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20" t="s">
        <v>43</v>
      </c>
      <c r="F34" s="130">
        <f>ROUND((SUM(BF119:BF182)),  2)</f>
        <v>0</v>
      </c>
      <c r="G34" s="34"/>
      <c r="H34" s="34"/>
      <c r="I34" s="131">
        <v>0.15</v>
      </c>
      <c r="J34" s="130">
        <f>ROUND(((SUM(BF119:BF182))*I34),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0" t="s">
        <v>44</v>
      </c>
      <c r="F35" s="130">
        <f>ROUND((SUM(BG119:BG182)),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0" t="s">
        <v>45</v>
      </c>
      <c r="F36" s="130">
        <f>ROUND((SUM(BH119:BH182)),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0" t="s">
        <v>46</v>
      </c>
      <c r="F37" s="130">
        <f>ROUND((SUM(BI119:BI182)),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0"/>
      <c r="L41" s="20"/>
    </row>
    <row r="42" spans="1:31" s="1" customFormat="1" ht="14.4" hidden="1" customHeight="1">
      <c r="B42" s="20"/>
      <c r="L42" s="20"/>
    </row>
    <row r="43" spans="1:31" s="1" customFormat="1" ht="14.4" hidden="1" customHeight="1">
      <c r="B43" s="20"/>
      <c r="L43" s="20"/>
    </row>
    <row r="44" spans="1:31" s="1" customFormat="1" ht="14.4" hidden="1" customHeight="1">
      <c r="B44" s="20"/>
      <c r="L44" s="20"/>
    </row>
    <row r="45" spans="1:31" s="1" customFormat="1" ht="14.4" hidden="1" customHeight="1">
      <c r="B45" s="20"/>
      <c r="L45" s="20"/>
    </row>
    <row r="46" spans="1:31" s="1" customFormat="1" ht="14.4" hidden="1" customHeight="1">
      <c r="B46" s="20"/>
      <c r="L46" s="20"/>
    </row>
    <row r="47" spans="1:31" s="1" customFormat="1" ht="14.4" hidden="1" customHeight="1">
      <c r="B47" s="20"/>
      <c r="L47" s="20"/>
    </row>
    <row r="48" spans="1:31" s="1" customFormat="1" ht="14.4" hidden="1" customHeight="1">
      <c r="B48" s="20"/>
      <c r="L48" s="20"/>
    </row>
    <row r="49" spans="1:31" s="1" customFormat="1" ht="14.4" hidden="1" customHeight="1">
      <c r="B49" s="20"/>
      <c r="L49" s="20"/>
    </row>
    <row r="50" spans="1:31" s="2" customFormat="1" ht="14.4" hidden="1" customHeight="1">
      <c r="B50" s="51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1"/>
    </row>
    <row r="51" spans="1:31" ht="10" hidden="1">
      <c r="B51" s="20"/>
      <c r="L51" s="20"/>
    </row>
    <row r="52" spans="1:31" ht="10" hidden="1">
      <c r="B52" s="20"/>
      <c r="L52" s="20"/>
    </row>
    <row r="53" spans="1:31" ht="10" hidden="1">
      <c r="B53" s="20"/>
      <c r="L53" s="20"/>
    </row>
    <row r="54" spans="1:31" ht="10" hidden="1">
      <c r="B54" s="20"/>
      <c r="L54" s="20"/>
    </row>
    <row r="55" spans="1:31" ht="10" hidden="1">
      <c r="B55" s="20"/>
      <c r="L55" s="20"/>
    </row>
    <row r="56" spans="1:31" ht="10" hidden="1">
      <c r="B56" s="20"/>
      <c r="L56" s="20"/>
    </row>
    <row r="57" spans="1:31" ht="10" hidden="1">
      <c r="B57" s="20"/>
      <c r="L57" s="20"/>
    </row>
    <row r="58" spans="1:31" ht="10" hidden="1">
      <c r="B58" s="20"/>
      <c r="L58" s="20"/>
    </row>
    <row r="59" spans="1:31" ht="10" hidden="1">
      <c r="B59" s="20"/>
      <c r="L59" s="20"/>
    </row>
    <row r="60" spans="1:31" ht="10" hidden="1">
      <c r="B60" s="20"/>
      <c r="L60" s="20"/>
    </row>
    <row r="61" spans="1:31" s="2" customFormat="1" ht="12.5" hidden="1">
      <c r="A61" s="34"/>
      <c r="B61" s="39"/>
      <c r="C61" s="34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 hidden="1">
      <c r="B62" s="20"/>
      <c r="L62" s="20"/>
    </row>
    <row r="63" spans="1:31" ht="10" hidden="1">
      <c r="B63" s="20"/>
      <c r="L63" s="20"/>
    </row>
    <row r="64" spans="1:31" ht="10" hidden="1">
      <c r="B64" s="20"/>
      <c r="L64" s="20"/>
    </row>
    <row r="65" spans="1:31" s="2" customFormat="1" ht="13" hidden="1">
      <c r="A65" s="34"/>
      <c r="B65" s="39"/>
      <c r="C65" s="34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 hidden="1">
      <c r="B66" s="20"/>
      <c r="L66" s="20"/>
    </row>
    <row r="67" spans="1:31" ht="10" hidden="1">
      <c r="B67" s="20"/>
      <c r="L67" s="20"/>
    </row>
    <row r="68" spans="1:31" ht="10" hidden="1">
      <c r="B68" s="20"/>
      <c r="L68" s="20"/>
    </row>
    <row r="69" spans="1:31" ht="10" hidden="1">
      <c r="B69" s="20"/>
      <c r="L69" s="20"/>
    </row>
    <row r="70" spans="1:31" ht="10" hidden="1">
      <c r="B70" s="20"/>
      <c r="L70" s="20"/>
    </row>
    <row r="71" spans="1:31" ht="10" hidden="1">
      <c r="B71" s="20"/>
      <c r="L71" s="20"/>
    </row>
    <row r="72" spans="1:31" ht="10" hidden="1">
      <c r="B72" s="20"/>
      <c r="L72" s="20"/>
    </row>
    <row r="73" spans="1:31" ht="10" hidden="1">
      <c r="B73" s="20"/>
      <c r="L73" s="20"/>
    </row>
    <row r="74" spans="1:31" ht="10" hidden="1">
      <c r="B74" s="20"/>
      <c r="L74" s="20"/>
    </row>
    <row r="75" spans="1:31" ht="10" hidden="1">
      <c r="B75" s="20"/>
      <c r="L75" s="20"/>
    </row>
    <row r="76" spans="1:31" s="2" customFormat="1" ht="12.5" hidden="1">
      <c r="A76" s="34"/>
      <c r="B76" s="39"/>
      <c r="C76" s="34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0" hidden="1"/>
    <row r="79" spans="1:31" ht="10" hidden="1"/>
    <row r="80" spans="1:31" ht="10" hidden="1"/>
    <row r="81" spans="1:47" s="2" customFormat="1" ht="7" hidden="1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30" t="str">
        <f>E7</f>
        <v>Oprava přejezdů u OŘ Ostrava 2023</v>
      </c>
      <c r="F85" s="331"/>
      <c r="G85" s="331"/>
      <c r="H85" s="33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8" t="str">
        <f>E9</f>
        <v>SO 03 - Oprava traťových kolejí č. 1 a 2</v>
      </c>
      <c r="F87" s="332"/>
      <c r="G87" s="332"/>
      <c r="H87" s="33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ST Olomouc</v>
      </c>
      <c r="G89" s="36"/>
      <c r="H89" s="36"/>
      <c r="I89" s="29" t="s">
        <v>22</v>
      </c>
      <c r="J89" s="66" t="str">
        <f>IF(J12="","",J12)</f>
        <v>12. 4. 2023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hidden="1" customHeight="1">
      <c r="A91" s="34"/>
      <c r="B91" s="35"/>
      <c r="C91" s="29" t="s">
        <v>24</v>
      </c>
      <c r="D91" s="36"/>
      <c r="E91" s="36"/>
      <c r="F91" s="27" t="str">
        <f>E15</f>
        <v>Správa železnic, s.o.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hidden="1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50" t="s">
        <v>130</v>
      </c>
      <c r="D94" s="151"/>
      <c r="E94" s="151"/>
      <c r="F94" s="151"/>
      <c r="G94" s="151"/>
      <c r="H94" s="151"/>
      <c r="I94" s="151"/>
      <c r="J94" s="152" t="s">
        <v>131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hidden="1" customHeight="1">
      <c r="A96" s="34"/>
      <c r="B96" s="35"/>
      <c r="C96" s="153" t="s">
        <v>132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5" hidden="1" customHeight="1">
      <c r="B97" s="154"/>
      <c r="C97" s="155"/>
      <c r="D97" s="156" t="s">
        <v>134</v>
      </c>
      <c r="E97" s="157"/>
      <c r="F97" s="157"/>
      <c r="G97" s="157"/>
      <c r="H97" s="157"/>
      <c r="I97" s="157"/>
      <c r="J97" s="158">
        <f>J120</f>
        <v>0</v>
      </c>
      <c r="K97" s="155"/>
      <c r="L97" s="159"/>
    </row>
    <row r="98" spans="1:31" s="10" customFormat="1" ht="19.899999999999999" hidden="1" customHeight="1">
      <c r="B98" s="160"/>
      <c r="C98" s="104"/>
      <c r="D98" s="161" t="s">
        <v>135</v>
      </c>
      <c r="E98" s="162"/>
      <c r="F98" s="162"/>
      <c r="G98" s="162"/>
      <c r="H98" s="162"/>
      <c r="I98" s="162"/>
      <c r="J98" s="163">
        <f>J121</f>
        <v>0</v>
      </c>
      <c r="K98" s="104"/>
      <c r="L98" s="164"/>
    </row>
    <row r="99" spans="1:31" s="9" customFormat="1" ht="25" hidden="1" customHeight="1">
      <c r="B99" s="154"/>
      <c r="C99" s="155"/>
      <c r="D99" s="156" t="s">
        <v>136</v>
      </c>
      <c r="E99" s="157"/>
      <c r="F99" s="157"/>
      <c r="G99" s="157"/>
      <c r="H99" s="157"/>
      <c r="I99" s="157"/>
      <c r="J99" s="158">
        <f>J175</f>
        <v>0</v>
      </c>
      <c r="K99" s="155"/>
      <c r="L99" s="159"/>
    </row>
    <row r="100" spans="1:31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7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ht="10" hidden="1"/>
    <row r="103" spans="1:31" ht="10" hidden="1"/>
    <row r="104" spans="1:31" ht="10" hidden="1"/>
    <row r="105" spans="1:31" s="2" customFormat="1" ht="7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5" customHeight="1">
      <c r="A106" s="34"/>
      <c r="B106" s="35"/>
      <c r="C106" s="23" t="s">
        <v>137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7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30" t="str">
        <f>E7</f>
        <v>Oprava přejezdů u OŘ Ostrava 2023</v>
      </c>
      <c r="F109" s="331"/>
      <c r="G109" s="331"/>
      <c r="H109" s="33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121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78" t="str">
        <f>E9</f>
        <v>SO 03 - Oprava traťových kolejí č. 1 a 2</v>
      </c>
      <c r="F111" s="332"/>
      <c r="G111" s="332"/>
      <c r="H111" s="33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ST Olomouc</v>
      </c>
      <c r="G113" s="36"/>
      <c r="H113" s="36"/>
      <c r="I113" s="29" t="s">
        <v>22</v>
      </c>
      <c r="J113" s="66" t="str">
        <f>IF(J12="","",J12)</f>
        <v>12. 4. 2023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7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15" customHeight="1">
      <c r="A115" s="34"/>
      <c r="B115" s="35"/>
      <c r="C115" s="29" t="s">
        <v>24</v>
      </c>
      <c r="D115" s="36"/>
      <c r="E115" s="36"/>
      <c r="F115" s="27" t="str">
        <f>E15</f>
        <v>Správa železnic, s.o.</v>
      </c>
      <c r="G115" s="36"/>
      <c r="H115" s="36"/>
      <c r="I115" s="29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29" t="s">
        <v>35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2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5"/>
      <c r="B118" s="166"/>
      <c r="C118" s="167" t="s">
        <v>138</v>
      </c>
      <c r="D118" s="168" t="s">
        <v>62</v>
      </c>
      <c r="E118" s="168" t="s">
        <v>58</v>
      </c>
      <c r="F118" s="168" t="s">
        <v>59</v>
      </c>
      <c r="G118" s="168" t="s">
        <v>139</v>
      </c>
      <c r="H118" s="168" t="s">
        <v>140</v>
      </c>
      <c r="I118" s="168" t="s">
        <v>141</v>
      </c>
      <c r="J118" s="168" t="s">
        <v>131</v>
      </c>
      <c r="K118" s="169" t="s">
        <v>142</v>
      </c>
      <c r="L118" s="170"/>
      <c r="M118" s="75" t="s">
        <v>1</v>
      </c>
      <c r="N118" s="76" t="s">
        <v>41</v>
      </c>
      <c r="O118" s="76" t="s">
        <v>143</v>
      </c>
      <c r="P118" s="76" t="s">
        <v>144</v>
      </c>
      <c r="Q118" s="76" t="s">
        <v>145</v>
      </c>
      <c r="R118" s="76" t="s">
        <v>146</v>
      </c>
      <c r="S118" s="76" t="s">
        <v>147</v>
      </c>
      <c r="T118" s="77" t="s">
        <v>148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75" customHeight="1">
      <c r="A119" s="34"/>
      <c r="B119" s="35"/>
      <c r="C119" s="82" t="s">
        <v>149</v>
      </c>
      <c r="D119" s="36"/>
      <c r="E119" s="36"/>
      <c r="F119" s="36"/>
      <c r="G119" s="36"/>
      <c r="H119" s="36"/>
      <c r="I119" s="36"/>
      <c r="J119" s="171">
        <f>BK119</f>
        <v>0</v>
      </c>
      <c r="K119" s="36"/>
      <c r="L119" s="39"/>
      <c r="M119" s="78"/>
      <c r="N119" s="172"/>
      <c r="O119" s="79"/>
      <c r="P119" s="173">
        <f>P120+P175</f>
        <v>0</v>
      </c>
      <c r="Q119" s="79"/>
      <c r="R119" s="173">
        <f>R120+R175</f>
        <v>20</v>
      </c>
      <c r="S119" s="79"/>
      <c r="T119" s="174">
        <f>T120+T175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76</v>
      </c>
      <c r="AU119" s="17" t="s">
        <v>133</v>
      </c>
      <c r="BK119" s="175">
        <f>BK120+BK175</f>
        <v>0</v>
      </c>
    </row>
    <row r="120" spans="1:65" s="12" customFormat="1" ht="25.9" customHeight="1">
      <c r="B120" s="176"/>
      <c r="C120" s="177"/>
      <c r="D120" s="178" t="s">
        <v>76</v>
      </c>
      <c r="E120" s="179" t="s">
        <v>150</v>
      </c>
      <c r="F120" s="179" t="s">
        <v>151</v>
      </c>
      <c r="G120" s="177"/>
      <c r="H120" s="177"/>
      <c r="I120" s="180"/>
      <c r="J120" s="181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20</v>
      </c>
      <c r="S120" s="184"/>
      <c r="T120" s="186">
        <f>T121</f>
        <v>0</v>
      </c>
      <c r="AR120" s="187" t="s">
        <v>85</v>
      </c>
      <c r="AT120" s="188" t="s">
        <v>76</v>
      </c>
      <c r="AU120" s="188" t="s">
        <v>77</v>
      </c>
      <c r="AY120" s="187" t="s">
        <v>152</v>
      </c>
      <c r="BK120" s="189">
        <f>BK121</f>
        <v>0</v>
      </c>
    </row>
    <row r="121" spans="1:65" s="12" customFormat="1" ht="22.75" customHeight="1">
      <c r="B121" s="176"/>
      <c r="C121" s="177"/>
      <c r="D121" s="178" t="s">
        <v>76</v>
      </c>
      <c r="E121" s="190" t="s">
        <v>153</v>
      </c>
      <c r="F121" s="190" t="s">
        <v>154</v>
      </c>
      <c r="G121" s="177"/>
      <c r="H121" s="177"/>
      <c r="I121" s="180"/>
      <c r="J121" s="191">
        <f>BK121</f>
        <v>0</v>
      </c>
      <c r="K121" s="177"/>
      <c r="L121" s="182"/>
      <c r="M121" s="183"/>
      <c r="N121" s="184"/>
      <c r="O121" s="184"/>
      <c r="P121" s="185">
        <f>SUM(P122:P174)</f>
        <v>0</v>
      </c>
      <c r="Q121" s="184"/>
      <c r="R121" s="185">
        <f>SUM(R122:R174)</f>
        <v>20</v>
      </c>
      <c r="S121" s="184"/>
      <c r="T121" s="186">
        <f>SUM(T122:T174)</f>
        <v>0</v>
      </c>
      <c r="AR121" s="187" t="s">
        <v>85</v>
      </c>
      <c r="AT121" s="188" t="s">
        <v>76</v>
      </c>
      <c r="AU121" s="188" t="s">
        <v>85</v>
      </c>
      <c r="AY121" s="187" t="s">
        <v>152</v>
      </c>
      <c r="BK121" s="189">
        <f>SUM(BK122:BK174)</f>
        <v>0</v>
      </c>
    </row>
    <row r="122" spans="1:65" s="2" customFormat="1" ht="16.5" customHeight="1">
      <c r="A122" s="34"/>
      <c r="B122" s="35"/>
      <c r="C122" s="192" t="s">
        <v>85</v>
      </c>
      <c r="D122" s="192" t="s">
        <v>155</v>
      </c>
      <c r="E122" s="193" t="s">
        <v>428</v>
      </c>
      <c r="F122" s="194" t="s">
        <v>429</v>
      </c>
      <c r="G122" s="195" t="s">
        <v>302</v>
      </c>
      <c r="H122" s="196">
        <v>10</v>
      </c>
      <c r="I122" s="197"/>
      <c r="J122" s="198">
        <f>ROUND(I122*H122,2)</f>
        <v>0</v>
      </c>
      <c r="K122" s="194" t="s">
        <v>159</v>
      </c>
      <c r="L122" s="39"/>
      <c r="M122" s="199" t="s">
        <v>1</v>
      </c>
      <c r="N122" s="200" t="s">
        <v>42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160</v>
      </c>
      <c r="AT122" s="203" t="s">
        <v>155</v>
      </c>
      <c r="AU122" s="203" t="s">
        <v>87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85</v>
      </c>
      <c r="BK122" s="204">
        <f>ROUND(I122*H122,2)</f>
        <v>0</v>
      </c>
      <c r="BL122" s="17" t="s">
        <v>160</v>
      </c>
      <c r="BM122" s="203" t="s">
        <v>430</v>
      </c>
    </row>
    <row r="123" spans="1:65" s="2" customFormat="1" ht="18">
      <c r="A123" s="34"/>
      <c r="B123" s="35"/>
      <c r="C123" s="36"/>
      <c r="D123" s="205" t="s">
        <v>162</v>
      </c>
      <c r="E123" s="36"/>
      <c r="F123" s="206" t="s">
        <v>431</v>
      </c>
      <c r="G123" s="36"/>
      <c r="H123" s="36"/>
      <c r="I123" s="207"/>
      <c r="J123" s="36"/>
      <c r="K123" s="36"/>
      <c r="L123" s="39"/>
      <c r="M123" s="208"/>
      <c r="N123" s="209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162</v>
      </c>
      <c r="AU123" s="17" t="s">
        <v>87</v>
      </c>
    </row>
    <row r="124" spans="1:65" s="2" customFormat="1" ht="16.5" customHeight="1">
      <c r="A124" s="34"/>
      <c r="B124" s="35"/>
      <c r="C124" s="192" t="s">
        <v>87</v>
      </c>
      <c r="D124" s="192" t="s">
        <v>155</v>
      </c>
      <c r="E124" s="193" t="s">
        <v>432</v>
      </c>
      <c r="F124" s="194" t="s">
        <v>433</v>
      </c>
      <c r="G124" s="195" t="s">
        <v>302</v>
      </c>
      <c r="H124" s="196">
        <v>10</v>
      </c>
      <c r="I124" s="197"/>
      <c r="J124" s="198">
        <f>ROUND(I124*H124,2)</f>
        <v>0</v>
      </c>
      <c r="K124" s="194" t="s">
        <v>159</v>
      </c>
      <c r="L124" s="39"/>
      <c r="M124" s="199" t="s">
        <v>1</v>
      </c>
      <c r="N124" s="200" t="s">
        <v>42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160</v>
      </c>
      <c r="AT124" s="203" t="s">
        <v>155</v>
      </c>
      <c r="AU124" s="203" t="s">
        <v>87</v>
      </c>
      <c r="AY124" s="17" t="s">
        <v>152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85</v>
      </c>
      <c r="BK124" s="204">
        <f>ROUND(I124*H124,2)</f>
        <v>0</v>
      </c>
      <c r="BL124" s="17" t="s">
        <v>160</v>
      </c>
      <c r="BM124" s="203" t="s">
        <v>434</v>
      </c>
    </row>
    <row r="125" spans="1:65" s="2" customFormat="1" ht="18">
      <c r="A125" s="34"/>
      <c r="B125" s="35"/>
      <c r="C125" s="36"/>
      <c r="D125" s="205" t="s">
        <v>162</v>
      </c>
      <c r="E125" s="36"/>
      <c r="F125" s="206" t="s">
        <v>435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162</v>
      </c>
      <c r="AU125" s="17" t="s">
        <v>87</v>
      </c>
    </row>
    <row r="126" spans="1:65" s="2" customFormat="1" ht="16.5" customHeight="1">
      <c r="A126" s="34"/>
      <c r="B126" s="35"/>
      <c r="C126" s="192" t="s">
        <v>170</v>
      </c>
      <c r="D126" s="192" t="s">
        <v>155</v>
      </c>
      <c r="E126" s="193" t="s">
        <v>436</v>
      </c>
      <c r="F126" s="194" t="s">
        <v>437</v>
      </c>
      <c r="G126" s="195" t="s">
        <v>302</v>
      </c>
      <c r="H126" s="196">
        <v>10</v>
      </c>
      <c r="I126" s="197"/>
      <c r="J126" s="198">
        <f>ROUND(I126*H126,2)</f>
        <v>0</v>
      </c>
      <c r="K126" s="194" t="s">
        <v>159</v>
      </c>
      <c r="L126" s="39"/>
      <c r="M126" s="199" t="s">
        <v>1</v>
      </c>
      <c r="N126" s="200" t="s">
        <v>42</v>
      </c>
      <c r="O126" s="7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160</v>
      </c>
      <c r="AT126" s="203" t="s">
        <v>155</v>
      </c>
      <c r="AU126" s="203" t="s">
        <v>87</v>
      </c>
      <c r="AY126" s="17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85</v>
      </c>
      <c r="BK126" s="204">
        <f>ROUND(I126*H126,2)</f>
        <v>0</v>
      </c>
      <c r="BL126" s="17" t="s">
        <v>160</v>
      </c>
      <c r="BM126" s="203" t="s">
        <v>438</v>
      </c>
    </row>
    <row r="127" spans="1:65" s="2" customFormat="1" ht="18">
      <c r="A127" s="34"/>
      <c r="B127" s="35"/>
      <c r="C127" s="36"/>
      <c r="D127" s="205" t="s">
        <v>162</v>
      </c>
      <c r="E127" s="36"/>
      <c r="F127" s="206" t="s">
        <v>439</v>
      </c>
      <c r="G127" s="36"/>
      <c r="H127" s="36"/>
      <c r="I127" s="207"/>
      <c r="J127" s="36"/>
      <c r="K127" s="36"/>
      <c r="L127" s="39"/>
      <c r="M127" s="208"/>
      <c r="N127" s="209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162</v>
      </c>
      <c r="AU127" s="17" t="s">
        <v>87</v>
      </c>
    </row>
    <row r="128" spans="1:65" s="2" customFormat="1" ht="16.5" customHeight="1">
      <c r="A128" s="34"/>
      <c r="B128" s="35"/>
      <c r="C128" s="192" t="s">
        <v>160</v>
      </c>
      <c r="D128" s="192" t="s">
        <v>155</v>
      </c>
      <c r="E128" s="193" t="s">
        <v>440</v>
      </c>
      <c r="F128" s="194" t="s">
        <v>441</v>
      </c>
      <c r="G128" s="195" t="s">
        <v>302</v>
      </c>
      <c r="H128" s="196">
        <v>20</v>
      </c>
      <c r="I128" s="197"/>
      <c r="J128" s="198">
        <f>ROUND(I128*H128,2)</f>
        <v>0</v>
      </c>
      <c r="K128" s="194" t="s">
        <v>159</v>
      </c>
      <c r="L128" s="39"/>
      <c r="M128" s="199" t="s">
        <v>1</v>
      </c>
      <c r="N128" s="200" t="s">
        <v>42</v>
      </c>
      <c r="O128" s="7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160</v>
      </c>
      <c r="AT128" s="203" t="s">
        <v>155</v>
      </c>
      <c r="AU128" s="203" t="s">
        <v>87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85</v>
      </c>
      <c r="BK128" s="204">
        <f>ROUND(I128*H128,2)</f>
        <v>0</v>
      </c>
      <c r="BL128" s="17" t="s">
        <v>160</v>
      </c>
      <c r="BM128" s="203" t="s">
        <v>442</v>
      </c>
    </row>
    <row r="129" spans="1:65" s="2" customFormat="1" ht="18">
      <c r="A129" s="34"/>
      <c r="B129" s="35"/>
      <c r="C129" s="36"/>
      <c r="D129" s="205" t="s">
        <v>162</v>
      </c>
      <c r="E129" s="36"/>
      <c r="F129" s="206" t="s">
        <v>443</v>
      </c>
      <c r="G129" s="36"/>
      <c r="H129" s="36"/>
      <c r="I129" s="207"/>
      <c r="J129" s="36"/>
      <c r="K129" s="36"/>
      <c r="L129" s="39"/>
      <c r="M129" s="208"/>
      <c r="N129" s="20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162</v>
      </c>
      <c r="AU129" s="17" t="s">
        <v>87</v>
      </c>
    </row>
    <row r="130" spans="1:65" s="2" customFormat="1" ht="16.5" customHeight="1">
      <c r="A130" s="34"/>
      <c r="B130" s="35"/>
      <c r="C130" s="192" t="s">
        <v>153</v>
      </c>
      <c r="D130" s="192" t="s">
        <v>155</v>
      </c>
      <c r="E130" s="193" t="s">
        <v>444</v>
      </c>
      <c r="F130" s="194" t="s">
        <v>445</v>
      </c>
      <c r="G130" s="195" t="s">
        <v>446</v>
      </c>
      <c r="H130" s="196">
        <v>0.104</v>
      </c>
      <c r="I130" s="197"/>
      <c r="J130" s="198">
        <f>ROUND(I130*H130,2)</f>
        <v>0</v>
      </c>
      <c r="K130" s="194" t="s">
        <v>159</v>
      </c>
      <c r="L130" s="39"/>
      <c r="M130" s="199" t="s">
        <v>1</v>
      </c>
      <c r="N130" s="200" t="s">
        <v>42</v>
      </c>
      <c r="O130" s="7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160</v>
      </c>
      <c r="AT130" s="203" t="s">
        <v>155</v>
      </c>
      <c r="AU130" s="203" t="s">
        <v>87</v>
      </c>
      <c r="AY130" s="17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85</v>
      </c>
      <c r="BK130" s="204">
        <f>ROUND(I130*H130,2)</f>
        <v>0</v>
      </c>
      <c r="BL130" s="17" t="s">
        <v>160</v>
      </c>
      <c r="BM130" s="203" t="s">
        <v>447</v>
      </c>
    </row>
    <row r="131" spans="1:65" s="2" customFormat="1" ht="27">
      <c r="A131" s="34"/>
      <c r="B131" s="35"/>
      <c r="C131" s="36"/>
      <c r="D131" s="205" t="s">
        <v>162</v>
      </c>
      <c r="E131" s="36"/>
      <c r="F131" s="206" t="s">
        <v>448</v>
      </c>
      <c r="G131" s="36"/>
      <c r="H131" s="36"/>
      <c r="I131" s="207"/>
      <c r="J131" s="36"/>
      <c r="K131" s="36"/>
      <c r="L131" s="39"/>
      <c r="M131" s="208"/>
      <c r="N131" s="20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162</v>
      </c>
      <c r="AU131" s="17" t="s">
        <v>87</v>
      </c>
    </row>
    <row r="132" spans="1:65" s="13" customFormat="1" ht="10">
      <c r="B132" s="210"/>
      <c r="C132" s="211"/>
      <c r="D132" s="205" t="s">
        <v>168</v>
      </c>
      <c r="E132" s="212" t="s">
        <v>1</v>
      </c>
      <c r="F132" s="213" t="s">
        <v>449</v>
      </c>
      <c r="G132" s="211"/>
      <c r="H132" s="214">
        <v>5.2999999999999999E-2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168</v>
      </c>
      <c r="AU132" s="220" t="s">
        <v>87</v>
      </c>
      <c r="AV132" s="13" t="s">
        <v>87</v>
      </c>
      <c r="AW132" s="13" t="s">
        <v>34</v>
      </c>
      <c r="AX132" s="13" t="s">
        <v>77</v>
      </c>
      <c r="AY132" s="220" t="s">
        <v>152</v>
      </c>
    </row>
    <row r="133" spans="1:65" s="13" customFormat="1" ht="10">
      <c r="B133" s="210"/>
      <c r="C133" s="211"/>
      <c r="D133" s="205" t="s">
        <v>168</v>
      </c>
      <c r="E133" s="212" t="s">
        <v>1</v>
      </c>
      <c r="F133" s="213" t="s">
        <v>450</v>
      </c>
      <c r="G133" s="211"/>
      <c r="H133" s="214">
        <v>5.0999999999999997E-2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168</v>
      </c>
      <c r="AU133" s="220" t="s">
        <v>87</v>
      </c>
      <c r="AV133" s="13" t="s">
        <v>87</v>
      </c>
      <c r="AW133" s="13" t="s">
        <v>34</v>
      </c>
      <c r="AX133" s="13" t="s">
        <v>77</v>
      </c>
      <c r="AY133" s="220" t="s">
        <v>152</v>
      </c>
    </row>
    <row r="134" spans="1:65" s="14" customFormat="1" ht="10">
      <c r="B134" s="221"/>
      <c r="C134" s="222"/>
      <c r="D134" s="205" t="s">
        <v>168</v>
      </c>
      <c r="E134" s="223" t="s">
        <v>424</v>
      </c>
      <c r="F134" s="224" t="s">
        <v>179</v>
      </c>
      <c r="G134" s="222"/>
      <c r="H134" s="225">
        <v>0.104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168</v>
      </c>
      <c r="AU134" s="231" t="s">
        <v>87</v>
      </c>
      <c r="AV134" s="14" t="s">
        <v>160</v>
      </c>
      <c r="AW134" s="14" t="s">
        <v>34</v>
      </c>
      <c r="AX134" s="14" t="s">
        <v>85</v>
      </c>
      <c r="AY134" s="231" t="s">
        <v>152</v>
      </c>
    </row>
    <row r="135" spans="1:65" s="2" customFormat="1" ht="16.5" customHeight="1">
      <c r="A135" s="34"/>
      <c r="B135" s="35"/>
      <c r="C135" s="192" t="s">
        <v>191</v>
      </c>
      <c r="D135" s="192" t="s">
        <v>155</v>
      </c>
      <c r="E135" s="193" t="s">
        <v>451</v>
      </c>
      <c r="F135" s="194" t="s">
        <v>452</v>
      </c>
      <c r="G135" s="195" t="s">
        <v>173</v>
      </c>
      <c r="H135" s="196">
        <v>416</v>
      </c>
      <c r="I135" s="197"/>
      <c r="J135" s="198">
        <f>ROUND(I135*H135,2)</f>
        <v>0</v>
      </c>
      <c r="K135" s="194" t="s">
        <v>159</v>
      </c>
      <c r="L135" s="39"/>
      <c r="M135" s="199" t="s">
        <v>1</v>
      </c>
      <c r="N135" s="200" t="s">
        <v>42</v>
      </c>
      <c r="O135" s="7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160</v>
      </c>
      <c r="AT135" s="203" t="s">
        <v>155</v>
      </c>
      <c r="AU135" s="203" t="s">
        <v>87</v>
      </c>
      <c r="AY135" s="17" t="s">
        <v>152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85</v>
      </c>
      <c r="BK135" s="204">
        <f>ROUND(I135*H135,2)</f>
        <v>0</v>
      </c>
      <c r="BL135" s="17" t="s">
        <v>160</v>
      </c>
      <c r="BM135" s="203" t="s">
        <v>453</v>
      </c>
    </row>
    <row r="136" spans="1:65" s="2" customFormat="1" ht="18">
      <c r="A136" s="34"/>
      <c r="B136" s="35"/>
      <c r="C136" s="36"/>
      <c r="D136" s="205" t="s">
        <v>162</v>
      </c>
      <c r="E136" s="36"/>
      <c r="F136" s="206" t="s">
        <v>454</v>
      </c>
      <c r="G136" s="36"/>
      <c r="H136" s="36"/>
      <c r="I136" s="207"/>
      <c r="J136" s="36"/>
      <c r="K136" s="36"/>
      <c r="L136" s="39"/>
      <c r="M136" s="208"/>
      <c r="N136" s="20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162</v>
      </c>
      <c r="AU136" s="17" t="s">
        <v>87</v>
      </c>
    </row>
    <row r="137" spans="1:65" s="13" customFormat="1" ht="10">
      <c r="B137" s="210"/>
      <c r="C137" s="211"/>
      <c r="D137" s="205" t="s">
        <v>168</v>
      </c>
      <c r="E137" s="212" t="s">
        <v>1</v>
      </c>
      <c r="F137" s="213" t="s">
        <v>455</v>
      </c>
      <c r="G137" s="211"/>
      <c r="H137" s="214">
        <v>416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168</v>
      </c>
      <c r="AU137" s="220" t="s">
        <v>87</v>
      </c>
      <c r="AV137" s="13" t="s">
        <v>87</v>
      </c>
      <c r="AW137" s="13" t="s">
        <v>34</v>
      </c>
      <c r="AX137" s="13" t="s">
        <v>85</v>
      </c>
      <c r="AY137" s="220" t="s">
        <v>152</v>
      </c>
    </row>
    <row r="138" spans="1:65" s="2" customFormat="1" ht="16.5" customHeight="1">
      <c r="A138" s="34"/>
      <c r="B138" s="35"/>
      <c r="C138" s="192" t="s">
        <v>198</v>
      </c>
      <c r="D138" s="192" t="s">
        <v>155</v>
      </c>
      <c r="E138" s="193" t="s">
        <v>456</v>
      </c>
      <c r="F138" s="194" t="s">
        <v>457</v>
      </c>
      <c r="G138" s="195" t="s">
        <v>446</v>
      </c>
      <c r="H138" s="196">
        <v>0.104</v>
      </c>
      <c r="I138" s="197"/>
      <c r="J138" s="198">
        <f>ROUND(I138*H138,2)</f>
        <v>0</v>
      </c>
      <c r="K138" s="194" t="s">
        <v>159</v>
      </c>
      <c r="L138" s="39"/>
      <c r="M138" s="199" t="s">
        <v>1</v>
      </c>
      <c r="N138" s="200" t="s">
        <v>42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160</v>
      </c>
      <c r="AT138" s="203" t="s">
        <v>155</v>
      </c>
      <c r="AU138" s="203" t="s">
        <v>87</v>
      </c>
      <c r="AY138" s="17" t="s">
        <v>152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85</v>
      </c>
      <c r="BK138" s="204">
        <f>ROUND(I138*H138,2)</f>
        <v>0</v>
      </c>
      <c r="BL138" s="17" t="s">
        <v>160</v>
      </c>
      <c r="BM138" s="203" t="s">
        <v>458</v>
      </c>
    </row>
    <row r="139" spans="1:65" s="2" customFormat="1" ht="27">
      <c r="A139" s="34"/>
      <c r="B139" s="35"/>
      <c r="C139" s="36"/>
      <c r="D139" s="205" t="s">
        <v>162</v>
      </c>
      <c r="E139" s="36"/>
      <c r="F139" s="206" t="s">
        <v>459</v>
      </c>
      <c r="G139" s="36"/>
      <c r="H139" s="36"/>
      <c r="I139" s="207"/>
      <c r="J139" s="36"/>
      <c r="K139" s="36"/>
      <c r="L139" s="39"/>
      <c r="M139" s="208"/>
      <c r="N139" s="20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162</v>
      </c>
      <c r="AU139" s="17" t="s">
        <v>87</v>
      </c>
    </row>
    <row r="140" spans="1:65" s="2" customFormat="1" ht="18">
      <c r="A140" s="34"/>
      <c r="B140" s="35"/>
      <c r="C140" s="36"/>
      <c r="D140" s="205" t="s">
        <v>196</v>
      </c>
      <c r="E140" s="36"/>
      <c r="F140" s="232" t="s">
        <v>460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196</v>
      </c>
      <c r="AU140" s="17" t="s">
        <v>87</v>
      </c>
    </row>
    <row r="141" spans="1:65" s="13" customFormat="1" ht="10">
      <c r="B141" s="210"/>
      <c r="C141" s="211"/>
      <c r="D141" s="205" t="s">
        <v>168</v>
      </c>
      <c r="E141" s="212" t="s">
        <v>1</v>
      </c>
      <c r="F141" s="213" t="s">
        <v>424</v>
      </c>
      <c r="G141" s="211"/>
      <c r="H141" s="214">
        <v>0.104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168</v>
      </c>
      <c r="AU141" s="220" t="s">
        <v>87</v>
      </c>
      <c r="AV141" s="13" t="s">
        <v>87</v>
      </c>
      <c r="AW141" s="13" t="s">
        <v>34</v>
      </c>
      <c r="AX141" s="13" t="s">
        <v>85</v>
      </c>
      <c r="AY141" s="220" t="s">
        <v>152</v>
      </c>
    </row>
    <row r="142" spans="1:65" s="2" customFormat="1" ht="16.5" customHeight="1">
      <c r="A142" s="34"/>
      <c r="B142" s="35"/>
      <c r="C142" s="192" t="s">
        <v>204</v>
      </c>
      <c r="D142" s="192" t="s">
        <v>155</v>
      </c>
      <c r="E142" s="193" t="s">
        <v>461</v>
      </c>
      <c r="F142" s="194" t="s">
        <v>462</v>
      </c>
      <c r="G142" s="195" t="s">
        <v>302</v>
      </c>
      <c r="H142" s="196">
        <v>8</v>
      </c>
      <c r="I142" s="197"/>
      <c r="J142" s="198">
        <f>ROUND(I142*H142,2)</f>
        <v>0</v>
      </c>
      <c r="K142" s="194" t="s">
        <v>159</v>
      </c>
      <c r="L142" s="39"/>
      <c r="M142" s="199" t="s">
        <v>1</v>
      </c>
      <c r="N142" s="200" t="s">
        <v>42</v>
      </c>
      <c r="O142" s="7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160</v>
      </c>
      <c r="AT142" s="203" t="s">
        <v>155</v>
      </c>
      <c r="AU142" s="203" t="s">
        <v>87</v>
      </c>
      <c r="AY142" s="17" t="s">
        <v>152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85</v>
      </c>
      <c r="BK142" s="204">
        <f>ROUND(I142*H142,2)</f>
        <v>0</v>
      </c>
      <c r="BL142" s="17" t="s">
        <v>160</v>
      </c>
      <c r="BM142" s="203" t="s">
        <v>463</v>
      </c>
    </row>
    <row r="143" spans="1:65" s="2" customFormat="1" ht="18">
      <c r="A143" s="34"/>
      <c r="B143" s="35"/>
      <c r="C143" s="36"/>
      <c r="D143" s="205" t="s">
        <v>162</v>
      </c>
      <c r="E143" s="36"/>
      <c r="F143" s="206" t="s">
        <v>464</v>
      </c>
      <c r="G143" s="36"/>
      <c r="H143" s="36"/>
      <c r="I143" s="207"/>
      <c r="J143" s="36"/>
      <c r="K143" s="36"/>
      <c r="L143" s="39"/>
      <c r="M143" s="208"/>
      <c r="N143" s="20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162</v>
      </c>
      <c r="AU143" s="17" t="s">
        <v>87</v>
      </c>
    </row>
    <row r="144" spans="1:65" s="2" customFormat="1" ht="16.5" customHeight="1">
      <c r="A144" s="34"/>
      <c r="B144" s="35"/>
      <c r="C144" s="192" t="s">
        <v>212</v>
      </c>
      <c r="D144" s="192" t="s">
        <v>155</v>
      </c>
      <c r="E144" s="193" t="s">
        <v>465</v>
      </c>
      <c r="F144" s="194" t="s">
        <v>466</v>
      </c>
      <c r="G144" s="195" t="s">
        <v>187</v>
      </c>
      <c r="H144" s="196">
        <v>34.667000000000002</v>
      </c>
      <c r="I144" s="197"/>
      <c r="J144" s="198">
        <f>ROUND(I144*H144,2)</f>
        <v>0</v>
      </c>
      <c r="K144" s="194" t="s">
        <v>159</v>
      </c>
      <c r="L144" s="39"/>
      <c r="M144" s="199" t="s">
        <v>1</v>
      </c>
      <c r="N144" s="200" t="s">
        <v>42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160</v>
      </c>
      <c r="AT144" s="203" t="s">
        <v>155</v>
      </c>
      <c r="AU144" s="203" t="s">
        <v>87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85</v>
      </c>
      <c r="BK144" s="204">
        <f>ROUND(I144*H144,2)</f>
        <v>0</v>
      </c>
      <c r="BL144" s="17" t="s">
        <v>160</v>
      </c>
      <c r="BM144" s="203" t="s">
        <v>467</v>
      </c>
    </row>
    <row r="145" spans="1:65" s="2" customFormat="1" ht="18">
      <c r="A145" s="34"/>
      <c r="B145" s="35"/>
      <c r="C145" s="36"/>
      <c r="D145" s="205" t="s">
        <v>162</v>
      </c>
      <c r="E145" s="36"/>
      <c r="F145" s="206" t="s">
        <v>468</v>
      </c>
      <c r="G145" s="36"/>
      <c r="H145" s="36"/>
      <c r="I145" s="207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162</v>
      </c>
      <c r="AU145" s="17" t="s">
        <v>87</v>
      </c>
    </row>
    <row r="146" spans="1:65" s="13" customFormat="1" ht="10">
      <c r="B146" s="210"/>
      <c r="C146" s="211"/>
      <c r="D146" s="205" t="s">
        <v>168</v>
      </c>
      <c r="E146" s="212" t="s">
        <v>1</v>
      </c>
      <c r="F146" s="213" t="s">
        <v>469</v>
      </c>
      <c r="G146" s="211"/>
      <c r="H146" s="214">
        <v>34.667000000000002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168</v>
      </c>
      <c r="AU146" s="220" t="s">
        <v>87</v>
      </c>
      <c r="AV146" s="13" t="s">
        <v>87</v>
      </c>
      <c r="AW146" s="13" t="s">
        <v>34</v>
      </c>
      <c r="AX146" s="13" t="s">
        <v>85</v>
      </c>
      <c r="AY146" s="220" t="s">
        <v>152</v>
      </c>
    </row>
    <row r="147" spans="1:65" s="2" customFormat="1" ht="16.5" customHeight="1">
      <c r="A147" s="34"/>
      <c r="B147" s="35"/>
      <c r="C147" s="192" t="s">
        <v>221</v>
      </c>
      <c r="D147" s="192" t="s">
        <v>155</v>
      </c>
      <c r="E147" s="193" t="s">
        <v>470</v>
      </c>
      <c r="F147" s="194" t="s">
        <v>471</v>
      </c>
      <c r="G147" s="195" t="s">
        <v>158</v>
      </c>
      <c r="H147" s="196">
        <v>30</v>
      </c>
      <c r="I147" s="197"/>
      <c r="J147" s="198">
        <f>ROUND(I147*H147,2)</f>
        <v>0</v>
      </c>
      <c r="K147" s="194" t="s">
        <v>159</v>
      </c>
      <c r="L147" s="39"/>
      <c r="M147" s="199" t="s">
        <v>1</v>
      </c>
      <c r="N147" s="200" t="s">
        <v>42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160</v>
      </c>
      <c r="AT147" s="203" t="s">
        <v>155</v>
      </c>
      <c r="AU147" s="203" t="s">
        <v>87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85</v>
      </c>
      <c r="BK147" s="204">
        <f>ROUND(I147*H147,2)</f>
        <v>0</v>
      </c>
      <c r="BL147" s="17" t="s">
        <v>160</v>
      </c>
      <c r="BM147" s="203" t="s">
        <v>472</v>
      </c>
    </row>
    <row r="148" spans="1:65" s="2" customFormat="1" ht="18">
      <c r="A148" s="34"/>
      <c r="B148" s="35"/>
      <c r="C148" s="36"/>
      <c r="D148" s="205" t="s">
        <v>162</v>
      </c>
      <c r="E148" s="36"/>
      <c r="F148" s="206" t="s">
        <v>473</v>
      </c>
      <c r="G148" s="36"/>
      <c r="H148" s="36"/>
      <c r="I148" s="207"/>
      <c r="J148" s="36"/>
      <c r="K148" s="36"/>
      <c r="L148" s="39"/>
      <c r="M148" s="208"/>
      <c r="N148" s="20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162</v>
      </c>
      <c r="AU148" s="17" t="s">
        <v>87</v>
      </c>
    </row>
    <row r="149" spans="1:65" s="13" customFormat="1" ht="10">
      <c r="B149" s="210"/>
      <c r="C149" s="211"/>
      <c r="D149" s="205" t="s">
        <v>168</v>
      </c>
      <c r="E149" s="212" t="s">
        <v>1</v>
      </c>
      <c r="F149" s="213" t="s">
        <v>474</v>
      </c>
      <c r="G149" s="211"/>
      <c r="H149" s="214">
        <v>30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168</v>
      </c>
      <c r="AU149" s="220" t="s">
        <v>87</v>
      </c>
      <c r="AV149" s="13" t="s">
        <v>87</v>
      </c>
      <c r="AW149" s="13" t="s">
        <v>34</v>
      </c>
      <c r="AX149" s="13" t="s">
        <v>85</v>
      </c>
      <c r="AY149" s="220" t="s">
        <v>152</v>
      </c>
    </row>
    <row r="150" spans="1:65" s="2" customFormat="1" ht="16.5" customHeight="1">
      <c r="A150" s="34"/>
      <c r="B150" s="35"/>
      <c r="C150" s="192" t="s">
        <v>226</v>
      </c>
      <c r="D150" s="192" t="s">
        <v>155</v>
      </c>
      <c r="E150" s="193" t="s">
        <v>475</v>
      </c>
      <c r="F150" s="194" t="s">
        <v>476</v>
      </c>
      <c r="G150" s="195" t="s">
        <v>158</v>
      </c>
      <c r="H150" s="196">
        <v>75</v>
      </c>
      <c r="I150" s="197"/>
      <c r="J150" s="198">
        <f>ROUND(I150*H150,2)</f>
        <v>0</v>
      </c>
      <c r="K150" s="194" t="s">
        <v>159</v>
      </c>
      <c r="L150" s="39"/>
      <c r="M150" s="199" t="s">
        <v>1</v>
      </c>
      <c r="N150" s="200" t="s">
        <v>42</v>
      </c>
      <c r="O150" s="7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160</v>
      </c>
      <c r="AT150" s="203" t="s">
        <v>155</v>
      </c>
      <c r="AU150" s="203" t="s">
        <v>87</v>
      </c>
      <c r="AY150" s="17" t="s">
        <v>152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85</v>
      </c>
      <c r="BK150" s="204">
        <f>ROUND(I150*H150,2)</f>
        <v>0</v>
      </c>
      <c r="BL150" s="17" t="s">
        <v>160</v>
      </c>
      <c r="BM150" s="203" t="s">
        <v>477</v>
      </c>
    </row>
    <row r="151" spans="1:65" s="2" customFormat="1" ht="18">
      <c r="A151" s="34"/>
      <c r="B151" s="35"/>
      <c r="C151" s="36"/>
      <c r="D151" s="205" t="s">
        <v>162</v>
      </c>
      <c r="E151" s="36"/>
      <c r="F151" s="206" t="s">
        <v>478</v>
      </c>
      <c r="G151" s="36"/>
      <c r="H151" s="36"/>
      <c r="I151" s="207"/>
      <c r="J151" s="36"/>
      <c r="K151" s="36"/>
      <c r="L151" s="39"/>
      <c r="M151" s="208"/>
      <c r="N151" s="20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162</v>
      </c>
      <c r="AU151" s="17" t="s">
        <v>87</v>
      </c>
    </row>
    <row r="152" spans="1:65" s="2" customFormat="1" ht="16.5" customHeight="1">
      <c r="A152" s="34"/>
      <c r="B152" s="35"/>
      <c r="C152" s="192" t="s">
        <v>233</v>
      </c>
      <c r="D152" s="192" t="s">
        <v>155</v>
      </c>
      <c r="E152" s="193" t="s">
        <v>479</v>
      </c>
      <c r="F152" s="194" t="s">
        <v>480</v>
      </c>
      <c r="G152" s="195" t="s">
        <v>302</v>
      </c>
      <c r="H152" s="196">
        <v>80</v>
      </c>
      <c r="I152" s="197"/>
      <c r="J152" s="198">
        <f>ROUND(I152*H152,2)</f>
        <v>0</v>
      </c>
      <c r="K152" s="194" t="s">
        <v>159</v>
      </c>
      <c r="L152" s="39"/>
      <c r="M152" s="199" t="s">
        <v>1</v>
      </c>
      <c r="N152" s="200" t="s">
        <v>42</v>
      </c>
      <c r="O152" s="7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160</v>
      </c>
      <c r="AT152" s="203" t="s">
        <v>155</v>
      </c>
      <c r="AU152" s="203" t="s">
        <v>87</v>
      </c>
      <c r="AY152" s="17" t="s">
        <v>152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85</v>
      </c>
      <c r="BK152" s="204">
        <f>ROUND(I152*H152,2)</f>
        <v>0</v>
      </c>
      <c r="BL152" s="17" t="s">
        <v>160</v>
      </c>
      <c r="BM152" s="203" t="s">
        <v>481</v>
      </c>
    </row>
    <row r="153" spans="1:65" s="2" customFormat="1" ht="18">
      <c r="A153" s="34"/>
      <c r="B153" s="35"/>
      <c r="C153" s="36"/>
      <c r="D153" s="205" t="s">
        <v>162</v>
      </c>
      <c r="E153" s="36"/>
      <c r="F153" s="206" t="s">
        <v>482</v>
      </c>
      <c r="G153" s="36"/>
      <c r="H153" s="36"/>
      <c r="I153" s="207"/>
      <c r="J153" s="36"/>
      <c r="K153" s="36"/>
      <c r="L153" s="39"/>
      <c r="M153" s="208"/>
      <c r="N153" s="209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162</v>
      </c>
      <c r="AU153" s="17" t="s">
        <v>87</v>
      </c>
    </row>
    <row r="154" spans="1:65" s="2" customFormat="1" ht="16.5" customHeight="1">
      <c r="A154" s="34"/>
      <c r="B154" s="35"/>
      <c r="C154" s="192" t="s">
        <v>239</v>
      </c>
      <c r="D154" s="192" t="s">
        <v>155</v>
      </c>
      <c r="E154" s="193" t="s">
        <v>483</v>
      </c>
      <c r="F154" s="194" t="s">
        <v>484</v>
      </c>
      <c r="G154" s="195" t="s">
        <v>485</v>
      </c>
      <c r="H154" s="196">
        <v>4</v>
      </c>
      <c r="I154" s="197"/>
      <c r="J154" s="198">
        <f>ROUND(I154*H154,2)</f>
        <v>0</v>
      </c>
      <c r="K154" s="194" t="s">
        <v>159</v>
      </c>
      <c r="L154" s="39"/>
      <c r="M154" s="199" t="s">
        <v>1</v>
      </c>
      <c r="N154" s="200" t="s">
        <v>42</v>
      </c>
      <c r="O154" s="7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160</v>
      </c>
      <c r="AT154" s="203" t="s">
        <v>155</v>
      </c>
      <c r="AU154" s="203" t="s">
        <v>87</v>
      </c>
      <c r="AY154" s="17" t="s">
        <v>152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85</v>
      </c>
      <c r="BK154" s="204">
        <f>ROUND(I154*H154,2)</f>
        <v>0</v>
      </c>
      <c r="BL154" s="17" t="s">
        <v>160</v>
      </c>
      <c r="BM154" s="203" t="s">
        <v>486</v>
      </c>
    </row>
    <row r="155" spans="1:65" s="2" customFormat="1" ht="27">
      <c r="A155" s="34"/>
      <c r="B155" s="35"/>
      <c r="C155" s="36"/>
      <c r="D155" s="205" t="s">
        <v>162</v>
      </c>
      <c r="E155" s="36"/>
      <c r="F155" s="206" t="s">
        <v>487</v>
      </c>
      <c r="G155" s="36"/>
      <c r="H155" s="36"/>
      <c r="I155" s="207"/>
      <c r="J155" s="36"/>
      <c r="K155" s="36"/>
      <c r="L155" s="39"/>
      <c r="M155" s="208"/>
      <c r="N155" s="20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162</v>
      </c>
      <c r="AU155" s="17" t="s">
        <v>87</v>
      </c>
    </row>
    <row r="156" spans="1:65" s="2" customFormat="1" ht="16.5" customHeight="1">
      <c r="A156" s="34"/>
      <c r="B156" s="35"/>
      <c r="C156" s="192" t="s">
        <v>244</v>
      </c>
      <c r="D156" s="192" t="s">
        <v>155</v>
      </c>
      <c r="E156" s="193" t="s">
        <v>488</v>
      </c>
      <c r="F156" s="194" t="s">
        <v>489</v>
      </c>
      <c r="G156" s="195" t="s">
        <v>158</v>
      </c>
      <c r="H156" s="196">
        <v>70</v>
      </c>
      <c r="I156" s="197"/>
      <c r="J156" s="198">
        <f>ROUND(I156*H156,2)</f>
        <v>0</v>
      </c>
      <c r="K156" s="194" t="s">
        <v>159</v>
      </c>
      <c r="L156" s="39"/>
      <c r="M156" s="199" t="s">
        <v>1</v>
      </c>
      <c r="N156" s="200" t="s">
        <v>42</v>
      </c>
      <c r="O156" s="7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160</v>
      </c>
      <c r="AT156" s="203" t="s">
        <v>155</v>
      </c>
      <c r="AU156" s="203" t="s">
        <v>87</v>
      </c>
      <c r="AY156" s="17" t="s">
        <v>152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85</v>
      </c>
      <c r="BK156" s="204">
        <f>ROUND(I156*H156,2)</f>
        <v>0</v>
      </c>
      <c r="BL156" s="17" t="s">
        <v>160</v>
      </c>
      <c r="BM156" s="203" t="s">
        <v>490</v>
      </c>
    </row>
    <row r="157" spans="1:65" s="2" customFormat="1" ht="36">
      <c r="A157" s="34"/>
      <c r="B157" s="35"/>
      <c r="C157" s="36"/>
      <c r="D157" s="205" t="s">
        <v>162</v>
      </c>
      <c r="E157" s="36"/>
      <c r="F157" s="206" t="s">
        <v>491</v>
      </c>
      <c r="G157" s="36"/>
      <c r="H157" s="36"/>
      <c r="I157" s="207"/>
      <c r="J157" s="36"/>
      <c r="K157" s="36"/>
      <c r="L157" s="39"/>
      <c r="M157" s="208"/>
      <c r="N157" s="20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162</v>
      </c>
      <c r="AU157" s="17" t="s">
        <v>87</v>
      </c>
    </row>
    <row r="158" spans="1:65" s="15" customFormat="1" ht="10">
      <c r="B158" s="243"/>
      <c r="C158" s="244"/>
      <c r="D158" s="205" t="s">
        <v>168</v>
      </c>
      <c r="E158" s="245" t="s">
        <v>1</v>
      </c>
      <c r="F158" s="246" t="s">
        <v>492</v>
      </c>
      <c r="G158" s="244"/>
      <c r="H158" s="245" t="s">
        <v>1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168</v>
      </c>
      <c r="AU158" s="252" t="s">
        <v>87</v>
      </c>
      <c r="AV158" s="15" t="s">
        <v>85</v>
      </c>
      <c r="AW158" s="15" t="s">
        <v>34</v>
      </c>
      <c r="AX158" s="15" t="s">
        <v>77</v>
      </c>
      <c r="AY158" s="252" t="s">
        <v>152</v>
      </c>
    </row>
    <row r="159" spans="1:65" s="13" customFormat="1" ht="10">
      <c r="B159" s="210"/>
      <c r="C159" s="211"/>
      <c r="D159" s="205" t="s">
        <v>168</v>
      </c>
      <c r="E159" s="212" t="s">
        <v>1</v>
      </c>
      <c r="F159" s="213" t="s">
        <v>493</v>
      </c>
      <c r="G159" s="211"/>
      <c r="H159" s="214">
        <v>70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168</v>
      </c>
      <c r="AU159" s="220" t="s">
        <v>87</v>
      </c>
      <c r="AV159" s="13" t="s">
        <v>87</v>
      </c>
      <c r="AW159" s="13" t="s">
        <v>34</v>
      </c>
      <c r="AX159" s="13" t="s">
        <v>85</v>
      </c>
      <c r="AY159" s="220" t="s">
        <v>152</v>
      </c>
    </row>
    <row r="160" spans="1:65" s="2" customFormat="1" ht="16.5" customHeight="1">
      <c r="A160" s="34"/>
      <c r="B160" s="35"/>
      <c r="C160" s="192" t="s">
        <v>8</v>
      </c>
      <c r="D160" s="192" t="s">
        <v>155</v>
      </c>
      <c r="E160" s="193" t="s">
        <v>494</v>
      </c>
      <c r="F160" s="194" t="s">
        <v>495</v>
      </c>
      <c r="G160" s="195" t="s">
        <v>158</v>
      </c>
      <c r="H160" s="196">
        <v>400.20800000000003</v>
      </c>
      <c r="I160" s="197"/>
      <c r="J160" s="198">
        <f>ROUND(I160*H160,2)</f>
        <v>0</v>
      </c>
      <c r="K160" s="194" t="s">
        <v>159</v>
      </c>
      <c r="L160" s="39"/>
      <c r="M160" s="199" t="s">
        <v>1</v>
      </c>
      <c r="N160" s="200" t="s">
        <v>42</v>
      </c>
      <c r="O160" s="7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160</v>
      </c>
      <c r="AT160" s="203" t="s">
        <v>155</v>
      </c>
      <c r="AU160" s="203" t="s">
        <v>87</v>
      </c>
      <c r="AY160" s="17" t="s">
        <v>152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85</v>
      </c>
      <c r="BK160" s="204">
        <f>ROUND(I160*H160,2)</f>
        <v>0</v>
      </c>
      <c r="BL160" s="17" t="s">
        <v>160</v>
      </c>
      <c r="BM160" s="203" t="s">
        <v>496</v>
      </c>
    </row>
    <row r="161" spans="1:65" s="2" customFormat="1" ht="27">
      <c r="A161" s="34"/>
      <c r="B161" s="35"/>
      <c r="C161" s="36"/>
      <c r="D161" s="205" t="s">
        <v>162</v>
      </c>
      <c r="E161" s="36"/>
      <c r="F161" s="206" t="s">
        <v>497</v>
      </c>
      <c r="G161" s="36"/>
      <c r="H161" s="36"/>
      <c r="I161" s="207"/>
      <c r="J161" s="36"/>
      <c r="K161" s="36"/>
      <c r="L161" s="39"/>
      <c r="M161" s="208"/>
      <c r="N161" s="209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162</v>
      </c>
      <c r="AU161" s="17" t="s">
        <v>87</v>
      </c>
    </row>
    <row r="162" spans="1:65" s="13" customFormat="1" ht="10">
      <c r="B162" s="210"/>
      <c r="C162" s="211"/>
      <c r="D162" s="205" t="s">
        <v>168</v>
      </c>
      <c r="E162" s="212" t="s">
        <v>1</v>
      </c>
      <c r="F162" s="213" t="s">
        <v>498</v>
      </c>
      <c r="G162" s="211"/>
      <c r="H162" s="214">
        <v>400.20800000000003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168</v>
      </c>
      <c r="AU162" s="220" t="s">
        <v>87</v>
      </c>
      <c r="AV162" s="13" t="s">
        <v>87</v>
      </c>
      <c r="AW162" s="13" t="s">
        <v>34</v>
      </c>
      <c r="AX162" s="13" t="s">
        <v>85</v>
      </c>
      <c r="AY162" s="220" t="s">
        <v>152</v>
      </c>
    </row>
    <row r="163" spans="1:65" s="2" customFormat="1" ht="16.5" customHeight="1">
      <c r="A163" s="34"/>
      <c r="B163" s="35"/>
      <c r="C163" s="192" t="s">
        <v>253</v>
      </c>
      <c r="D163" s="192" t="s">
        <v>155</v>
      </c>
      <c r="E163" s="193" t="s">
        <v>499</v>
      </c>
      <c r="F163" s="194" t="s">
        <v>500</v>
      </c>
      <c r="G163" s="195" t="s">
        <v>158</v>
      </c>
      <c r="H163" s="196">
        <v>400.20800000000003</v>
      </c>
      <c r="I163" s="197"/>
      <c r="J163" s="198">
        <f>ROUND(I163*H163,2)</f>
        <v>0</v>
      </c>
      <c r="K163" s="194" t="s">
        <v>159</v>
      </c>
      <c r="L163" s="39"/>
      <c r="M163" s="199" t="s">
        <v>1</v>
      </c>
      <c r="N163" s="200" t="s">
        <v>42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160</v>
      </c>
      <c r="AT163" s="203" t="s">
        <v>155</v>
      </c>
      <c r="AU163" s="203" t="s">
        <v>87</v>
      </c>
      <c r="AY163" s="17" t="s">
        <v>152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85</v>
      </c>
      <c r="BK163" s="204">
        <f>ROUND(I163*H163,2)</f>
        <v>0</v>
      </c>
      <c r="BL163" s="17" t="s">
        <v>160</v>
      </c>
      <c r="BM163" s="203" t="s">
        <v>501</v>
      </c>
    </row>
    <row r="164" spans="1:65" s="2" customFormat="1" ht="27">
      <c r="A164" s="34"/>
      <c r="B164" s="35"/>
      <c r="C164" s="36"/>
      <c r="D164" s="205" t="s">
        <v>162</v>
      </c>
      <c r="E164" s="36"/>
      <c r="F164" s="206" t="s">
        <v>502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162</v>
      </c>
      <c r="AU164" s="17" t="s">
        <v>87</v>
      </c>
    </row>
    <row r="165" spans="1:65" s="13" customFormat="1" ht="10">
      <c r="B165" s="210"/>
      <c r="C165" s="211"/>
      <c r="D165" s="205" t="s">
        <v>168</v>
      </c>
      <c r="E165" s="212" t="s">
        <v>1</v>
      </c>
      <c r="F165" s="213" t="s">
        <v>498</v>
      </c>
      <c r="G165" s="211"/>
      <c r="H165" s="214">
        <v>400.20800000000003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168</v>
      </c>
      <c r="AU165" s="220" t="s">
        <v>87</v>
      </c>
      <c r="AV165" s="13" t="s">
        <v>87</v>
      </c>
      <c r="AW165" s="13" t="s">
        <v>34</v>
      </c>
      <c r="AX165" s="13" t="s">
        <v>85</v>
      </c>
      <c r="AY165" s="220" t="s">
        <v>152</v>
      </c>
    </row>
    <row r="166" spans="1:65" s="2" customFormat="1" ht="16.5" customHeight="1">
      <c r="A166" s="34"/>
      <c r="B166" s="35"/>
      <c r="C166" s="192" t="s">
        <v>260</v>
      </c>
      <c r="D166" s="192" t="s">
        <v>155</v>
      </c>
      <c r="E166" s="193" t="s">
        <v>503</v>
      </c>
      <c r="F166" s="194" t="s">
        <v>504</v>
      </c>
      <c r="G166" s="195" t="s">
        <v>505</v>
      </c>
      <c r="H166" s="196">
        <v>4</v>
      </c>
      <c r="I166" s="197"/>
      <c r="J166" s="198">
        <f>ROUND(I166*H166,2)</f>
        <v>0</v>
      </c>
      <c r="K166" s="194" t="s">
        <v>159</v>
      </c>
      <c r="L166" s="39"/>
      <c r="M166" s="199" t="s">
        <v>1</v>
      </c>
      <c r="N166" s="200" t="s">
        <v>42</v>
      </c>
      <c r="O166" s="7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3" t="s">
        <v>160</v>
      </c>
      <c r="AT166" s="203" t="s">
        <v>155</v>
      </c>
      <c r="AU166" s="203" t="s">
        <v>87</v>
      </c>
      <c r="AY166" s="17" t="s">
        <v>152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7" t="s">
        <v>85</v>
      </c>
      <c r="BK166" s="204">
        <f>ROUND(I166*H166,2)</f>
        <v>0</v>
      </c>
      <c r="BL166" s="17" t="s">
        <v>160</v>
      </c>
      <c r="BM166" s="203" t="s">
        <v>506</v>
      </c>
    </row>
    <row r="167" spans="1:65" s="2" customFormat="1" ht="27">
      <c r="A167" s="34"/>
      <c r="B167" s="35"/>
      <c r="C167" s="36"/>
      <c r="D167" s="205" t="s">
        <v>162</v>
      </c>
      <c r="E167" s="36"/>
      <c r="F167" s="206" t="s">
        <v>507</v>
      </c>
      <c r="G167" s="36"/>
      <c r="H167" s="36"/>
      <c r="I167" s="207"/>
      <c r="J167" s="36"/>
      <c r="K167" s="36"/>
      <c r="L167" s="39"/>
      <c r="M167" s="208"/>
      <c r="N167" s="20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162</v>
      </c>
      <c r="AU167" s="17" t="s">
        <v>87</v>
      </c>
    </row>
    <row r="168" spans="1:65" s="13" customFormat="1" ht="10">
      <c r="B168" s="210"/>
      <c r="C168" s="211"/>
      <c r="D168" s="205" t="s">
        <v>168</v>
      </c>
      <c r="E168" s="212" t="s">
        <v>1</v>
      </c>
      <c r="F168" s="213" t="s">
        <v>160</v>
      </c>
      <c r="G168" s="211"/>
      <c r="H168" s="214">
        <v>4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168</v>
      </c>
      <c r="AU168" s="220" t="s">
        <v>87</v>
      </c>
      <c r="AV168" s="13" t="s">
        <v>87</v>
      </c>
      <c r="AW168" s="13" t="s">
        <v>34</v>
      </c>
      <c r="AX168" s="13" t="s">
        <v>85</v>
      </c>
      <c r="AY168" s="220" t="s">
        <v>152</v>
      </c>
    </row>
    <row r="169" spans="1:65" s="2" customFormat="1" ht="16.5" customHeight="1">
      <c r="A169" s="34"/>
      <c r="B169" s="35"/>
      <c r="C169" s="192" t="s">
        <v>269</v>
      </c>
      <c r="D169" s="192" t="s">
        <v>155</v>
      </c>
      <c r="E169" s="193" t="s">
        <v>508</v>
      </c>
      <c r="F169" s="194" t="s">
        <v>509</v>
      </c>
      <c r="G169" s="195" t="s">
        <v>505</v>
      </c>
      <c r="H169" s="196">
        <v>20</v>
      </c>
      <c r="I169" s="197"/>
      <c r="J169" s="198">
        <f>ROUND(I169*H169,2)</f>
        <v>0</v>
      </c>
      <c r="K169" s="194" t="s">
        <v>159</v>
      </c>
      <c r="L169" s="39"/>
      <c r="M169" s="199" t="s">
        <v>1</v>
      </c>
      <c r="N169" s="200" t="s">
        <v>42</v>
      </c>
      <c r="O169" s="71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160</v>
      </c>
      <c r="AT169" s="203" t="s">
        <v>155</v>
      </c>
      <c r="AU169" s="203" t="s">
        <v>87</v>
      </c>
      <c r="AY169" s="17" t="s">
        <v>152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85</v>
      </c>
      <c r="BK169" s="204">
        <f>ROUND(I169*H169,2)</f>
        <v>0</v>
      </c>
      <c r="BL169" s="17" t="s">
        <v>160</v>
      </c>
      <c r="BM169" s="203" t="s">
        <v>510</v>
      </c>
    </row>
    <row r="170" spans="1:65" s="2" customFormat="1" ht="36">
      <c r="A170" s="34"/>
      <c r="B170" s="35"/>
      <c r="C170" s="36"/>
      <c r="D170" s="205" t="s">
        <v>162</v>
      </c>
      <c r="E170" s="36"/>
      <c r="F170" s="206" t="s">
        <v>511</v>
      </c>
      <c r="G170" s="36"/>
      <c r="H170" s="36"/>
      <c r="I170" s="207"/>
      <c r="J170" s="36"/>
      <c r="K170" s="36"/>
      <c r="L170" s="39"/>
      <c r="M170" s="208"/>
      <c r="N170" s="20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162</v>
      </c>
      <c r="AU170" s="17" t="s">
        <v>87</v>
      </c>
    </row>
    <row r="171" spans="1:65" s="13" customFormat="1" ht="10">
      <c r="B171" s="210"/>
      <c r="C171" s="211"/>
      <c r="D171" s="205" t="s">
        <v>168</v>
      </c>
      <c r="E171" s="212" t="s">
        <v>1</v>
      </c>
      <c r="F171" s="213" t="s">
        <v>287</v>
      </c>
      <c r="G171" s="211"/>
      <c r="H171" s="214">
        <v>20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168</v>
      </c>
      <c r="AU171" s="220" t="s">
        <v>87</v>
      </c>
      <c r="AV171" s="13" t="s">
        <v>87</v>
      </c>
      <c r="AW171" s="13" t="s">
        <v>34</v>
      </c>
      <c r="AX171" s="13" t="s">
        <v>85</v>
      </c>
      <c r="AY171" s="220" t="s">
        <v>152</v>
      </c>
    </row>
    <row r="172" spans="1:65" s="2" customFormat="1" ht="16.5" customHeight="1">
      <c r="A172" s="34"/>
      <c r="B172" s="35"/>
      <c r="C172" s="233" t="s">
        <v>278</v>
      </c>
      <c r="D172" s="233" t="s">
        <v>227</v>
      </c>
      <c r="E172" s="234" t="s">
        <v>512</v>
      </c>
      <c r="F172" s="235" t="s">
        <v>513</v>
      </c>
      <c r="G172" s="236" t="s">
        <v>236</v>
      </c>
      <c r="H172" s="237">
        <v>20</v>
      </c>
      <c r="I172" s="238"/>
      <c r="J172" s="239">
        <f>ROUND(I172*H172,2)</f>
        <v>0</v>
      </c>
      <c r="K172" s="235" t="s">
        <v>159</v>
      </c>
      <c r="L172" s="240"/>
      <c r="M172" s="241" t="s">
        <v>1</v>
      </c>
      <c r="N172" s="242" t="s">
        <v>42</v>
      </c>
      <c r="O172" s="71"/>
      <c r="P172" s="201">
        <f>O172*H172</f>
        <v>0</v>
      </c>
      <c r="Q172" s="201">
        <v>1</v>
      </c>
      <c r="R172" s="201">
        <f>Q172*H172</f>
        <v>20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204</v>
      </c>
      <c r="AT172" s="203" t="s">
        <v>227</v>
      </c>
      <c r="AU172" s="203" t="s">
        <v>87</v>
      </c>
      <c r="AY172" s="17" t="s">
        <v>152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85</v>
      </c>
      <c r="BK172" s="204">
        <f>ROUND(I172*H172,2)</f>
        <v>0</v>
      </c>
      <c r="BL172" s="17" t="s">
        <v>160</v>
      </c>
      <c r="BM172" s="203" t="s">
        <v>514</v>
      </c>
    </row>
    <row r="173" spans="1:65" s="2" customFormat="1" ht="10">
      <c r="A173" s="34"/>
      <c r="B173" s="35"/>
      <c r="C173" s="36"/>
      <c r="D173" s="205" t="s">
        <v>162</v>
      </c>
      <c r="E173" s="36"/>
      <c r="F173" s="206" t="s">
        <v>513</v>
      </c>
      <c r="G173" s="36"/>
      <c r="H173" s="36"/>
      <c r="I173" s="207"/>
      <c r="J173" s="36"/>
      <c r="K173" s="36"/>
      <c r="L173" s="39"/>
      <c r="M173" s="208"/>
      <c r="N173" s="20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162</v>
      </c>
      <c r="AU173" s="17" t="s">
        <v>87</v>
      </c>
    </row>
    <row r="174" spans="1:65" s="13" customFormat="1" ht="10">
      <c r="B174" s="210"/>
      <c r="C174" s="211"/>
      <c r="D174" s="205" t="s">
        <v>168</v>
      </c>
      <c r="E174" s="212" t="s">
        <v>426</v>
      </c>
      <c r="F174" s="213" t="s">
        <v>287</v>
      </c>
      <c r="G174" s="211"/>
      <c r="H174" s="214">
        <v>20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168</v>
      </c>
      <c r="AU174" s="220" t="s">
        <v>87</v>
      </c>
      <c r="AV174" s="13" t="s">
        <v>87</v>
      </c>
      <c r="AW174" s="13" t="s">
        <v>34</v>
      </c>
      <c r="AX174" s="13" t="s">
        <v>85</v>
      </c>
      <c r="AY174" s="220" t="s">
        <v>152</v>
      </c>
    </row>
    <row r="175" spans="1:65" s="12" customFormat="1" ht="25.9" customHeight="1">
      <c r="B175" s="176"/>
      <c r="C175" s="177"/>
      <c r="D175" s="178" t="s">
        <v>76</v>
      </c>
      <c r="E175" s="179" t="s">
        <v>267</v>
      </c>
      <c r="F175" s="179" t="s">
        <v>268</v>
      </c>
      <c r="G175" s="177"/>
      <c r="H175" s="177"/>
      <c r="I175" s="180"/>
      <c r="J175" s="181">
        <f>BK175</f>
        <v>0</v>
      </c>
      <c r="K175" s="177"/>
      <c r="L175" s="182"/>
      <c r="M175" s="183"/>
      <c r="N175" s="184"/>
      <c r="O175" s="184"/>
      <c r="P175" s="185">
        <f>SUM(P176:P182)</f>
        <v>0</v>
      </c>
      <c r="Q175" s="184"/>
      <c r="R175" s="185">
        <f>SUM(R176:R182)</f>
        <v>0</v>
      </c>
      <c r="S175" s="184"/>
      <c r="T175" s="186">
        <f>SUM(T176:T182)</f>
        <v>0</v>
      </c>
      <c r="AR175" s="187" t="s">
        <v>160</v>
      </c>
      <c r="AT175" s="188" t="s">
        <v>76</v>
      </c>
      <c r="AU175" s="188" t="s">
        <v>77</v>
      </c>
      <c r="AY175" s="187" t="s">
        <v>152</v>
      </c>
      <c r="BK175" s="189">
        <f>SUM(BK176:BK182)</f>
        <v>0</v>
      </c>
    </row>
    <row r="176" spans="1:65" s="2" customFormat="1" ht="16.5" customHeight="1">
      <c r="A176" s="34"/>
      <c r="B176" s="35"/>
      <c r="C176" s="192" t="s">
        <v>287</v>
      </c>
      <c r="D176" s="192" t="s">
        <v>155</v>
      </c>
      <c r="E176" s="193" t="s">
        <v>515</v>
      </c>
      <c r="F176" s="194" t="s">
        <v>516</v>
      </c>
      <c r="G176" s="195" t="s">
        <v>302</v>
      </c>
      <c r="H176" s="196">
        <v>4</v>
      </c>
      <c r="I176" s="197"/>
      <c r="J176" s="198">
        <f>ROUND(I176*H176,2)</f>
        <v>0</v>
      </c>
      <c r="K176" s="194" t="s">
        <v>159</v>
      </c>
      <c r="L176" s="39"/>
      <c r="M176" s="199" t="s">
        <v>1</v>
      </c>
      <c r="N176" s="200" t="s">
        <v>42</v>
      </c>
      <c r="O176" s="7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230</v>
      </c>
      <c r="AT176" s="203" t="s">
        <v>155</v>
      </c>
      <c r="AU176" s="203" t="s">
        <v>85</v>
      </c>
      <c r="AY176" s="17" t="s">
        <v>152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85</v>
      </c>
      <c r="BK176" s="204">
        <f>ROUND(I176*H176,2)</f>
        <v>0</v>
      </c>
      <c r="BL176" s="17" t="s">
        <v>230</v>
      </c>
      <c r="BM176" s="203" t="s">
        <v>517</v>
      </c>
    </row>
    <row r="177" spans="1:65" s="2" customFormat="1" ht="10">
      <c r="A177" s="34"/>
      <c r="B177" s="35"/>
      <c r="C177" s="36"/>
      <c r="D177" s="205" t="s">
        <v>162</v>
      </c>
      <c r="E177" s="36"/>
      <c r="F177" s="206" t="s">
        <v>518</v>
      </c>
      <c r="G177" s="36"/>
      <c r="H177" s="36"/>
      <c r="I177" s="207"/>
      <c r="J177" s="36"/>
      <c r="K177" s="36"/>
      <c r="L177" s="39"/>
      <c r="M177" s="208"/>
      <c r="N177" s="20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162</v>
      </c>
      <c r="AU177" s="17" t="s">
        <v>85</v>
      </c>
    </row>
    <row r="178" spans="1:65" s="2" customFormat="1" ht="16.5" customHeight="1">
      <c r="A178" s="34"/>
      <c r="B178" s="35"/>
      <c r="C178" s="192" t="s">
        <v>7</v>
      </c>
      <c r="D178" s="192" t="s">
        <v>155</v>
      </c>
      <c r="E178" s="193" t="s">
        <v>519</v>
      </c>
      <c r="F178" s="194" t="s">
        <v>520</v>
      </c>
      <c r="G178" s="195" t="s">
        <v>302</v>
      </c>
      <c r="H178" s="196">
        <v>4</v>
      </c>
      <c r="I178" s="197"/>
      <c r="J178" s="198">
        <f>ROUND(I178*H178,2)</f>
        <v>0</v>
      </c>
      <c r="K178" s="194" t="s">
        <v>159</v>
      </c>
      <c r="L178" s="39"/>
      <c r="M178" s="199" t="s">
        <v>1</v>
      </c>
      <c r="N178" s="200" t="s">
        <v>42</v>
      </c>
      <c r="O178" s="7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230</v>
      </c>
      <c r="AT178" s="203" t="s">
        <v>155</v>
      </c>
      <c r="AU178" s="203" t="s">
        <v>85</v>
      </c>
      <c r="AY178" s="17" t="s">
        <v>152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85</v>
      </c>
      <c r="BK178" s="204">
        <f>ROUND(I178*H178,2)</f>
        <v>0</v>
      </c>
      <c r="BL178" s="17" t="s">
        <v>230</v>
      </c>
      <c r="BM178" s="203" t="s">
        <v>521</v>
      </c>
    </row>
    <row r="179" spans="1:65" s="2" customFormat="1" ht="10">
      <c r="A179" s="34"/>
      <c r="B179" s="35"/>
      <c r="C179" s="36"/>
      <c r="D179" s="205" t="s">
        <v>162</v>
      </c>
      <c r="E179" s="36"/>
      <c r="F179" s="206" t="s">
        <v>522</v>
      </c>
      <c r="G179" s="36"/>
      <c r="H179" s="36"/>
      <c r="I179" s="207"/>
      <c r="J179" s="36"/>
      <c r="K179" s="36"/>
      <c r="L179" s="39"/>
      <c r="M179" s="208"/>
      <c r="N179" s="20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162</v>
      </c>
      <c r="AU179" s="17" t="s">
        <v>85</v>
      </c>
    </row>
    <row r="180" spans="1:65" s="2" customFormat="1" ht="24.15" customHeight="1">
      <c r="A180" s="34"/>
      <c r="B180" s="35"/>
      <c r="C180" s="192" t="s">
        <v>299</v>
      </c>
      <c r="D180" s="192" t="s">
        <v>155</v>
      </c>
      <c r="E180" s="193" t="s">
        <v>523</v>
      </c>
      <c r="F180" s="194" t="s">
        <v>524</v>
      </c>
      <c r="G180" s="195" t="s">
        <v>236</v>
      </c>
      <c r="H180" s="196">
        <v>20</v>
      </c>
      <c r="I180" s="197"/>
      <c r="J180" s="198">
        <f>ROUND(I180*H180,2)</f>
        <v>0</v>
      </c>
      <c r="K180" s="194" t="s">
        <v>159</v>
      </c>
      <c r="L180" s="39"/>
      <c r="M180" s="199" t="s">
        <v>1</v>
      </c>
      <c r="N180" s="200" t="s">
        <v>42</v>
      </c>
      <c r="O180" s="7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230</v>
      </c>
      <c r="AT180" s="203" t="s">
        <v>155</v>
      </c>
      <c r="AU180" s="203" t="s">
        <v>85</v>
      </c>
      <c r="AY180" s="17" t="s">
        <v>152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85</v>
      </c>
      <c r="BK180" s="204">
        <f>ROUND(I180*H180,2)</f>
        <v>0</v>
      </c>
      <c r="BL180" s="17" t="s">
        <v>230</v>
      </c>
      <c r="BM180" s="203" t="s">
        <v>525</v>
      </c>
    </row>
    <row r="181" spans="1:65" s="2" customFormat="1" ht="45">
      <c r="A181" s="34"/>
      <c r="B181" s="35"/>
      <c r="C181" s="36"/>
      <c r="D181" s="205" t="s">
        <v>162</v>
      </c>
      <c r="E181" s="36"/>
      <c r="F181" s="206" t="s">
        <v>526</v>
      </c>
      <c r="G181" s="36"/>
      <c r="H181" s="36"/>
      <c r="I181" s="207"/>
      <c r="J181" s="36"/>
      <c r="K181" s="36"/>
      <c r="L181" s="39"/>
      <c r="M181" s="208"/>
      <c r="N181" s="20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162</v>
      </c>
      <c r="AU181" s="17" t="s">
        <v>85</v>
      </c>
    </row>
    <row r="182" spans="1:65" s="13" customFormat="1" ht="10">
      <c r="B182" s="210"/>
      <c r="C182" s="211"/>
      <c r="D182" s="205" t="s">
        <v>168</v>
      </c>
      <c r="E182" s="212" t="s">
        <v>1</v>
      </c>
      <c r="F182" s="213" t="s">
        <v>426</v>
      </c>
      <c r="G182" s="211"/>
      <c r="H182" s="214">
        <v>20</v>
      </c>
      <c r="I182" s="215"/>
      <c r="J182" s="211"/>
      <c r="K182" s="211"/>
      <c r="L182" s="216"/>
      <c r="M182" s="256"/>
      <c r="N182" s="257"/>
      <c r="O182" s="257"/>
      <c r="P182" s="257"/>
      <c r="Q182" s="257"/>
      <c r="R182" s="257"/>
      <c r="S182" s="257"/>
      <c r="T182" s="258"/>
      <c r="AT182" s="220" t="s">
        <v>168</v>
      </c>
      <c r="AU182" s="220" t="s">
        <v>85</v>
      </c>
      <c r="AV182" s="13" t="s">
        <v>87</v>
      </c>
      <c r="AW182" s="13" t="s">
        <v>34</v>
      </c>
      <c r="AX182" s="13" t="s">
        <v>85</v>
      </c>
      <c r="AY182" s="220" t="s">
        <v>152</v>
      </c>
    </row>
    <row r="183" spans="1:65" s="2" customFormat="1" ht="7" customHeight="1">
      <c r="A183" s="3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39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0YWZ+DdhP75zfwtnscMwguuHVMNRWHS9PLBu12qVM4l6/NbaZvqvfdodFTCZWi1s8kD+VkOw8BcasdbjztfC7A==" saltValue="NMQsKDvyRLCDcjfh4o9+9YZ32tj5rIT7GBL+i592RTTlHVouvX6eo+GSgQhVTS0uOtemnPdP2ut/1FG4UqeHgA==" spinCount="100000" sheet="1" objects="1" scenarios="1" formatColumns="0" formatRows="0" autoFilter="0"/>
  <autoFilter ref="C118:K182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7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101</v>
      </c>
    </row>
    <row r="3" spans="1:46" s="1" customFormat="1" ht="7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5" hidden="1" customHeight="1">
      <c r="B4" s="20"/>
      <c r="D4" s="118" t="s">
        <v>112</v>
      </c>
      <c r="L4" s="20"/>
      <c r="M4" s="119" t="s">
        <v>10</v>
      </c>
      <c r="AT4" s="17" t="s">
        <v>4</v>
      </c>
    </row>
    <row r="5" spans="1:46" s="1" customFormat="1" ht="7" hidden="1" customHeight="1">
      <c r="B5" s="20"/>
      <c r="L5" s="20"/>
    </row>
    <row r="6" spans="1:46" s="1" customFormat="1" ht="12" hidden="1" customHeight="1">
      <c r="B6" s="20"/>
      <c r="D6" s="120" t="s">
        <v>16</v>
      </c>
      <c r="L6" s="20"/>
    </row>
    <row r="7" spans="1:46" s="1" customFormat="1" ht="16.5" hidden="1" customHeight="1">
      <c r="B7" s="20"/>
      <c r="E7" s="323" t="str">
        <f>'Rekapitulace stavby'!K6</f>
        <v>Oprava přejezdů u OŘ Ostrava 2023</v>
      </c>
      <c r="F7" s="324"/>
      <c r="G7" s="324"/>
      <c r="H7" s="324"/>
      <c r="L7" s="20"/>
    </row>
    <row r="8" spans="1:46" s="1" customFormat="1" ht="12" hidden="1" customHeight="1">
      <c r="B8" s="20"/>
      <c r="D8" s="120" t="s">
        <v>121</v>
      </c>
      <c r="L8" s="20"/>
    </row>
    <row r="9" spans="1:46" s="2" customFormat="1" ht="16.5" hidden="1" customHeight="1">
      <c r="A9" s="34"/>
      <c r="B9" s="39"/>
      <c r="C9" s="34"/>
      <c r="D9" s="34"/>
      <c r="E9" s="323" t="s">
        <v>527</v>
      </c>
      <c r="F9" s="326"/>
      <c r="G9" s="326"/>
      <c r="H9" s="32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20" t="s">
        <v>528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25" t="s">
        <v>529</v>
      </c>
      <c r="F11" s="326"/>
      <c r="G11" s="326"/>
      <c r="H11" s="326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12. 4. 2023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0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20" t="s">
        <v>30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27" t="str">
        <f>'Rekapitulace stavby'!E14</f>
        <v>Vyplň údaj</v>
      </c>
      <c r="F20" s="328"/>
      <c r="G20" s="328"/>
      <c r="H20" s="328"/>
      <c r="I20" s="120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20" t="s">
        <v>32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20" t="s">
        <v>35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20" t="s">
        <v>36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22"/>
      <c r="B29" s="123"/>
      <c r="C29" s="122"/>
      <c r="D29" s="122"/>
      <c r="E29" s="329" t="s">
        <v>1</v>
      </c>
      <c r="F29" s="329"/>
      <c r="G29" s="329"/>
      <c r="H29" s="32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hidden="1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hidden="1" customHeight="1">
      <c r="A32" s="34"/>
      <c r="B32" s="39"/>
      <c r="C32" s="34"/>
      <c r="D32" s="126" t="s">
        <v>37</v>
      </c>
      <c r="E32" s="34"/>
      <c r="F32" s="34"/>
      <c r="G32" s="34"/>
      <c r="H32" s="34"/>
      <c r="I32" s="34"/>
      <c r="J32" s="127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hidden="1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34"/>
      <c r="F34" s="128" t="s">
        <v>39</v>
      </c>
      <c r="G34" s="34"/>
      <c r="H34" s="34"/>
      <c r="I34" s="128" t="s">
        <v>38</v>
      </c>
      <c r="J34" s="128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29" t="s">
        <v>41</v>
      </c>
      <c r="E35" s="120" t="s">
        <v>42</v>
      </c>
      <c r="F35" s="130">
        <f>ROUND((SUM(BE121:BE226)),  2)</f>
        <v>0</v>
      </c>
      <c r="G35" s="34"/>
      <c r="H35" s="34"/>
      <c r="I35" s="131">
        <v>0.21</v>
      </c>
      <c r="J35" s="130">
        <f>ROUND(((SUM(BE121:BE226))*I35),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0" t="s">
        <v>43</v>
      </c>
      <c r="F36" s="130">
        <f>ROUND((SUM(BF121:BF226)),  2)</f>
        <v>0</v>
      </c>
      <c r="G36" s="34"/>
      <c r="H36" s="34"/>
      <c r="I36" s="131">
        <v>0.15</v>
      </c>
      <c r="J36" s="130">
        <f>ROUND(((SUM(BF121:BF226))*I36),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0" t="s">
        <v>44</v>
      </c>
      <c r="F37" s="130">
        <f>ROUND((SUM(BG121:BG226)),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20" t="s">
        <v>45</v>
      </c>
      <c r="F38" s="130">
        <f>ROUND((SUM(BH121:BH226)),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20" t="s">
        <v>46</v>
      </c>
      <c r="F39" s="130">
        <f>ROUND((SUM(BI121:BI226)),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hidden="1" customHeight="1">
      <c r="B43" s="20"/>
      <c r="L43" s="20"/>
    </row>
    <row r="44" spans="1:31" s="1" customFormat="1" ht="14.4" hidden="1" customHeight="1">
      <c r="B44" s="20"/>
      <c r="L44" s="20"/>
    </row>
    <row r="45" spans="1:31" s="1" customFormat="1" ht="14.4" hidden="1" customHeight="1">
      <c r="B45" s="20"/>
      <c r="L45" s="20"/>
    </row>
    <row r="46" spans="1:31" s="1" customFormat="1" ht="14.4" hidden="1" customHeight="1">
      <c r="B46" s="20"/>
      <c r="L46" s="20"/>
    </row>
    <row r="47" spans="1:31" s="1" customFormat="1" ht="14.4" hidden="1" customHeight="1">
      <c r="B47" s="20"/>
      <c r="L47" s="20"/>
    </row>
    <row r="48" spans="1:31" s="1" customFormat="1" ht="14.4" hidden="1" customHeight="1">
      <c r="B48" s="20"/>
      <c r="L48" s="20"/>
    </row>
    <row r="49" spans="1:31" s="1" customFormat="1" ht="14.4" hidden="1" customHeight="1">
      <c r="B49" s="20"/>
      <c r="L49" s="20"/>
    </row>
    <row r="50" spans="1:31" s="2" customFormat="1" ht="14.4" hidden="1" customHeight="1">
      <c r="B50" s="51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1"/>
    </row>
    <row r="51" spans="1:31" ht="10" hidden="1">
      <c r="B51" s="20"/>
      <c r="L51" s="20"/>
    </row>
    <row r="52" spans="1:31" ht="10" hidden="1">
      <c r="B52" s="20"/>
      <c r="L52" s="20"/>
    </row>
    <row r="53" spans="1:31" ht="10" hidden="1">
      <c r="B53" s="20"/>
      <c r="L53" s="20"/>
    </row>
    <row r="54" spans="1:31" ht="10" hidden="1">
      <c r="B54" s="20"/>
      <c r="L54" s="20"/>
    </row>
    <row r="55" spans="1:31" ht="10" hidden="1">
      <c r="B55" s="20"/>
      <c r="L55" s="20"/>
    </row>
    <row r="56" spans="1:31" ht="10" hidden="1">
      <c r="B56" s="20"/>
      <c r="L56" s="20"/>
    </row>
    <row r="57" spans="1:31" ht="10" hidden="1">
      <c r="B57" s="20"/>
      <c r="L57" s="20"/>
    </row>
    <row r="58" spans="1:31" ht="10" hidden="1">
      <c r="B58" s="20"/>
      <c r="L58" s="20"/>
    </row>
    <row r="59" spans="1:31" ht="10" hidden="1">
      <c r="B59" s="20"/>
      <c r="L59" s="20"/>
    </row>
    <row r="60" spans="1:31" ht="10" hidden="1">
      <c r="B60" s="20"/>
      <c r="L60" s="20"/>
    </row>
    <row r="61" spans="1:31" s="2" customFormat="1" ht="12.5" hidden="1">
      <c r="A61" s="34"/>
      <c r="B61" s="39"/>
      <c r="C61" s="34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 hidden="1">
      <c r="B62" s="20"/>
      <c r="L62" s="20"/>
    </row>
    <row r="63" spans="1:31" ht="10" hidden="1">
      <c r="B63" s="20"/>
      <c r="L63" s="20"/>
    </row>
    <row r="64" spans="1:31" ht="10" hidden="1">
      <c r="B64" s="20"/>
      <c r="L64" s="20"/>
    </row>
    <row r="65" spans="1:31" s="2" customFormat="1" ht="13" hidden="1">
      <c r="A65" s="34"/>
      <c r="B65" s="39"/>
      <c r="C65" s="34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 hidden="1">
      <c r="B66" s="20"/>
      <c r="L66" s="20"/>
    </row>
    <row r="67" spans="1:31" ht="10" hidden="1">
      <c r="B67" s="20"/>
      <c r="L67" s="20"/>
    </row>
    <row r="68" spans="1:31" ht="10" hidden="1">
      <c r="B68" s="20"/>
      <c r="L68" s="20"/>
    </row>
    <row r="69" spans="1:31" ht="10" hidden="1">
      <c r="B69" s="20"/>
      <c r="L69" s="20"/>
    </row>
    <row r="70" spans="1:31" ht="10" hidden="1">
      <c r="B70" s="20"/>
      <c r="L70" s="20"/>
    </row>
    <row r="71" spans="1:31" ht="10" hidden="1">
      <c r="B71" s="20"/>
      <c r="L71" s="20"/>
    </row>
    <row r="72" spans="1:31" ht="10" hidden="1">
      <c r="B72" s="20"/>
      <c r="L72" s="20"/>
    </row>
    <row r="73" spans="1:31" ht="10" hidden="1">
      <c r="B73" s="20"/>
      <c r="L73" s="20"/>
    </row>
    <row r="74" spans="1:31" ht="10" hidden="1">
      <c r="B74" s="20"/>
      <c r="L74" s="20"/>
    </row>
    <row r="75" spans="1:31" ht="10" hidden="1">
      <c r="B75" s="20"/>
      <c r="L75" s="20"/>
    </row>
    <row r="76" spans="1:31" s="2" customFormat="1" ht="12.5" hidden="1">
      <c r="A76" s="34"/>
      <c r="B76" s="39"/>
      <c r="C76" s="34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0" hidden="1"/>
    <row r="79" spans="1:31" ht="10" hidden="1"/>
    <row r="80" spans="1:31" ht="10" hidden="1"/>
    <row r="81" spans="1:31" s="2" customFormat="1" ht="7" hidden="1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7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30" t="str">
        <f>E7</f>
        <v>Oprava přejezdů u OŘ Ostrava 2023</v>
      </c>
      <c r="F85" s="331"/>
      <c r="G85" s="331"/>
      <c r="H85" s="33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121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30" t="s">
        <v>527</v>
      </c>
      <c r="F87" s="332"/>
      <c r="G87" s="332"/>
      <c r="H87" s="33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528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8" t="str">
        <f>E11</f>
        <v>PS 01.1 - Položky dle KROS</v>
      </c>
      <c r="F89" s="332"/>
      <c r="G89" s="332"/>
      <c r="H89" s="33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7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ST Olomouc</v>
      </c>
      <c r="G91" s="36"/>
      <c r="H91" s="36"/>
      <c r="I91" s="29" t="s">
        <v>22</v>
      </c>
      <c r="J91" s="66" t="str">
        <f>IF(J14="","",J14)</f>
        <v>12. 4. 2023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7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29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2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0" t="s">
        <v>130</v>
      </c>
      <c r="D96" s="151"/>
      <c r="E96" s="151"/>
      <c r="F96" s="151"/>
      <c r="G96" s="151"/>
      <c r="H96" s="151"/>
      <c r="I96" s="151"/>
      <c r="J96" s="152" t="s">
        <v>131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2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75" hidden="1" customHeight="1">
      <c r="A98" s="34"/>
      <c r="B98" s="35"/>
      <c r="C98" s="153" t="s">
        <v>132</v>
      </c>
      <c r="D98" s="36"/>
      <c r="E98" s="36"/>
      <c r="F98" s="36"/>
      <c r="G98" s="36"/>
      <c r="H98" s="36"/>
      <c r="I98" s="36"/>
      <c r="J98" s="84">
        <f>J121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133</v>
      </c>
    </row>
    <row r="99" spans="1:47" s="9" customFormat="1" ht="25" hidden="1" customHeight="1">
      <c r="B99" s="154"/>
      <c r="C99" s="155"/>
      <c r="D99" s="156" t="s">
        <v>136</v>
      </c>
      <c r="E99" s="157"/>
      <c r="F99" s="157"/>
      <c r="G99" s="157"/>
      <c r="H99" s="157"/>
      <c r="I99" s="157"/>
      <c r="J99" s="158">
        <f>J136</f>
        <v>0</v>
      </c>
      <c r="K99" s="155"/>
      <c r="L99" s="159"/>
    </row>
    <row r="100" spans="1:47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7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ht="10" hidden="1"/>
    <row r="103" spans="1:47" ht="10" hidden="1"/>
    <row r="104" spans="1:47" ht="10" hidden="1"/>
    <row r="105" spans="1:47" s="2" customFormat="1" ht="7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5" customHeight="1">
      <c r="A106" s="34"/>
      <c r="B106" s="35"/>
      <c r="C106" s="23" t="s">
        <v>137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7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30" t="str">
        <f>E7</f>
        <v>Oprava přejezdů u OŘ Ostrava 2023</v>
      </c>
      <c r="F109" s="331"/>
      <c r="G109" s="331"/>
      <c r="H109" s="33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1"/>
      <c r="C110" s="29" t="s">
        <v>121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pans="1:47" s="2" customFormat="1" ht="16.5" customHeight="1">
      <c r="A111" s="34"/>
      <c r="B111" s="35"/>
      <c r="C111" s="36"/>
      <c r="D111" s="36"/>
      <c r="E111" s="330" t="s">
        <v>527</v>
      </c>
      <c r="F111" s="332"/>
      <c r="G111" s="332"/>
      <c r="H111" s="33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528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8" t="str">
        <f>E11</f>
        <v>PS 01.1 - Položky dle KROS</v>
      </c>
      <c r="F113" s="332"/>
      <c r="G113" s="332"/>
      <c r="H113" s="33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7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F14</f>
        <v>ST Olomouc</v>
      </c>
      <c r="G115" s="36"/>
      <c r="H115" s="36"/>
      <c r="I115" s="29" t="s">
        <v>22</v>
      </c>
      <c r="J115" s="66" t="str">
        <f>IF(J14="","",J14)</f>
        <v>12. 4. 2023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7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15" customHeight="1">
      <c r="A117" s="34"/>
      <c r="B117" s="35"/>
      <c r="C117" s="29" t="s">
        <v>24</v>
      </c>
      <c r="D117" s="36"/>
      <c r="E117" s="36"/>
      <c r="F117" s="27" t="str">
        <f>E17</f>
        <v>Správa železnic, s.o.</v>
      </c>
      <c r="G117" s="36"/>
      <c r="H117" s="36"/>
      <c r="I117" s="29" t="s">
        <v>32</v>
      </c>
      <c r="J117" s="32" t="str">
        <f>E23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15" customHeight="1">
      <c r="A118" s="34"/>
      <c r="B118" s="35"/>
      <c r="C118" s="29" t="s">
        <v>30</v>
      </c>
      <c r="D118" s="36"/>
      <c r="E118" s="36"/>
      <c r="F118" s="27" t="str">
        <f>IF(E20="","",E20)</f>
        <v>Vyplň údaj</v>
      </c>
      <c r="G118" s="36"/>
      <c r="H118" s="36"/>
      <c r="I118" s="29" t="s">
        <v>35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2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5"/>
      <c r="B120" s="166"/>
      <c r="C120" s="167" t="s">
        <v>138</v>
      </c>
      <c r="D120" s="168" t="s">
        <v>62</v>
      </c>
      <c r="E120" s="168" t="s">
        <v>58</v>
      </c>
      <c r="F120" s="168" t="s">
        <v>59</v>
      </c>
      <c r="G120" s="168" t="s">
        <v>139</v>
      </c>
      <c r="H120" s="168" t="s">
        <v>140</v>
      </c>
      <c r="I120" s="168" t="s">
        <v>141</v>
      </c>
      <c r="J120" s="168" t="s">
        <v>131</v>
      </c>
      <c r="K120" s="169" t="s">
        <v>142</v>
      </c>
      <c r="L120" s="170"/>
      <c r="M120" s="75" t="s">
        <v>1</v>
      </c>
      <c r="N120" s="76" t="s">
        <v>41</v>
      </c>
      <c r="O120" s="76" t="s">
        <v>143</v>
      </c>
      <c r="P120" s="76" t="s">
        <v>144</v>
      </c>
      <c r="Q120" s="76" t="s">
        <v>145</v>
      </c>
      <c r="R120" s="76" t="s">
        <v>146</v>
      </c>
      <c r="S120" s="76" t="s">
        <v>147</v>
      </c>
      <c r="T120" s="77" t="s">
        <v>148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" customFormat="1" ht="22.75" customHeight="1">
      <c r="A121" s="34"/>
      <c r="B121" s="35"/>
      <c r="C121" s="82" t="s">
        <v>149</v>
      </c>
      <c r="D121" s="36"/>
      <c r="E121" s="36"/>
      <c r="F121" s="36"/>
      <c r="G121" s="36"/>
      <c r="H121" s="36"/>
      <c r="I121" s="36"/>
      <c r="J121" s="171">
        <f>BK121</f>
        <v>0</v>
      </c>
      <c r="K121" s="36"/>
      <c r="L121" s="39"/>
      <c r="M121" s="78"/>
      <c r="N121" s="172"/>
      <c r="O121" s="79"/>
      <c r="P121" s="173">
        <f>P122+SUM(P123:P136)</f>
        <v>0</v>
      </c>
      <c r="Q121" s="79"/>
      <c r="R121" s="173">
        <f>R122+SUM(R123:R136)</f>
        <v>0</v>
      </c>
      <c r="S121" s="79"/>
      <c r="T121" s="174">
        <f>T122+SUM(T123:T136)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133</v>
      </c>
      <c r="BK121" s="175">
        <f>BK122+SUM(BK123:BK136)</f>
        <v>0</v>
      </c>
    </row>
    <row r="122" spans="1:65" s="2" customFormat="1" ht="21.75" customHeight="1">
      <c r="A122" s="34"/>
      <c r="B122" s="35"/>
      <c r="C122" s="233" t="s">
        <v>85</v>
      </c>
      <c r="D122" s="233" t="s">
        <v>227</v>
      </c>
      <c r="E122" s="234" t="s">
        <v>530</v>
      </c>
      <c r="F122" s="235" t="s">
        <v>531</v>
      </c>
      <c r="G122" s="236" t="s">
        <v>158</v>
      </c>
      <c r="H122" s="237">
        <v>1840</v>
      </c>
      <c r="I122" s="238"/>
      <c r="J122" s="239">
        <f>ROUND(I122*H122,2)</f>
        <v>0</v>
      </c>
      <c r="K122" s="235" t="s">
        <v>159</v>
      </c>
      <c r="L122" s="240"/>
      <c r="M122" s="241" t="s">
        <v>1</v>
      </c>
      <c r="N122" s="242" t="s">
        <v>42</v>
      </c>
      <c r="O122" s="7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87</v>
      </c>
      <c r="AT122" s="203" t="s">
        <v>227</v>
      </c>
      <c r="AU122" s="203" t="s">
        <v>77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85</v>
      </c>
      <c r="BK122" s="204">
        <f>ROUND(I122*H122,2)</f>
        <v>0</v>
      </c>
      <c r="BL122" s="17" t="s">
        <v>85</v>
      </c>
      <c r="BM122" s="203" t="s">
        <v>532</v>
      </c>
    </row>
    <row r="123" spans="1:65" s="2" customFormat="1" ht="10">
      <c r="A123" s="34"/>
      <c r="B123" s="35"/>
      <c r="C123" s="36"/>
      <c r="D123" s="205" t="s">
        <v>162</v>
      </c>
      <c r="E123" s="36"/>
      <c r="F123" s="206" t="s">
        <v>531</v>
      </c>
      <c r="G123" s="36"/>
      <c r="H123" s="36"/>
      <c r="I123" s="207"/>
      <c r="J123" s="36"/>
      <c r="K123" s="36"/>
      <c r="L123" s="39"/>
      <c r="M123" s="208"/>
      <c r="N123" s="209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162</v>
      </c>
      <c r="AU123" s="17" t="s">
        <v>77</v>
      </c>
    </row>
    <row r="124" spans="1:65" s="2" customFormat="1" ht="21.75" customHeight="1">
      <c r="A124" s="34"/>
      <c r="B124" s="35"/>
      <c r="C124" s="233" t="s">
        <v>87</v>
      </c>
      <c r="D124" s="233" t="s">
        <v>227</v>
      </c>
      <c r="E124" s="234" t="s">
        <v>533</v>
      </c>
      <c r="F124" s="235" t="s">
        <v>534</v>
      </c>
      <c r="G124" s="236" t="s">
        <v>158</v>
      </c>
      <c r="H124" s="237">
        <v>215</v>
      </c>
      <c r="I124" s="238"/>
      <c r="J124" s="239">
        <f>ROUND(I124*H124,2)</f>
        <v>0</v>
      </c>
      <c r="K124" s="235" t="s">
        <v>159</v>
      </c>
      <c r="L124" s="240"/>
      <c r="M124" s="241" t="s">
        <v>1</v>
      </c>
      <c r="N124" s="242" t="s">
        <v>42</v>
      </c>
      <c r="O124" s="7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87</v>
      </c>
      <c r="AT124" s="203" t="s">
        <v>227</v>
      </c>
      <c r="AU124" s="203" t="s">
        <v>77</v>
      </c>
      <c r="AY124" s="17" t="s">
        <v>152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85</v>
      </c>
      <c r="BK124" s="204">
        <f>ROUND(I124*H124,2)</f>
        <v>0</v>
      </c>
      <c r="BL124" s="17" t="s">
        <v>85</v>
      </c>
      <c r="BM124" s="203" t="s">
        <v>535</v>
      </c>
    </row>
    <row r="125" spans="1:65" s="2" customFormat="1" ht="10">
      <c r="A125" s="34"/>
      <c r="B125" s="35"/>
      <c r="C125" s="36"/>
      <c r="D125" s="205" t="s">
        <v>162</v>
      </c>
      <c r="E125" s="36"/>
      <c r="F125" s="206" t="s">
        <v>534</v>
      </c>
      <c r="G125" s="36"/>
      <c r="H125" s="36"/>
      <c r="I125" s="207"/>
      <c r="J125" s="36"/>
      <c r="K125" s="36"/>
      <c r="L125" s="39"/>
      <c r="M125" s="208"/>
      <c r="N125" s="20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162</v>
      </c>
      <c r="AU125" s="17" t="s">
        <v>77</v>
      </c>
    </row>
    <row r="126" spans="1:65" s="2" customFormat="1" ht="16.5" customHeight="1">
      <c r="A126" s="34"/>
      <c r="B126" s="35"/>
      <c r="C126" s="233" t="s">
        <v>170</v>
      </c>
      <c r="D126" s="233" t="s">
        <v>227</v>
      </c>
      <c r="E126" s="234" t="s">
        <v>536</v>
      </c>
      <c r="F126" s="235" t="s">
        <v>537</v>
      </c>
      <c r="G126" s="236" t="s">
        <v>158</v>
      </c>
      <c r="H126" s="237">
        <v>110</v>
      </c>
      <c r="I126" s="238"/>
      <c r="J126" s="239">
        <f>ROUND(I126*H126,2)</f>
        <v>0</v>
      </c>
      <c r="K126" s="235" t="s">
        <v>159</v>
      </c>
      <c r="L126" s="240"/>
      <c r="M126" s="241" t="s">
        <v>1</v>
      </c>
      <c r="N126" s="242" t="s">
        <v>42</v>
      </c>
      <c r="O126" s="7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87</v>
      </c>
      <c r="AT126" s="203" t="s">
        <v>227</v>
      </c>
      <c r="AU126" s="203" t="s">
        <v>77</v>
      </c>
      <c r="AY126" s="17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85</v>
      </c>
      <c r="BK126" s="204">
        <f>ROUND(I126*H126,2)</f>
        <v>0</v>
      </c>
      <c r="BL126" s="17" t="s">
        <v>85</v>
      </c>
      <c r="BM126" s="203" t="s">
        <v>538</v>
      </c>
    </row>
    <row r="127" spans="1:65" s="2" customFormat="1" ht="10">
      <c r="A127" s="34"/>
      <c r="B127" s="35"/>
      <c r="C127" s="36"/>
      <c r="D127" s="205" t="s">
        <v>162</v>
      </c>
      <c r="E127" s="36"/>
      <c r="F127" s="206" t="s">
        <v>537</v>
      </c>
      <c r="G127" s="36"/>
      <c r="H127" s="36"/>
      <c r="I127" s="207"/>
      <c r="J127" s="36"/>
      <c r="K127" s="36"/>
      <c r="L127" s="39"/>
      <c r="M127" s="208"/>
      <c r="N127" s="209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162</v>
      </c>
      <c r="AU127" s="17" t="s">
        <v>77</v>
      </c>
    </row>
    <row r="128" spans="1:65" s="2" customFormat="1" ht="16.5" customHeight="1">
      <c r="A128" s="34"/>
      <c r="B128" s="35"/>
      <c r="C128" s="233" t="s">
        <v>160</v>
      </c>
      <c r="D128" s="233" t="s">
        <v>227</v>
      </c>
      <c r="E128" s="234" t="s">
        <v>539</v>
      </c>
      <c r="F128" s="235" t="s">
        <v>540</v>
      </c>
      <c r="G128" s="236" t="s">
        <v>158</v>
      </c>
      <c r="H128" s="237">
        <v>50</v>
      </c>
      <c r="I128" s="238"/>
      <c r="J128" s="239">
        <f>ROUND(I128*H128,2)</f>
        <v>0</v>
      </c>
      <c r="K128" s="235" t="s">
        <v>159</v>
      </c>
      <c r="L128" s="240"/>
      <c r="M128" s="241" t="s">
        <v>1</v>
      </c>
      <c r="N128" s="242" t="s">
        <v>42</v>
      </c>
      <c r="O128" s="7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87</v>
      </c>
      <c r="AT128" s="203" t="s">
        <v>227</v>
      </c>
      <c r="AU128" s="203" t="s">
        <v>77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85</v>
      </c>
      <c r="BK128" s="204">
        <f>ROUND(I128*H128,2)</f>
        <v>0</v>
      </c>
      <c r="BL128" s="17" t="s">
        <v>85</v>
      </c>
      <c r="BM128" s="203" t="s">
        <v>541</v>
      </c>
    </row>
    <row r="129" spans="1:65" s="2" customFormat="1" ht="10">
      <c r="A129" s="34"/>
      <c r="B129" s="35"/>
      <c r="C129" s="36"/>
      <c r="D129" s="205" t="s">
        <v>162</v>
      </c>
      <c r="E129" s="36"/>
      <c r="F129" s="206" t="s">
        <v>540</v>
      </c>
      <c r="G129" s="36"/>
      <c r="H129" s="36"/>
      <c r="I129" s="207"/>
      <c r="J129" s="36"/>
      <c r="K129" s="36"/>
      <c r="L129" s="39"/>
      <c r="M129" s="208"/>
      <c r="N129" s="20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162</v>
      </c>
      <c r="AU129" s="17" t="s">
        <v>77</v>
      </c>
    </row>
    <row r="130" spans="1:65" s="2" customFormat="1" ht="16.5" customHeight="1">
      <c r="A130" s="34"/>
      <c r="B130" s="35"/>
      <c r="C130" s="233" t="s">
        <v>153</v>
      </c>
      <c r="D130" s="233" t="s">
        <v>227</v>
      </c>
      <c r="E130" s="234" t="s">
        <v>542</v>
      </c>
      <c r="F130" s="235" t="s">
        <v>543</v>
      </c>
      <c r="G130" s="236" t="s">
        <v>158</v>
      </c>
      <c r="H130" s="237">
        <v>230</v>
      </c>
      <c r="I130" s="238"/>
      <c r="J130" s="239">
        <f>ROUND(I130*H130,2)</f>
        <v>0</v>
      </c>
      <c r="K130" s="235" t="s">
        <v>159</v>
      </c>
      <c r="L130" s="240"/>
      <c r="M130" s="241" t="s">
        <v>1</v>
      </c>
      <c r="N130" s="242" t="s">
        <v>42</v>
      </c>
      <c r="O130" s="7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87</v>
      </c>
      <c r="AT130" s="203" t="s">
        <v>227</v>
      </c>
      <c r="AU130" s="203" t="s">
        <v>77</v>
      </c>
      <c r="AY130" s="17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85</v>
      </c>
      <c r="BK130" s="204">
        <f>ROUND(I130*H130,2)</f>
        <v>0</v>
      </c>
      <c r="BL130" s="17" t="s">
        <v>85</v>
      </c>
      <c r="BM130" s="203" t="s">
        <v>544</v>
      </c>
    </row>
    <row r="131" spans="1:65" s="2" customFormat="1" ht="10">
      <c r="A131" s="34"/>
      <c r="B131" s="35"/>
      <c r="C131" s="36"/>
      <c r="D131" s="205" t="s">
        <v>162</v>
      </c>
      <c r="E131" s="36"/>
      <c r="F131" s="206" t="s">
        <v>543</v>
      </c>
      <c r="G131" s="36"/>
      <c r="H131" s="36"/>
      <c r="I131" s="207"/>
      <c r="J131" s="36"/>
      <c r="K131" s="36"/>
      <c r="L131" s="39"/>
      <c r="M131" s="208"/>
      <c r="N131" s="20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162</v>
      </c>
      <c r="AU131" s="17" t="s">
        <v>77</v>
      </c>
    </row>
    <row r="132" spans="1:65" s="2" customFormat="1" ht="37.75" customHeight="1">
      <c r="A132" s="34"/>
      <c r="B132" s="35"/>
      <c r="C132" s="233" t="s">
        <v>191</v>
      </c>
      <c r="D132" s="233" t="s">
        <v>227</v>
      </c>
      <c r="E132" s="234" t="s">
        <v>545</v>
      </c>
      <c r="F132" s="235" t="s">
        <v>546</v>
      </c>
      <c r="G132" s="236" t="s">
        <v>302</v>
      </c>
      <c r="H132" s="237">
        <v>4</v>
      </c>
      <c r="I132" s="238"/>
      <c r="J132" s="239">
        <f>ROUND(I132*H132,2)</f>
        <v>0</v>
      </c>
      <c r="K132" s="235" t="s">
        <v>159</v>
      </c>
      <c r="L132" s="240"/>
      <c r="M132" s="241" t="s">
        <v>1</v>
      </c>
      <c r="N132" s="242" t="s">
        <v>42</v>
      </c>
      <c r="O132" s="7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87</v>
      </c>
      <c r="AT132" s="203" t="s">
        <v>227</v>
      </c>
      <c r="AU132" s="203" t="s">
        <v>77</v>
      </c>
      <c r="AY132" s="17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85</v>
      </c>
      <c r="BK132" s="204">
        <f>ROUND(I132*H132,2)</f>
        <v>0</v>
      </c>
      <c r="BL132" s="17" t="s">
        <v>85</v>
      </c>
      <c r="BM132" s="203" t="s">
        <v>547</v>
      </c>
    </row>
    <row r="133" spans="1:65" s="2" customFormat="1" ht="18">
      <c r="A133" s="34"/>
      <c r="B133" s="35"/>
      <c r="C133" s="36"/>
      <c r="D133" s="205" t="s">
        <v>162</v>
      </c>
      <c r="E133" s="36"/>
      <c r="F133" s="206" t="s">
        <v>546</v>
      </c>
      <c r="G133" s="36"/>
      <c r="H133" s="36"/>
      <c r="I133" s="207"/>
      <c r="J133" s="36"/>
      <c r="K133" s="36"/>
      <c r="L133" s="39"/>
      <c r="M133" s="208"/>
      <c r="N133" s="20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162</v>
      </c>
      <c r="AU133" s="17" t="s">
        <v>77</v>
      </c>
    </row>
    <row r="134" spans="1:65" s="2" customFormat="1" ht="16.5" customHeight="1">
      <c r="A134" s="34"/>
      <c r="B134" s="35"/>
      <c r="C134" s="233" t="s">
        <v>198</v>
      </c>
      <c r="D134" s="233" t="s">
        <v>227</v>
      </c>
      <c r="E134" s="234" t="s">
        <v>548</v>
      </c>
      <c r="F134" s="235" t="s">
        <v>549</v>
      </c>
      <c r="G134" s="236" t="s">
        <v>302</v>
      </c>
      <c r="H134" s="237">
        <v>1</v>
      </c>
      <c r="I134" s="238"/>
      <c r="J134" s="239">
        <f>ROUND(I134*H134,2)</f>
        <v>0</v>
      </c>
      <c r="K134" s="235" t="s">
        <v>159</v>
      </c>
      <c r="L134" s="240"/>
      <c r="M134" s="241" t="s">
        <v>1</v>
      </c>
      <c r="N134" s="242" t="s">
        <v>42</v>
      </c>
      <c r="O134" s="7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87</v>
      </c>
      <c r="AT134" s="203" t="s">
        <v>227</v>
      </c>
      <c r="AU134" s="203" t="s">
        <v>77</v>
      </c>
      <c r="AY134" s="17" t="s">
        <v>152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85</v>
      </c>
      <c r="BK134" s="204">
        <f>ROUND(I134*H134,2)</f>
        <v>0</v>
      </c>
      <c r="BL134" s="17" t="s">
        <v>85</v>
      </c>
      <c r="BM134" s="203" t="s">
        <v>550</v>
      </c>
    </row>
    <row r="135" spans="1:65" s="2" customFormat="1" ht="10">
      <c r="A135" s="34"/>
      <c r="B135" s="35"/>
      <c r="C135" s="36"/>
      <c r="D135" s="205" t="s">
        <v>162</v>
      </c>
      <c r="E135" s="36"/>
      <c r="F135" s="206" t="s">
        <v>549</v>
      </c>
      <c r="G135" s="36"/>
      <c r="H135" s="36"/>
      <c r="I135" s="207"/>
      <c r="J135" s="36"/>
      <c r="K135" s="36"/>
      <c r="L135" s="39"/>
      <c r="M135" s="208"/>
      <c r="N135" s="20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162</v>
      </c>
      <c r="AU135" s="17" t="s">
        <v>77</v>
      </c>
    </row>
    <row r="136" spans="1:65" s="12" customFormat="1" ht="25.9" customHeight="1">
      <c r="B136" s="176"/>
      <c r="C136" s="177"/>
      <c r="D136" s="178" t="s">
        <v>76</v>
      </c>
      <c r="E136" s="179" t="s">
        <v>267</v>
      </c>
      <c r="F136" s="179" t="s">
        <v>268</v>
      </c>
      <c r="G136" s="177"/>
      <c r="H136" s="177"/>
      <c r="I136" s="180"/>
      <c r="J136" s="181">
        <f>BK136</f>
        <v>0</v>
      </c>
      <c r="K136" s="177"/>
      <c r="L136" s="182"/>
      <c r="M136" s="183"/>
      <c r="N136" s="184"/>
      <c r="O136" s="184"/>
      <c r="P136" s="185">
        <f>SUM(P137:P226)</f>
        <v>0</v>
      </c>
      <c r="Q136" s="184"/>
      <c r="R136" s="185">
        <f>SUM(R137:R226)</f>
        <v>0</v>
      </c>
      <c r="S136" s="184"/>
      <c r="T136" s="186">
        <f>SUM(T137:T226)</f>
        <v>0</v>
      </c>
      <c r="AR136" s="187" t="s">
        <v>160</v>
      </c>
      <c r="AT136" s="188" t="s">
        <v>76</v>
      </c>
      <c r="AU136" s="188" t="s">
        <v>77</v>
      </c>
      <c r="AY136" s="187" t="s">
        <v>152</v>
      </c>
      <c r="BK136" s="189">
        <f>SUM(BK137:BK226)</f>
        <v>0</v>
      </c>
    </row>
    <row r="137" spans="1:65" s="2" customFormat="1" ht="16.5" customHeight="1">
      <c r="A137" s="34"/>
      <c r="B137" s="35"/>
      <c r="C137" s="192" t="s">
        <v>204</v>
      </c>
      <c r="D137" s="192" t="s">
        <v>155</v>
      </c>
      <c r="E137" s="193" t="s">
        <v>551</v>
      </c>
      <c r="F137" s="194" t="s">
        <v>552</v>
      </c>
      <c r="G137" s="195" t="s">
        <v>158</v>
      </c>
      <c r="H137" s="196">
        <v>50</v>
      </c>
      <c r="I137" s="197"/>
      <c r="J137" s="198">
        <f>ROUND(I137*H137,2)</f>
        <v>0</v>
      </c>
      <c r="K137" s="194" t="s">
        <v>159</v>
      </c>
      <c r="L137" s="39"/>
      <c r="M137" s="199" t="s">
        <v>1</v>
      </c>
      <c r="N137" s="200" t="s">
        <v>42</v>
      </c>
      <c r="O137" s="7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85</v>
      </c>
      <c r="AT137" s="203" t="s">
        <v>155</v>
      </c>
      <c r="AU137" s="203" t="s">
        <v>85</v>
      </c>
      <c r="AY137" s="17" t="s">
        <v>152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85</v>
      </c>
      <c r="BK137" s="204">
        <f>ROUND(I137*H137,2)</f>
        <v>0</v>
      </c>
      <c r="BL137" s="17" t="s">
        <v>85</v>
      </c>
      <c r="BM137" s="203" t="s">
        <v>553</v>
      </c>
    </row>
    <row r="138" spans="1:65" s="2" customFormat="1" ht="27">
      <c r="A138" s="34"/>
      <c r="B138" s="35"/>
      <c r="C138" s="36"/>
      <c r="D138" s="205" t="s">
        <v>162</v>
      </c>
      <c r="E138" s="36"/>
      <c r="F138" s="206" t="s">
        <v>554</v>
      </c>
      <c r="G138" s="36"/>
      <c r="H138" s="36"/>
      <c r="I138" s="207"/>
      <c r="J138" s="36"/>
      <c r="K138" s="36"/>
      <c r="L138" s="39"/>
      <c r="M138" s="208"/>
      <c r="N138" s="20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162</v>
      </c>
      <c r="AU138" s="17" t="s">
        <v>85</v>
      </c>
    </row>
    <row r="139" spans="1:65" s="2" customFormat="1" ht="16.5" customHeight="1">
      <c r="A139" s="34"/>
      <c r="B139" s="35"/>
      <c r="C139" s="192" t="s">
        <v>212</v>
      </c>
      <c r="D139" s="192" t="s">
        <v>155</v>
      </c>
      <c r="E139" s="193" t="s">
        <v>555</v>
      </c>
      <c r="F139" s="194" t="s">
        <v>556</v>
      </c>
      <c r="G139" s="195" t="s">
        <v>302</v>
      </c>
      <c r="H139" s="196">
        <v>1</v>
      </c>
      <c r="I139" s="197"/>
      <c r="J139" s="198">
        <f>ROUND(I139*H139,2)</f>
        <v>0</v>
      </c>
      <c r="K139" s="194" t="s">
        <v>159</v>
      </c>
      <c r="L139" s="39"/>
      <c r="M139" s="199" t="s">
        <v>1</v>
      </c>
      <c r="N139" s="200" t="s">
        <v>42</v>
      </c>
      <c r="O139" s="7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85</v>
      </c>
      <c r="AT139" s="203" t="s">
        <v>155</v>
      </c>
      <c r="AU139" s="203" t="s">
        <v>85</v>
      </c>
      <c r="AY139" s="17" t="s">
        <v>152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85</v>
      </c>
      <c r="BK139" s="204">
        <f>ROUND(I139*H139,2)</f>
        <v>0</v>
      </c>
      <c r="BL139" s="17" t="s">
        <v>85</v>
      </c>
      <c r="BM139" s="203" t="s">
        <v>557</v>
      </c>
    </row>
    <row r="140" spans="1:65" s="2" customFormat="1" ht="18">
      <c r="A140" s="34"/>
      <c r="B140" s="35"/>
      <c r="C140" s="36"/>
      <c r="D140" s="205" t="s">
        <v>162</v>
      </c>
      <c r="E140" s="36"/>
      <c r="F140" s="206" t="s">
        <v>558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162</v>
      </c>
      <c r="AU140" s="17" t="s">
        <v>85</v>
      </c>
    </row>
    <row r="141" spans="1:65" s="2" customFormat="1" ht="16.5" customHeight="1">
      <c r="A141" s="34"/>
      <c r="B141" s="35"/>
      <c r="C141" s="192" t="s">
        <v>221</v>
      </c>
      <c r="D141" s="192" t="s">
        <v>155</v>
      </c>
      <c r="E141" s="193" t="s">
        <v>559</v>
      </c>
      <c r="F141" s="194" t="s">
        <v>560</v>
      </c>
      <c r="G141" s="195" t="s">
        <v>302</v>
      </c>
      <c r="H141" s="196">
        <v>1</v>
      </c>
      <c r="I141" s="197"/>
      <c r="J141" s="198">
        <f>ROUND(I141*H141,2)</f>
        <v>0</v>
      </c>
      <c r="K141" s="194" t="s">
        <v>159</v>
      </c>
      <c r="L141" s="39"/>
      <c r="M141" s="199" t="s">
        <v>1</v>
      </c>
      <c r="N141" s="200" t="s">
        <v>42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85</v>
      </c>
      <c r="AT141" s="203" t="s">
        <v>155</v>
      </c>
      <c r="AU141" s="203" t="s">
        <v>85</v>
      </c>
      <c r="AY141" s="17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85</v>
      </c>
      <c r="BK141" s="204">
        <f>ROUND(I141*H141,2)</f>
        <v>0</v>
      </c>
      <c r="BL141" s="17" t="s">
        <v>85</v>
      </c>
      <c r="BM141" s="203" t="s">
        <v>561</v>
      </c>
    </row>
    <row r="142" spans="1:65" s="2" customFormat="1" ht="10">
      <c r="A142" s="34"/>
      <c r="B142" s="35"/>
      <c r="C142" s="36"/>
      <c r="D142" s="205" t="s">
        <v>162</v>
      </c>
      <c r="E142" s="36"/>
      <c r="F142" s="206" t="s">
        <v>562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162</v>
      </c>
      <c r="AU142" s="17" t="s">
        <v>85</v>
      </c>
    </row>
    <row r="143" spans="1:65" s="2" customFormat="1" ht="16.5" customHeight="1">
      <c r="A143" s="34"/>
      <c r="B143" s="35"/>
      <c r="C143" s="192" t="s">
        <v>226</v>
      </c>
      <c r="D143" s="192" t="s">
        <v>155</v>
      </c>
      <c r="E143" s="193" t="s">
        <v>563</v>
      </c>
      <c r="F143" s="194" t="s">
        <v>564</v>
      </c>
      <c r="G143" s="195" t="s">
        <v>302</v>
      </c>
      <c r="H143" s="196">
        <v>1</v>
      </c>
      <c r="I143" s="197"/>
      <c r="J143" s="198">
        <f>ROUND(I143*H143,2)</f>
        <v>0</v>
      </c>
      <c r="K143" s="194" t="s">
        <v>159</v>
      </c>
      <c r="L143" s="39"/>
      <c r="M143" s="199" t="s">
        <v>1</v>
      </c>
      <c r="N143" s="200" t="s">
        <v>42</v>
      </c>
      <c r="O143" s="7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85</v>
      </c>
      <c r="AT143" s="203" t="s">
        <v>155</v>
      </c>
      <c r="AU143" s="203" t="s">
        <v>85</v>
      </c>
      <c r="AY143" s="17" t="s">
        <v>152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85</v>
      </c>
      <c r="BK143" s="204">
        <f>ROUND(I143*H143,2)</f>
        <v>0</v>
      </c>
      <c r="BL143" s="17" t="s">
        <v>85</v>
      </c>
      <c r="BM143" s="203" t="s">
        <v>565</v>
      </c>
    </row>
    <row r="144" spans="1:65" s="2" customFormat="1" ht="18">
      <c r="A144" s="34"/>
      <c r="B144" s="35"/>
      <c r="C144" s="36"/>
      <c r="D144" s="205" t="s">
        <v>162</v>
      </c>
      <c r="E144" s="36"/>
      <c r="F144" s="206" t="s">
        <v>566</v>
      </c>
      <c r="G144" s="36"/>
      <c r="H144" s="36"/>
      <c r="I144" s="207"/>
      <c r="J144" s="36"/>
      <c r="K144" s="36"/>
      <c r="L144" s="39"/>
      <c r="M144" s="208"/>
      <c r="N144" s="20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162</v>
      </c>
      <c r="AU144" s="17" t="s">
        <v>85</v>
      </c>
    </row>
    <row r="145" spans="1:65" s="2" customFormat="1" ht="24.15" customHeight="1">
      <c r="A145" s="34"/>
      <c r="B145" s="35"/>
      <c r="C145" s="192" t="s">
        <v>233</v>
      </c>
      <c r="D145" s="192" t="s">
        <v>155</v>
      </c>
      <c r="E145" s="193" t="s">
        <v>567</v>
      </c>
      <c r="F145" s="194" t="s">
        <v>568</v>
      </c>
      <c r="G145" s="195" t="s">
        <v>158</v>
      </c>
      <c r="H145" s="196">
        <v>1840</v>
      </c>
      <c r="I145" s="197"/>
      <c r="J145" s="198">
        <f>ROUND(I145*H145,2)</f>
        <v>0</v>
      </c>
      <c r="K145" s="194" t="s">
        <v>159</v>
      </c>
      <c r="L145" s="39"/>
      <c r="M145" s="199" t="s">
        <v>1</v>
      </c>
      <c r="N145" s="200" t="s">
        <v>42</v>
      </c>
      <c r="O145" s="7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85</v>
      </c>
      <c r="AT145" s="203" t="s">
        <v>155</v>
      </c>
      <c r="AU145" s="203" t="s">
        <v>85</v>
      </c>
      <c r="AY145" s="17" t="s">
        <v>152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85</v>
      </c>
      <c r="BK145" s="204">
        <f>ROUND(I145*H145,2)</f>
        <v>0</v>
      </c>
      <c r="BL145" s="17" t="s">
        <v>85</v>
      </c>
      <c r="BM145" s="203" t="s">
        <v>569</v>
      </c>
    </row>
    <row r="146" spans="1:65" s="2" customFormat="1" ht="36">
      <c r="A146" s="34"/>
      <c r="B146" s="35"/>
      <c r="C146" s="36"/>
      <c r="D146" s="205" t="s">
        <v>162</v>
      </c>
      <c r="E146" s="36"/>
      <c r="F146" s="206" t="s">
        <v>570</v>
      </c>
      <c r="G146" s="36"/>
      <c r="H146" s="36"/>
      <c r="I146" s="207"/>
      <c r="J146" s="36"/>
      <c r="K146" s="36"/>
      <c r="L146" s="39"/>
      <c r="M146" s="208"/>
      <c r="N146" s="20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162</v>
      </c>
      <c r="AU146" s="17" t="s">
        <v>85</v>
      </c>
    </row>
    <row r="147" spans="1:65" s="2" customFormat="1" ht="24.15" customHeight="1">
      <c r="A147" s="34"/>
      <c r="B147" s="35"/>
      <c r="C147" s="192" t="s">
        <v>239</v>
      </c>
      <c r="D147" s="192" t="s">
        <v>155</v>
      </c>
      <c r="E147" s="193" t="s">
        <v>571</v>
      </c>
      <c r="F147" s="194" t="s">
        <v>572</v>
      </c>
      <c r="G147" s="195" t="s">
        <v>158</v>
      </c>
      <c r="H147" s="196">
        <v>215</v>
      </c>
      <c r="I147" s="197"/>
      <c r="J147" s="198">
        <f>ROUND(I147*H147,2)</f>
        <v>0</v>
      </c>
      <c r="K147" s="194" t="s">
        <v>159</v>
      </c>
      <c r="L147" s="39"/>
      <c r="M147" s="199" t="s">
        <v>1</v>
      </c>
      <c r="N147" s="200" t="s">
        <v>42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85</v>
      </c>
      <c r="AT147" s="203" t="s">
        <v>155</v>
      </c>
      <c r="AU147" s="203" t="s">
        <v>85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85</v>
      </c>
      <c r="BK147" s="204">
        <f>ROUND(I147*H147,2)</f>
        <v>0</v>
      </c>
      <c r="BL147" s="17" t="s">
        <v>85</v>
      </c>
      <c r="BM147" s="203" t="s">
        <v>573</v>
      </c>
    </row>
    <row r="148" spans="1:65" s="2" customFormat="1" ht="36">
      <c r="A148" s="34"/>
      <c r="B148" s="35"/>
      <c r="C148" s="36"/>
      <c r="D148" s="205" t="s">
        <v>162</v>
      </c>
      <c r="E148" s="36"/>
      <c r="F148" s="206" t="s">
        <v>574</v>
      </c>
      <c r="G148" s="36"/>
      <c r="H148" s="36"/>
      <c r="I148" s="207"/>
      <c r="J148" s="36"/>
      <c r="K148" s="36"/>
      <c r="L148" s="39"/>
      <c r="M148" s="208"/>
      <c r="N148" s="20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162</v>
      </c>
      <c r="AU148" s="17" t="s">
        <v>85</v>
      </c>
    </row>
    <row r="149" spans="1:65" s="2" customFormat="1" ht="16.5" customHeight="1">
      <c r="A149" s="34"/>
      <c r="B149" s="35"/>
      <c r="C149" s="192" t="s">
        <v>244</v>
      </c>
      <c r="D149" s="192" t="s">
        <v>155</v>
      </c>
      <c r="E149" s="193" t="s">
        <v>575</v>
      </c>
      <c r="F149" s="194" t="s">
        <v>576</v>
      </c>
      <c r="G149" s="195" t="s">
        <v>158</v>
      </c>
      <c r="H149" s="196">
        <v>2165</v>
      </c>
      <c r="I149" s="197"/>
      <c r="J149" s="198">
        <f>ROUND(I149*H149,2)</f>
        <v>0</v>
      </c>
      <c r="K149" s="194" t="s">
        <v>159</v>
      </c>
      <c r="L149" s="39"/>
      <c r="M149" s="199" t="s">
        <v>1</v>
      </c>
      <c r="N149" s="200" t="s">
        <v>42</v>
      </c>
      <c r="O149" s="7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85</v>
      </c>
      <c r="AT149" s="203" t="s">
        <v>155</v>
      </c>
      <c r="AU149" s="203" t="s">
        <v>85</v>
      </c>
      <c r="AY149" s="17" t="s">
        <v>152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85</v>
      </c>
      <c r="BK149" s="204">
        <f>ROUND(I149*H149,2)</f>
        <v>0</v>
      </c>
      <c r="BL149" s="17" t="s">
        <v>85</v>
      </c>
      <c r="BM149" s="203" t="s">
        <v>577</v>
      </c>
    </row>
    <row r="150" spans="1:65" s="2" customFormat="1" ht="10">
      <c r="A150" s="34"/>
      <c r="B150" s="35"/>
      <c r="C150" s="36"/>
      <c r="D150" s="205" t="s">
        <v>162</v>
      </c>
      <c r="E150" s="36"/>
      <c r="F150" s="206" t="s">
        <v>576</v>
      </c>
      <c r="G150" s="36"/>
      <c r="H150" s="36"/>
      <c r="I150" s="207"/>
      <c r="J150" s="36"/>
      <c r="K150" s="36"/>
      <c r="L150" s="39"/>
      <c r="M150" s="208"/>
      <c r="N150" s="20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162</v>
      </c>
      <c r="AU150" s="17" t="s">
        <v>85</v>
      </c>
    </row>
    <row r="151" spans="1:65" s="2" customFormat="1" ht="16.5" customHeight="1">
      <c r="A151" s="34"/>
      <c r="B151" s="35"/>
      <c r="C151" s="192" t="s">
        <v>8</v>
      </c>
      <c r="D151" s="192" t="s">
        <v>155</v>
      </c>
      <c r="E151" s="193" t="s">
        <v>578</v>
      </c>
      <c r="F151" s="194" t="s">
        <v>579</v>
      </c>
      <c r="G151" s="195" t="s">
        <v>158</v>
      </c>
      <c r="H151" s="196">
        <v>110</v>
      </c>
      <c r="I151" s="197"/>
      <c r="J151" s="198">
        <f>ROUND(I151*H151,2)</f>
        <v>0</v>
      </c>
      <c r="K151" s="194" t="s">
        <v>159</v>
      </c>
      <c r="L151" s="39"/>
      <c r="M151" s="199" t="s">
        <v>1</v>
      </c>
      <c r="N151" s="200" t="s">
        <v>42</v>
      </c>
      <c r="O151" s="7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85</v>
      </c>
      <c r="AT151" s="203" t="s">
        <v>155</v>
      </c>
      <c r="AU151" s="203" t="s">
        <v>85</v>
      </c>
      <c r="AY151" s="17" t="s">
        <v>152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85</v>
      </c>
      <c r="BK151" s="204">
        <f>ROUND(I151*H151,2)</f>
        <v>0</v>
      </c>
      <c r="BL151" s="17" t="s">
        <v>85</v>
      </c>
      <c r="BM151" s="203" t="s">
        <v>580</v>
      </c>
    </row>
    <row r="152" spans="1:65" s="2" customFormat="1" ht="10">
      <c r="A152" s="34"/>
      <c r="B152" s="35"/>
      <c r="C152" s="36"/>
      <c r="D152" s="205" t="s">
        <v>162</v>
      </c>
      <c r="E152" s="36"/>
      <c r="F152" s="206" t="s">
        <v>581</v>
      </c>
      <c r="G152" s="36"/>
      <c r="H152" s="36"/>
      <c r="I152" s="207"/>
      <c r="J152" s="36"/>
      <c r="K152" s="36"/>
      <c r="L152" s="39"/>
      <c r="M152" s="208"/>
      <c r="N152" s="20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162</v>
      </c>
      <c r="AU152" s="17" t="s">
        <v>85</v>
      </c>
    </row>
    <row r="153" spans="1:65" s="2" customFormat="1" ht="16.5" customHeight="1">
      <c r="A153" s="34"/>
      <c r="B153" s="35"/>
      <c r="C153" s="192" t="s">
        <v>253</v>
      </c>
      <c r="D153" s="192" t="s">
        <v>155</v>
      </c>
      <c r="E153" s="193" t="s">
        <v>582</v>
      </c>
      <c r="F153" s="194" t="s">
        <v>583</v>
      </c>
      <c r="G153" s="195" t="s">
        <v>302</v>
      </c>
      <c r="H153" s="196">
        <v>2</v>
      </c>
      <c r="I153" s="197"/>
      <c r="J153" s="198">
        <f>ROUND(I153*H153,2)</f>
        <v>0</v>
      </c>
      <c r="K153" s="194" t="s">
        <v>159</v>
      </c>
      <c r="L153" s="39"/>
      <c r="M153" s="199" t="s">
        <v>1</v>
      </c>
      <c r="N153" s="200" t="s">
        <v>42</v>
      </c>
      <c r="O153" s="7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85</v>
      </c>
      <c r="AT153" s="203" t="s">
        <v>155</v>
      </c>
      <c r="AU153" s="203" t="s">
        <v>85</v>
      </c>
      <c r="AY153" s="17" t="s">
        <v>152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85</v>
      </c>
      <c r="BK153" s="204">
        <f>ROUND(I153*H153,2)</f>
        <v>0</v>
      </c>
      <c r="BL153" s="17" t="s">
        <v>85</v>
      </c>
      <c r="BM153" s="203" t="s">
        <v>584</v>
      </c>
    </row>
    <row r="154" spans="1:65" s="2" customFormat="1" ht="18">
      <c r="A154" s="34"/>
      <c r="B154" s="35"/>
      <c r="C154" s="36"/>
      <c r="D154" s="205" t="s">
        <v>162</v>
      </c>
      <c r="E154" s="36"/>
      <c r="F154" s="206" t="s">
        <v>585</v>
      </c>
      <c r="G154" s="36"/>
      <c r="H154" s="36"/>
      <c r="I154" s="207"/>
      <c r="J154" s="36"/>
      <c r="K154" s="36"/>
      <c r="L154" s="39"/>
      <c r="M154" s="208"/>
      <c r="N154" s="20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162</v>
      </c>
      <c r="AU154" s="17" t="s">
        <v>85</v>
      </c>
    </row>
    <row r="155" spans="1:65" s="2" customFormat="1" ht="16.5" customHeight="1">
      <c r="A155" s="34"/>
      <c r="B155" s="35"/>
      <c r="C155" s="192" t="s">
        <v>260</v>
      </c>
      <c r="D155" s="192" t="s">
        <v>155</v>
      </c>
      <c r="E155" s="193" t="s">
        <v>586</v>
      </c>
      <c r="F155" s="194" t="s">
        <v>587</v>
      </c>
      <c r="G155" s="195" t="s">
        <v>302</v>
      </c>
      <c r="H155" s="196">
        <v>8</v>
      </c>
      <c r="I155" s="197"/>
      <c r="J155" s="198">
        <f>ROUND(I155*H155,2)</f>
        <v>0</v>
      </c>
      <c r="K155" s="194" t="s">
        <v>159</v>
      </c>
      <c r="L155" s="39"/>
      <c r="M155" s="199" t="s">
        <v>1</v>
      </c>
      <c r="N155" s="200" t="s">
        <v>42</v>
      </c>
      <c r="O155" s="7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85</v>
      </c>
      <c r="AT155" s="203" t="s">
        <v>155</v>
      </c>
      <c r="AU155" s="203" t="s">
        <v>85</v>
      </c>
      <c r="AY155" s="17" t="s">
        <v>152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85</v>
      </c>
      <c r="BK155" s="204">
        <f>ROUND(I155*H155,2)</f>
        <v>0</v>
      </c>
      <c r="BL155" s="17" t="s">
        <v>85</v>
      </c>
      <c r="BM155" s="203" t="s">
        <v>588</v>
      </c>
    </row>
    <row r="156" spans="1:65" s="2" customFormat="1" ht="27">
      <c r="A156" s="34"/>
      <c r="B156" s="35"/>
      <c r="C156" s="36"/>
      <c r="D156" s="205" t="s">
        <v>162</v>
      </c>
      <c r="E156" s="36"/>
      <c r="F156" s="206" t="s">
        <v>589</v>
      </c>
      <c r="G156" s="36"/>
      <c r="H156" s="36"/>
      <c r="I156" s="207"/>
      <c r="J156" s="36"/>
      <c r="K156" s="36"/>
      <c r="L156" s="39"/>
      <c r="M156" s="208"/>
      <c r="N156" s="20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162</v>
      </c>
      <c r="AU156" s="17" t="s">
        <v>85</v>
      </c>
    </row>
    <row r="157" spans="1:65" s="2" customFormat="1" ht="16.5" customHeight="1">
      <c r="A157" s="34"/>
      <c r="B157" s="35"/>
      <c r="C157" s="192" t="s">
        <v>269</v>
      </c>
      <c r="D157" s="192" t="s">
        <v>155</v>
      </c>
      <c r="E157" s="193" t="s">
        <v>590</v>
      </c>
      <c r="F157" s="194" t="s">
        <v>591</v>
      </c>
      <c r="G157" s="195" t="s">
        <v>302</v>
      </c>
      <c r="H157" s="196">
        <v>6</v>
      </c>
      <c r="I157" s="197"/>
      <c r="J157" s="198">
        <f>ROUND(I157*H157,2)</f>
        <v>0</v>
      </c>
      <c r="K157" s="194" t="s">
        <v>159</v>
      </c>
      <c r="L157" s="39"/>
      <c r="M157" s="199" t="s">
        <v>1</v>
      </c>
      <c r="N157" s="200" t="s">
        <v>42</v>
      </c>
      <c r="O157" s="7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85</v>
      </c>
      <c r="AT157" s="203" t="s">
        <v>155</v>
      </c>
      <c r="AU157" s="203" t="s">
        <v>85</v>
      </c>
      <c r="AY157" s="17" t="s">
        <v>152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85</v>
      </c>
      <c r="BK157" s="204">
        <f>ROUND(I157*H157,2)</f>
        <v>0</v>
      </c>
      <c r="BL157" s="17" t="s">
        <v>85</v>
      </c>
      <c r="BM157" s="203" t="s">
        <v>592</v>
      </c>
    </row>
    <row r="158" spans="1:65" s="2" customFormat="1" ht="27">
      <c r="A158" s="34"/>
      <c r="B158" s="35"/>
      <c r="C158" s="36"/>
      <c r="D158" s="205" t="s">
        <v>162</v>
      </c>
      <c r="E158" s="36"/>
      <c r="F158" s="206" t="s">
        <v>593</v>
      </c>
      <c r="G158" s="36"/>
      <c r="H158" s="36"/>
      <c r="I158" s="207"/>
      <c r="J158" s="36"/>
      <c r="K158" s="36"/>
      <c r="L158" s="39"/>
      <c r="M158" s="208"/>
      <c r="N158" s="209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162</v>
      </c>
      <c r="AU158" s="17" t="s">
        <v>85</v>
      </c>
    </row>
    <row r="159" spans="1:65" s="2" customFormat="1" ht="16.5" customHeight="1">
      <c r="A159" s="34"/>
      <c r="B159" s="35"/>
      <c r="C159" s="192" t="s">
        <v>278</v>
      </c>
      <c r="D159" s="192" t="s">
        <v>155</v>
      </c>
      <c r="E159" s="193" t="s">
        <v>594</v>
      </c>
      <c r="F159" s="194" t="s">
        <v>595</v>
      </c>
      <c r="G159" s="195" t="s">
        <v>302</v>
      </c>
      <c r="H159" s="196">
        <v>2</v>
      </c>
      <c r="I159" s="197"/>
      <c r="J159" s="198">
        <f>ROUND(I159*H159,2)</f>
        <v>0</v>
      </c>
      <c r="K159" s="194" t="s">
        <v>159</v>
      </c>
      <c r="L159" s="39"/>
      <c r="M159" s="199" t="s">
        <v>1</v>
      </c>
      <c r="N159" s="200" t="s">
        <v>42</v>
      </c>
      <c r="O159" s="7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85</v>
      </c>
      <c r="AT159" s="203" t="s">
        <v>155</v>
      </c>
      <c r="AU159" s="203" t="s">
        <v>85</v>
      </c>
      <c r="AY159" s="17" t="s">
        <v>152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85</v>
      </c>
      <c r="BK159" s="204">
        <f>ROUND(I159*H159,2)</f>
        <v>0</v>
      </c>
      <c r="BL159" s="17" t="s">
        <v>85</v>
      </c>
      <c r="BM159" s="203" t="s">
        <v>596</v>
      </c>
    </row>
    <row r="160" spans="1:65" s="2" customFormat="1" ht="10">
      <c r="A160" s="34"/>
      <c r="B160" s="35"/>
      <c r="C160" s="36"/>
      <c r="D160" s="205" t="s">
        <v>162</v>
      </c>
      <c r="E160" s="36"/>
      <c r="F160" s="206" t="s">
        <v>595</v>
      </c>
      <c r="G160" s="36"/>
      <c r="H160" s="36"/>
      <c r="I160" s="207"/>
      <c r="J160" s="36"/>
      <c r="K160" s="36"/>
      <c r="L160" s="39"/>
      <c r="M160" s="208"/>
      <c r="N160" s="20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162</v>
      </c>
      <c r="AU160" s="17" t="s">
        <v>85</v>
      </c>
    </row>
    <row r="161" spans="1:65" s="2" customFormat="1" ht="16.5" customHeight="1">
      <c r="A161" s="34"/>
      <c r="B161" s="35"/>
      <c r="C161" s="192" t="s">
        <v>287</v>
      </c>
      <c r="D161" s="192" t="s">
        <v>155</v>
      </c>
      <c r="E161" s="193" t="s">
        <v>597</v>
      </c>
      <c r="F161" s="194" t="s">
        <v>598</v>
      </c>
      <c r="G161" s="195" t="s">
        <v>302</v>
      </c>
      <c r="H161" s="196">
        <v>8</v>
      </c>
      <c r="I161" s="197"/>
      <c r="J161" s="198">
        <f>ROUND(I161*H161,2)</f>
        <v>0</v>
      </c>
      <c r="K161" s="194" t="s">
        <v>159</v>
      </c>
      <c r="L161" s="39"/>
      <c r="M161" s="199" t="s">
        <v>1</v>
      </c>
      <c r="N161" s="200" t="s">
        <v>42</v>
      </c>
      <c r="O161" s="7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85</v>
      </c>
      <c r="AT161" s="203" t="s">
        <v>155</v>
      </c>
      <c r="AU161" s="203" t="s">
        <v>85</v>
      </c>
      <c r="AY161" s="17" t="s">
        <v>152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85</v>
      </c>
      <c r="BK161" s="204">
        <f>ROUND(I161*H161,2)</f>
        <v>0</v>
      </c>
      <c r="BL161" s="17" t="s">
        <v>85</v>
      </c>
      <c r="BM161" s="203" t="s">
        <v>599</v>
      </c>
    </row>
    <row r="162" spans="1:65" s="2" customFormat="1" ht="10">
      <c r="A162" s="34"/>
      <c r="B162" s="35"/>
      <c r="C162" s="36"/>
      <c r="D162" s="205" t="s">
        <v>162</v>
      </c>
      <c r="E162" s="36"/>
      <c r="F162" s="206" t="s">
        <v>600</v>
      </c>
      <c r="G162" s="36"/>
      <c r="H162" s="36"/>
      <c r="I162" s="207"/>
      <c r="J162" s="36"/>
      <c r="K162" s="36"/>
      <c r="L162" s="39"/>
      <c r="M162" s="208"/>
      <c r="N162" s="209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162</v>
      </c>
      <c r="AU162" s="17" t="s">
        <v>85</v>
      </c>
    </row>
    <row r="163" spans="1:65" s="2" customFormat="1" ht="16.5" customHeight="1">
      <c r="A163" s="34"/>
      <c r="B163" s="35"/>
      <c r="C163" s="192" t="s">
        <v>7</v>
      </c>
      <c r="D163" s="192" t="s">
        <v>155</v>
      </c>
      <c r="E163" s="193" t="s">
        <v>601</v>
      </c>
      <c r="F163" s="194" t="s">
        <v>602</v>
      </c>
      <c r="G163" s="195" t="s">
        <v>302</v>
      </c>
      <c r="H163" s="196">
        <v>8</v>
      </c>
      <c r="I163" s="197"/>
      <c r="J163" s="198">
        <f>ROUND(I163*H163,2)</f>
        <v>0</v>
      </c>
      <c r="K163" s="194" t="s">
        <v>159</v>
      </c>
      <c r="L163" s="39"/>
      <c r="M163" s="199" t="s">
        <v>1</v>
      </c>
      <c r="N163" s="200" t="s">
        <v>42</v>
      </c>
      <c r="O163" s="7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85</v>
      </c>
      <c r="AT163" s="203" t="s">
        <v>155</v>
      </c>
      <c r="AU163" s="203" t="s">
        <v>85</v>
      </c>
      <c r="AY163" s="17" t="s">
        <v>152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85</v>
      </c>
      <c r="BK163" s="204">
        <f>ROUND(I163*H163,2)</f>
        <v>0</v>
      </c>
      <c r="BL163" s="17" t="s">
        <v>85</v>
      </c>
      <c r="BM163" s="203" t="s">
        <v>603</v>
      </c>
    </row>
    <row r="164" spans="1:65" s="2" customFormat="1" ht="10">
      <c r="A164" s="34"/>
      <c r="B164" s="35"/>
      <c r="C164" s="36"/>
      <c r="D164" s="205" t="s">
        <v>162</v>
      </c>
      <c r="E164" s="36"/>
      <c r="F164" s="206" t="s">
        <v>602</v>
      </c>
      <c r="G164" s="36"/>
      <c r="H164" s="36"/>
      <c r="I164" s="207"/>
      <c r="J164" s="36"/>
      <c r="K164" s="36"/>
      <c r="L164" s="39"/>
      <c r="M164" s="208"/>
      <c r="N164" s="20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162</v>
      </c>
      <c r="AU164" s="17" t="s">
        <v>85</v>
      </c>
    </row>
    <row r="165" spans="1:65" s="2" customFormat="1" ht="16.5" customHeight="1">
      <c r="A165" s="34"/>
      <c r="B165" s="35"/>
      <c r="C165" s="192" t="s">
        <v>299</v>
      </c>
      <c r="D165" s="192" t="s">
        <v>155</v>
      </c>
      <c r="E165" s="193" t="s">
        <v>604</v>
      </c>
      <c r="F165" s="194" t="s">
        <v>605</v>
      </c>
      <c r="G165" s="195" t="s">
        <v>302</v>
      </c>
      <c r="H165" s="196">
        <v>2</v>
      </c>
      <c r="I165" s="197"/>
      <c r="J165" s="198">
        <f>ROUND(I165*H165,2)</f>
        <v>0</v>
      </c>
      <c r="K165" s="194" t="s">
        <v>159</v>
      </c>
      <c r="L165" s="39"/>
      <c r="M165" s="199" t="s">
        <v>1</v>
      </c>
      <c r="N165" s="200" t="s">
        <v>42</v>
      </c>
      <c r="O165" s="71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85</v>
      </c>
      <c r="AT165" s="203" t="s">
        <v>155</v>
      </c>
      <c r="AU165" s="203" t="s">
        <v>85</v>
      </c>
      <c r="AY165" s="17" t="s">
        <v>152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85</v>
      </c>
      <c r="BK165" s="204">
        <f>ROUND(I165*H165,2)</f>
        <v>0</v>
      </c>
      <c r="BL165" s="17" t="s">
        <v>85</v>
      </c>
      <c r="BM165" s="203" t="s">
        <v>606</v>
      </c>
    </row>
    <row r="166" spans="1:65" s="2" customFormat="1" ht="18">
      <c r="A166" s="34"/>
      <c r="B166" s="35"/>
      <c r="C166" s="36"/>
      <c r="D166" s="205" t="s">
        <v>162</v>
      </c>
      <c r="E166" s="36"/>
      <c r="F166" s="206" t="s">
        <v>607</v>
      </c>
      <c r="G166" s="36"/>
      <c r="H166" s="36"/>
      <c r="I166" s="207"/>
      <c r="J166" s="36"/>
      <c r="K166" s="36"/>
      <c r="L166" s="39"/>
      <c r="M166" s="208"/>
      <c r="N166" s="20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162</v>
      </c>
      <c r="AU166" s="17" t="s">
        <v>85</v>
      </c>
    </row>
    <row r="167" spans="1:65" s="2" customFormat="1" ht="16.5" customHeight="1">
      <c r="A167" s="34"/>
      <c r="B167" s="35"/>
      <c r="C167" s="192" t="s">
        <v>608</v>
      </c>
      <c r="D167" s="192" t="s">
        <v>155</v>
      </c>
      <c r="E167" s="193" t="s">
        <v>609</v>
      </c>
      <c r="F167" s="194" t="s">
        <v>610</v>
      </c>
      <c r="G167" s="195" t="s">
        <v>302</v>
      </c>
      <c r="H167" s="196">
        <v>2</v>
      </c>
      <c r="I167" s="197"/>
      <c r="J167" s="198">
        <f>ROUND(I167*H167,2)</f>
        <v>0</v>
      </c>
      <c r="K167" s="194" t="s">
        <v>159</v>
      </c>
      <c r="L167" s="39"/>
      <c r="M167" s="199" t="s">
        <v>1</v>
      </c>
      <c r="N167" s="200" t="s">
        <v>42</v>
      </c>
      <c r="O167" s="7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85</v>
      </c>
      <c r="AT167" s="203" t="s">
        <v>155</v>
      </c>
      <c r="AU167" s="203" t="s">
        <v>85</v>
      </c>
      <c r="AY167" s="17" t="s">
        <v>152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85</v>
      </c>
      <c r="BK167" s="204">
        <f>ROUND(I167*H167,2)</f>
        <v>0</v>
      </c>
      <c r="BL167" s="17" t="s">
        <v>85</v>
      </c>
      <c r="BM167" s="203" t="s">
        <v>611</v>
      </c>
    </row>
    <row r="168" spans="1:65" s="2" customFormat="1" ht="10">
      <c r="A168" s="34"/>
      <c r="B168" s="35"/>
      <c r="C168" s="36"/>
      <c r="D168" s="205" t="s">
        <v>162</v>
      </c>
      <c r="E168" s="36"/>
      <c r="F168" s="206" t="s">
        <v>610</v>
      </c>
      <c r="G168" s="36"/>
      <c r="H168" s="36"/>
      <c r="I168" s="207"/>
      <c r="J168" s="36"/>
      <c r="K168" s="36"/>
      <c r="L168" s="39"/>
      <c r="M168" s="208"/>
      <c r="N168" s="20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162</v>
      </c>
      <c r="AU168" s="17" t="s">
        <v>85</v>
      </c>
    </row>
    <row r="169" spans="1:65" s="2" customFormat="1" ht="16.5" customHeight="1">
      <c r="A169" s="34"/>
      <c r="B169" s="35"/>
      <c r="C169" s="192" t="s">
        <v>612</v>
      </c>
      <c r="D169" s="192" t="s">
        <v>155</v>
      </c>
      <c r="E169" s="193" t="s">
        <v>613</v>
      </c>
      <c r="F169" s="194" t="s">
        <v>614</v>
      </c>
      <c r="G169" s="195" t="s">
        <v>302</v>
      </c>
      <c r="H169" s="196">
        <v>24</v>
      </c>
      <c r="I169" s="197"/>
      <c r="J169" s="198">
        <f>ROUND(I169*H169,2)</f>
        <v>0</v>
      </c>
      <c r="K169" s="194" t="s">
        <v>159</v>
      </c>
      <c r="L169" s="39"/>
      <c r="M169" s="199" t="s">
        <v>1</v>
      </c>
      <c r="N169" s="200" t="s">
        <v>42</v>
      </c>
      <c r="O169" s="71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3" t="s">
        <v>85</v>
      </c>
      <c r="AT169" s="203" t="s">
        <v>155</v>
      </c>
      <c r="AU169" s="203" t="s">
        <v>85</v>
      </c>
      <c r="AY169" s="17" t="s">
        <v>152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7" t="s">
        <v>85</v>
      </c>
      <c r="BK169" s="204">
        <f>ROUND(I169*H169,2)</f>
        <v>0</v>
      </c>
      <c r="BL169" s="17" t="s">
        <v>85</v>
      </c>
      <c r="BM169" s="203" t="s">
        <v>615</v>
      </c>
    </row>
    <row r="170" spans="1:65" s="2" customFormat="1" ht="18">
      <c r="A170" s="34"/>
      <c r="B170" s="35"/>
      <c r="C170" s="36"/>
      <c r="D170" s="205" t="s">
        <v>162</v>
      </c>
      <c r="E170" s="36"/>
      <c r="F170" s="206" t="s">
        <v>616</v>
      </c>
      <c r="G170" s="36"/>
      <c r="H170" s="36"/>
      <c r="I170" s="207"/>
      <c r="J170" s="36"/>
      <c r="K170" s="36"/>
      <c r="L170" s="39"/>
      <c r="M170" s="208"/>
      <c r="N170" s="20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162</v>
      </c>
      <c r="AU170" s="17" t="s">
        <v>85</v>
      </c>
    </row>
    <row r="171" spans="1:65" s="2" customFormat="1" ht="16.5" customHeight="1">
      <c r="A171" s="34"/>
      <c r="B171" s="35"/>
      <c r="C171" s="192" t="s">
        <v>617</v>
      </c>
      <c r="D171" s="192" t="s">
        <v>155</v>
      </c>
      <c r="E171" s="193" t="s">
        <v>618</v>
      </c>
      <c r="F171" s="194" t="s">
        <v>619</v>
      </c>
      <c r="G171" s="195" t="s">
        <v>302</v>
      </c>
      <c r="H171" s="196">
        <v>24</v>
      </c>
      <c r="I171" s="197"/>
      <c r="J171" s="198">
        <f>ROUND(I171*H171,2)</f>
        <v>0</v>
      </c>
      <c r="K171" s="194" t="s">
        <v>159</v>
      </c>
      <c r="L171" s="39"/>
      <c r="M171" s="199" t="s">
        <v>1</v>
      </c>
      <c r="N171" s="200" t="s">
        <v>42</v>
      </c>
      <c r="O171" s="7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85</v>
      </c>
      <c r="AT171" s="203" t="s">
        <v>155</v>
      </c>
      <c r="AU171" s="203" t="s">
        <v>85</v>
      </c>
      <c r="AY171" s="17" t="s">
        <v>152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85</v>
      </c>
      <c r="BK171" s="204">
        <f>ROUND(I171*H171,2)</f>
        <v>0</v>
      </c>
      <c r="BL171" s="17" t="s">
        <v>85</v>
      </c>
      <c r="BM171" s="203" t="s">
        <v>620</v>
      </c>
    </row>
    <row r="172" spans="1:65" s="2" customFormat="1" ht="10">
      <c r="A172" s="34"/>
      <c r="B172" s="35"/>
      <c r="C172" s="36"/>
      <c r="D172" s="205" t="s">
        <v>162</v>
      </c>
      <c r="E172" s="36"/>
      <c r="F172" s="206" t="s">
        <v>619</v>
      </c>
      <c r="G172" s="36"/>
      <c r="H172" s="36"/>
      <c r="I172" s="207"/>
      <c r="J172" s="36"/>
      <c r="K172" s="36"/>
      <c r="L172" s="39"/>
      <c r="M172" s="208"/>
      <c r="N172" s="209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162</v>
      </c>
      <c r="AU172" s="17" t="s">
        <v>85</v>
      </c>
    </row>
    <row r="173" spans="1:65" s="2" customFormat="1" ht="16.5" customHeight="1">
      <c r="A173" s="34"/>
      <c r="B173" s="35"/>
      <c r="C173" s="192" t="s">
        <v>621</v>
      </c>
      <c r="D173" s="192" t="s">
        <v>155</v>
      </c>
      <c r="E173" s="193" t="s">
        <v>622</v>
      </c>
      <c r="F173" s="194" t="s">
        <v>623</v>
      </c>
      <c r="G173" s="195" t="s">
        <v>302</v>
      </c>
      <c r="H173" s="196">
        <v>1</v>
      </c>
      <c r="I173" s="197"/>
      <c r="J173" s="198">
        <f>ROUND(I173*H173,2)</f>
        <v>0</v>
      </c>
      <c r="K173" s="194" t="s">
        <v>159</v>
      </c>
      <c r="L173" s="39"/>
      <c r="M173" s="199" t="s">
        <v>1</v>
      </c>
      <c r="N173" s="200" t="s">
        <v>42</v>
      </c>
      <c r="O173" s="7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85</v>
      </c>
      <c r="AT173" s="203" t="s">
        <v>155</v>
      </c>
      <c r="AU173" s="203" t="s">
        <v>85</v>
      </c>
      <c r="AY173" s="17" t="s">
        <v>152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85</v>
      </c>
      <c r="BK173" s="204">
        <f>ROUND(I173*H173,2)</f>
        <v>0</v>
      </c>
      <c r="BL173" s="17" t="s">
        <v>85</v>
      </c>
      <c r="BM173" s="203" t="s">
        <v>624</v>
      </c>
    </row>
    <row r="174" spans="1:65" s="2" customFormat="1" ht="36">
      <c r="A174" s="34"/>
      <c r="B174" s="35"/>
      <c r="C174" s="36"/>
      <c r="D174" s="205" t="s">
        <v>162</v>
      </c>
      <c r="E174" s="36"/>
      <c r="F174" s="206" t="s">
        <v>625</v>
      </c>
      <c r="G174" s="36"/>
      <c r="H174" s="36"/>
      <c r="I174" s="207"/>
      <c r="J174" s="36"/>
      <c r="K174" s="36"/>
      <c r="L174" s="39"/>
      <c r="M174" s="208"/>
      <c r="N174" s="20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162</v>
      </c>
      <c r="AU174" s="17" t="s">
        <v>85</v>
      </c>
    </row>
    <row r="175" spans="1:65" s="2" customFormat="1" ht="16.5" customHeight="1">
      <c r="A175" s="34"/>
      <c r="B175" s="35"/>
      <c r="C175" s="192" t="s">
        <v>626</v>
      </c>
      <c r="D175" s="192" t="s">
        <v>155</v>
      </c>
      <c r="E175" s="193" t="s">
        <v>627</v>
      </c>
      <c r="F175" s="194" t="s">
        <v>628</v>
      </c>
      <c r="G175" s="195" t="s">
        <v>302</v>
      </c>
      <c r="H175" s="196">
        <v>151</v>
      </c>
      <c r="I175" s="197"/>
      <c r="J175" s="198">
        <f>ROUND(I175*H175,2)</f>
        <v>0</v>
      </c>
      <c r="K175" s="194" t="s">
        <v>159</v>
      </c>
      <c r="L175" s="39"/>
      <c r="M175" s="199" t="s">
        <v>1</v>
      </c>
      <c r="N175" s="200" t="s">
        <v>42</v>
      </c>
      <c r="O175" s="7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85</v>
      </c>
      <c r="AT175" s="203" t="s">
        <v>155</v>
      </c>
      <c r="AU175" s="203" t="s">
        <v>85</v>
      </c>
      <c r="AY175" s="17" t="s">
        <v>152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85</v>
      </c>
      <c r="BK175" s="204">
        <f>ROUND(I175*H175,2)</f>
        <v>0</v>
      </c>
      <c r="BL175" s="17" t="s">
        <v>85</v>
      </c>
      <c r="BM175" s="203" t="s">
        <v>629</v>
      </c>
    </row>
    <row r="176" spans="1:65" s="2" customFormat="1" ht="10">
      <c r="A176" s="34"/>
      <c r="B176" s="35"/>
      <c r="C176" s="36"/>
      <c r="D176" s="205" t="s">
        <v>162</v>
      </c>
      <c r="E176" s="36"/>
      <c r="F176" s="206" t="s">
        <v>630</v>
      </c>
      <c r="G176" s="36"/>
      <c r="H176" s="36"/>
      <c r="I176" s="207"/>
      <c r="J176" s="36"/>
      <c r="K176" s="36"/>
      <c r="L176" s="39"/>
      <c r="M176" s="208"/>
      <c r="N176" s="20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162</v>
      </c>
      <c r="AU176" s="17" t="s">
        <v>85</v>
      </c>
    </row>
    <row r="177" spans="1:65" s="2" customFormat="1" ht="16.5" customHeight="1">
      <c r="A177" s="34"/>
      <c r="B177" s="35"/>
      <c r="C177" s="192" t="s">
        <v>631</v>
      </c>
      <c r="D177" s="192" t="s">
        <v>155</v>
      </c>
      <c r="E177" s="193" t="s">
        <v>632</v>
      </c>
      <c r="F177" s="194" t="s">
        <v>633</v>
      </c>
      <c r="G177" s="195" t="s">
        <v>302</v>
      </c>
      <c r="H177" s="196">
        <v>97</v>
      </c>
      <c r="I177" s="197"/>
      <c r="J177" s="198">
        <f>ROUND(I177*H177,2)</f>
        <v>0</v>
      </c>
      <c r="K177" s="194" t="s">
        <v>159</v>
      </c>
      <c r="L177" s="39"/>
      <c r="M177" s="199" t="s">
        <v>1</v>
      </c>
      <c r="N177" s="200" t="s">
        <v>42</v>
      </c>
      <c r="O177" s="7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85</v>
      </c>
      <c r="AT177" s="203" t="s">
        <v>155</v>
      </c>
      <c r="AU177" s="203" t="s">
        <v>85</v>
      </c>
      <c r="AY177" s="17" t="s">
        <v>152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85</v>
      </c>
      <c r="BK177" s="204">
        <f>ROUND(I177*H177,2)</f>
        <v>0</v>
      </c>
      <c r="BL177" s="17" t="s">
        <v>85</v>
      </c>
      <c r="BM177" s="203" t="s">
        <v>634</v>
      </c>
    </row>
    <row r="178" spans="1:65" s="2" customFormat="1" ht="10">
      <c r="A178" s="34"/>
      <c r="B178" s="35"/>
      <c r="C178" s="36"/>
      <c r="D178" s="205" t="s">
        <v>162</v>
      </c>
      <c r="E178" s="36"/>
      <c r="F178" s="206" t="s">
        <v>635</v>
      </c>
      <c r="G178" s="36"/>
      <c r="H178" s="36"/>
      <c r="I178" s="207"/>
      <c r="J178" s="36"/>
      <c r="K178" s="36"/>
      <c r="L178" s="39"/>
      <c r="M178" s="208"/>
      <c r="N178" s="20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162</v>
      </c>
      <c r="AU178" s="17" t="s">
        <v>85</v>
      </c>
    </row>
    <row r="179" spans="1:65" s="2" customFormat="1" ht="16.5" customHeight="1">
      <c r="A179" s="34"/>
      <c r="B179" s="35"/>
      <c r="C179" s="192" t="s">
        <v>636</v>
      </c>
      <c r="D179" s="192" t="s">
        <v>155</v>
      </c>
      <c r="E179" s="193" t="s">
        <v>637</v>
      </c>
      <c r="F179" s="194" t="s">
        <v>638</v>
      </c>
      <c r="G179" s="195" t="s">
        <v>302</v>
      </c>
      <c r="H179" s="196">
        <v>8</v>
      </c>
      <c r="I179" s="197"/>
      <c r="J179" s="198">
        <f>ROUND(I179*H179,2)</f>
        <v>0</v>
      </c>
      <c r="K179" s="194" t="s">
        <v>159</v>
      </c>
      <c r="L179" s="39"/>
      <c r="M179" s="199" t="s">
        <v>1</v>
      </c>
      <c r="N179" s="200" t="s">
        <v>42</v>
      </c>
      <c r="O179" s="7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3" t="s">
        <v>85</v>
      </c>
      <c r="AT179" s="203" t="s">
        <v>155</v>
      </c>
      <c r="AU179" s="203" t="s">
        <v>85</v>
      </c>
      <c r="AY179" s="17" t="s">
        <v>152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7" t="s">
        <v>85</v>
      </c>
      <c r="BK179" s="204">
        <f>ROUND(I179*H179,2)</f>
        <v>0</v>
      </c>
      <c r="BL179" s="17" t="s">
        <v>85</v>
      </c>
      <c r="BM179" s="203" t="s">
        <v>639</v>
      </c>
    </row>
    <row r="180" spans="1:65" s="2" customFormat="1" ht="10">
      <c r="A180" s="34"/>
      <c r="B180" s="35"/>
      <c r="C180" s="36"/>
      <c r="D180" s="205" t="s">
        <v>162</v>
      </c>
      <c r="E180" s="36"/>
      <c r="F180" s="206" t="s">
        <v>640</v>
      </c>
      <c r="G180" s="36"/>
      <c r="H180" s="36"/>
      <c r="I180" s="207"/>
      <c r="J180" s="36"/>
      <c r="K180" s="36"/>
      <c r="L180" s="39"/>
      <c r="M180" s="208"/>
      <c r="N180" s="20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162</v>
      </c>
      <c r="AU180" s="17" t="s">
        <v>85</v>
      </c>
    </row>
    <row r="181" spans="1:65" s="2" customFormat="1" ht="16.5" customHeight="1">
      <c r="A181" s="34"/>
      <c r="B181" s="35"/>
      <c r="C181" s="192" t="s">
        <v>641</v>
      </c>
      <c r="D181" s="192" t="s">
        <v>155</v>
      </c>
      <c r="E181" s="193" t="s">
        <v>642</v>
      </c>
      <c r="F181" s="194" t="s">
        <v>643</v>
      </c>
      <c r="G181" s="195" t="s">
        <v>302</v>
      </c>
      <c r="H181" s="196">
        <v>16</v>
      </c>
      <c r="I181" s="197"/>
      <c r="J181" s="198">
        <f>ROUND(I181*H181,2)</f>
        <v>0</v>
      </c>
      <c r="K181" s="194" t="s">
        <v>159</v>
      </c>
      <c r="L181" s="39"/>
      <c r="M181" s="199" t="s">
        <v>1</v>
      </c>
      <c r="N181" s="200" t="s">
        <v>42</v>
      </c>
      <c r="O181" s="71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85</v>
      </c>
      <c r="AT181" s="203" t="s">
        <v>155</v>
      </c>
      <c r="AU181" s="203" t="s">
        <v>85</v>
      </c>
      <c r="AY181" s="17" t="s">
        <v>152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85</v>
      </c>
      <c r="BK181" s="204">
        <f>ROUND(I181*H181,2)</f>
        <v>0</v>
      </c>
      <c r="BL181" s="17" t="s">
        <v>85</v>
      </c>
      <c r="BM181" s="203" t="s">
        <v>644</v>
      </c>
    </row>
    <row r="182" spans="1:65" s="2" customFormat="1" ht="27">
      <c r="A182" s="34"/>
      <c r="B182" s="35"/>
      <c r="C182" s="36"/>
      <c r="D182" s="205" t="s">
        <v>162</v>
      </c>
      <c r="E182" s="36"/>
      <c r="F182" s="206" t="s">
        <v>645</v>
      </c>
      <c r="G182" s="36"/>
      <c r="H182" s="36"/>
      <c r="I182" s="207"/>
      <c r="J182" s="36"/>
      <c r="K182" s="36"/>
      <c r="L182" s="39"/>
      <c r="M182" s="208"/>
      <c r="N182" s="20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162</v>
      </c>
      <c r="AU182" s="17" t="s">
        <v>85</v>
      </c>
    </row>
    <row r="183" spans="1:65" s="2" customFormat="1" ht="16.5" customHeight="1">
      <c r="A183" s="34"/>
      <c r="B183" s="35"/>
      <c r="C183" s="192" t="s">
        <v>646</v>
      </c>
      <c r="D183" s="192" t="s">
        <v>155</v>
      </c>
      <c r="E183" s="193" t="s">
        <v>647</v>
      </c>
      <c r="F183" s="194" t="s">
        <v>648</v>
      </c>
      <c r="G183" s="195" t="s">
        <v>302</v>
      </c>
      <c r="H183" s="196">
        <v>16</v>
      </c>
      <c r="I183" s="197"/>
      <c r="J183" s="198">
        <f>ROUND(I183*H183,2)</f>
        <v>0</v>
      </c>
      <c r="K183" s="194" t="s">
        <v>159</v>
      </c>
      <c r="L183" s="39"/>
      <c r="M183" s="199" t="s">
        <v>1</v>
      </c>
      <c r="N183" s="200" t="s">
        <v>42</v>
      </c>
      <c r="O183" s="71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85</v>
      </c>
      <c r="AT183" s="203" t="s">
        <v>155</v>
      </c>
      <c r="AU183" s="203" t="s">
        <v>85</v>
      </c>
      <c r="AY183" s="17" t="s">
        <v>152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85</v>
      </c>
      <c r="BK183" s="204">
        <f>ROUND(I183*H183,2)</f>
        <v>0</v>
      </c>
      <c r="BL183" s="17" t="s">
        <v>85</v>
      </c>
      <c r="BM183" s="203" t="s">
        <v>649</v>
      </c>
    </row>
    <row r="184" spans="1:65" s="2" customFormat="1" ht="10">
      <c r="A184" s="34"/>
      <c r="B184" s="35"/>
      <c r="C184" s="36"/>
      <c r="D184" s="205" t="s">
        <v>162</v>
      </c>
      <c r="E184" s="36"/>
      <c r="F184" s="206" t="s">
        <v>648</v>
      </c>
      <c r="G184" s="36"/>
      <c r="H184" s="36"/>
      <c r="I184" s="207"/>
      <c r="J184" s="36"/>
      <c r="K184" s="36"/>
      <c r="L184" s="39"/>
      <c r="M184" s="208"/>
      <c r="N184" s="209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162</v>
      </c>
      <c r="AU184" s="17" t="s">
        <v>85</v>
      </c>
    </row>
    <row r="185" spans="1:65" s="2" customFormat="1" ht="16.5" customHeight="1">
      <c r="A185" s="34"/>
      <c r="B185" s="35"/>
      <c r="C185" s="192" t="s">
        <v>650</v>
      </c>
      <c r="D185" s="192" t="s">
        <v>155</v>
      </c>
      <c r="E185" s="193" t="s">
        <v>651</v>
      </c>
      <c r="F185" s="194" t="s">
        <v>652</v>
      </c>
      <c r="G185" s="195" t="s">
        <v>302</v>
      </c>
      <c r="H185" s="196">
        <v>8</v>
      </c>
      <c r="I185" s="197"/>
      <c r="J185" s="198">
        <f>ROUND(I185*H185,2)</f>
        <v>0</v>
      </c>
      <c r="K185" s="194" t="s">
        <v>159</v>
      </c>
      <c r="L185" s="39"/>
      <c r="M185" s="199" t="s">
        <v>1</v>
      </c>
      <c r="N185" s="200" t="s">
        <v>42</v>
      </c>
      <c r="O185" s="71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85</v>
      </c>
      <c r="AT185" s="203" t="s">
        <v>155</v>
      </c>
      <c r="AU185" s="203" t="s">
        <v>85</v>
      </c>
      <c r="AY185" s="17" t="s">
        <v>152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85</v>
      </c>
      <c r="BK185" s="204">
        <f>ROUND(I185*H185,2)</f>
        <v>0</v>
      </c>
      <c r="BL185" s="17" t="s">
        <v>85</v>
      </c>
      <c r="BM185" s="203" t="s">
        <v>653</v>
      </c>
    </row>
    <row r="186" spans="1:65" s="2" customFormat="1" ht="10">
      <c r="A186" s="34"/>
      <c r="B186" s="35"/>
      <c r="C186" s="36"/>
      <c r="D186" s="205" t="s">
        <v>162</v>
      </c>
      <c r="E186" s="36"/>
      <c r="F186" s="206" t="s">
        <v>652</v>
      </c>
      <c r="G186" s="36"/>
      <c r="H186" s="36"/>
      <c r="I186" s="207"/>
      <c r="J186" s="36"/>
      <c r="K186" s="36"/>
      <c r="L186" s="39"/>
      <c r="M186" s="208"/>
      <c r="N186" s="209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162</v>
      </c>
      <c r="AU186" s="17" t="s">
        <v>85</v>
      </c>
    </row>
    <row r="187" spans="1:65" s="2" customFormat="1" ht="21.75" customHeight="1">
      <c r="A187" s="34"/>
      <c r="B187" s="35"/>
      <c r="C187" s="192" t="s">
        <v>654</v>
      </c>
      <c r="D187" s="192" t="s">
        <v>155</v>
      </c>
      <c r="E187" s="193" t="s">
        <v>655</v>
      </c>
      <c r="F187" s="194" t="s">
        <v>656</v>
      </c>
      <c r="G187" s="195" t="s">
        <v>302</v>
      </c>
      <c r="H187" s="196">
        <v>8</v>
      </c>
      <c r="I187" s="197"/>
      <c r="J187" s="198">
        <f>ROUND(I187*H187,2)</f>
        <v>0</v>
      </c>
      <c r="K187" s="194" t="s">
        <v>159</v>
      </c>
      <c r="L187" s="39"/>
      <c r="M187" s="199" t="s">
        <v>1</v>
      </c>
      <c r="N187" s="200" t="s">
        <v>42</v>
      </c>
      <c r="O187" s="71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85</v>
      </c>
      <c r="AT187" s="203" t="s">
        <v>155</v>
      </c>
      <c r="AU187" s="203" t="s">
        <v>85</v>
      </c>
      <c r="AY187" s="17" t="s">
        <v>152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85</v>
      </c>
      <c r="BK187" s="204">
        <f>ROUND(I187*H187,2)</f>
        <v>0</v>
      </c>
      <c r="BL187" s="17" t="s">
        <v>85</v>
      </c>
      <c r="BM187" s="203" t="s">
        <v>657</v>
      </c>
    </row>
    <row r="188" spans="1:65" s="2" customFormat="1" ht="10">
      <c r="A188" s="34"/>
      <c r="B188" s="35"/>
      <c r="C188" s="36"/>
      <c r="D188" s="205" t="s">
        <v>162</v>
      </c>
      <c r="E188" s="36"/>
      <c r="F188" s="206" t="s">
        <v>656</v>
      </c>
      <c r="G188" s="36"/>
      <c r="H188" s="36"/>
      <c r="I188" s="207"/>
      <c r="J188" s="36"/>
      <c r="K188" s="36"/>
      <c r="L188" s="39"/>
      <c r="M188" s="208"/>
      <c r="N188" s="20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162</v>
      </c>
      <c r="AU188" s="17" t="s">
        <v>85</v>
      </c>
    </row>
    <row r="189" spans="1:65" s="2" customFormat="1" ht="16.5" customHeight="1">
      <c r="A189" s="34"/>
      <c r="B189" s="35"/>
      <c r="C189" s="192" t="s">
        <v>658</v>
      </c>
      <c r="D189" s="192" t="s">
        <v>155</v>
      </c>
      <c r="E189" s="193" t="s">
        <v>659</v>
      </c>
      <c r="F189" s="194" t="s">
        <v>660</v>
      </c>
      <c r="G189" s="195" t="s">
        <v>302</v>
      </c>
      <c r="H189" s="196">
        <v>8</v>
      </c>
      <c r="I189" s="197"/>
      <c r="J189" s="198">
        <f>ROUND(I189*H189,2)</f>
        <v>0</v>
      </c>
      <c r="K189" s="194" t="s">
        <v>159</v>
      </c>
      <c r="L189" s="39"/>
      <c r="M189" s="199" t="s">
        <v>1</v>
      </c>
      <c r="N189" s="200" t="s">
        <v>42</v>
      </c>
      <c r="O189" s="7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85</v>
      </c>
      <c r="AT189" s="203" t="s">
        <v>155</v>
      </c>
      <c r="AU189" s="203" t="s">
        <v>85</v>
      </c>
      <c r="AY189" s="17" t="s">
        <v>152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85</v>
      </c>
      <c r="BK189" s="204">
        <f>ROUND(I189*H189,2)</f>
        <v>0</v>
      </c>
      <c r="BL189" s="17" t="s">
        <v>85</v>
      </c>
      <c r="BM189" s="203" t="s">
        <v>661</v>
      </c>
    </row>
    <row r="190" spans="1:65" s="2" customFormat="1" ht="10">
      <c r="A190" s="34"/>
      <c r="B190" s="35"/>
      <c r="C190" s="36"/>
      <c r="D190" s="205" t="s">
        <v>162</v>
      </c>
      <c r="E190" s="36"/>
      <c r="F190" s="206" t="s">
        <v>660</v>
      </c>
      <c r="G190" s="36"/>
      <c r="H190" s="36"/>
      <c r="I190" s="207"/>
      <c r="J190" s="36"/>
      <c r="K190" s="36"/>
      <c r="L190" s="39"/>
      <c r="M190" s="208"/>
      <c r="N190" s="209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162</v>
      </c>
      <c r="AU190" s="17" t="s">
        <v>85</v>
      </c>
    </row>
    <row r="191" spans="1:65" s="2" customFormat="1" ht="16.5" customHeight="1">
      <c r="A191" s="34"/>
      <c r="B191" s="35"/>
      <c r="C191" s="192" t="s">
        <v>662</v>
      </c>
      <c r="D191" s="192" t="s">
        <v>155</v>
      </c>
      <c r="E191" s="193" t="s">
        <v>663</v>
      </c>
      <c r="F191" s="194" t="s">
        <v>664</v>
      </c>
      <c r="G191" s="195" t="s">
        <v>302</v>
      </c>
      <c r="H191" s="196">
        <v>8</v>
      </c>
      <c r="I191" s="197"/>
      <c r="J191" s="198">
        <f>ROUND(I191*H191,2)</f>
        <v>0</v>
      </c>
      <c r="K191" s="194" t="s">
        <v>159</v>
      </c>
      <c r="L191" s="39"/>
      <c r="M191" s="199" t="s">
        <v>1</v>
      </c>
      <c r="N191" s="200" t="s">
        <v>42</v>
      </c>
      <c r="O191" s="7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85</v>
      </c>
      <c r="AT191" s="203" t="s">
        <v>155</v>
      </c>
      <c r="AU191" s="203" t="s">
        <v>85</v>
      </c>
      <c r="AY191" s="17" t="s">
        <v>152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85</v>
      </c>
      <c r="BK191" s="204">
        <f>ROUND(I191*H191,2)</f>
        <v>0</v>
      </c>
      <c r="BL191" s="17" t="s">
        <v>85</v>
      </c>
      <c r="BM191" s="203" t="s">
        <v>665</v>
      </c>
    </row>
    <row r="192" spans="1:65" s="2" customFormat="1" ht="10">
      <c r="A192" s="34"/>
      <c r="B192" s="35"/>
      <c r="C192" s="36"/>
      <c r="D192" s="205" t="s">
        <v>162</v>
      </c>
      <c r="E192" s="36"/>
      <c r="F192" s="206" t="s">
        <v>664</v>
      </c>
      <c r="G192" s="36"/>
      <c r="H192" s="36"/>
      <c r="I192" s="207"/>
      <c r="J192" s="36"/>
      <c r="K192" s="36"/>
      <c r="L192" s="39"/>
      <c r="M192" s="208"/>
      <c r="N192" s="209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162</v>
      </c>
      <c r="AU192" s="17" t="s">
        <v>85</v>
      </c>
    </row>
    <row r="193" spans="1:65" s="2" customFormat="1" ht="16.5" customHeight="1">
      <c r="A193" s="34"/>
      <c r="B193" s="35"/>
      <c r="C193" s="192" t="s">
        <v>666</v>
      </c>
      <c r="D193" s="192" t="s">
        <v>155</v>
      </c>
      <c r="E193" s="193" t="s">
        <v>667</v>
      </c>
      <c r="F193" s="194" t="s">
        <v>668</v>
      </c>
      <c r="G193" s="195" t="s">
        <v>302</v>
      </c>
      <c r="H193" s="196">
        <v>8</v>
      </c>
      <c r="I193" s="197"/>
      <c r="J193" s="198">
        <f>ROUND(I193*H193,2)</f>
        <v>0</v>
      </c>
      <c r="K193" s="194" t="s">
        <v>159</v>
      </c>
      <c r="L193" s="39"/>
      <c r="M193" s="199" t="s">
        <v>1</v>
      </c>
      <c r="N193" s="200" t="s">
        <v>42</v>
      </c>
      <c r="O193" s="7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85</v>
      </c>
      <c r="AT193" s="203" t="s">
        <v>155</v>
      </c>
      <c r="AU193" s="203" t="s">
        <v>85</v>
      </c>
      <c r="AY193" s="17" t="s">
        <v>152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85</v>
      </c>
      <c r="BK193" s="204">
        <f>ROUND(I193*H193,2)</f>
        <v>0</v>
      </c>
      <c r="BL193" s="17" t="s">
        <v>85</v>
      </c>
      <c r="BM193" s="203" t="s">
        <v>669</v>
      </c>
    </row>
    <row r="194" spans="1:65" s="2" customFormat="1" ht="10">
      <c r="A194" s="34"/>
      <c r="B194" s="35"/>
      <c r="C194" s="36"/>
      <c r="D194" s="205" t="s">
        <v>162</v>
      </c>
      <c r="E194" s="36"/>
      <c r="F194" s="206" t="s">
        <v>668</v>
      </c>
      <c r="G194" s="36"/>
      <c r="H194" s="36"/>
      <c r="I194" s="207"/>
      <c r="J194" s="36"/>
      <c r="K194" s="36"/>
      <c r="L194" s="39"/>
      <c r="M194" s="208"/>
      <c r="N194" s="209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162</v>
      </c>
      <c r="AU194" s="17" t="s">
        <v>85</v>
      </c>
    </row>
    <row r="195" spans="1:65" s="2" customFormat="1" ht="21.75" customHeight="1">
      <c r="A195" s="34"/>
      <c r="B195" s="35"/>
      <c r="C195" s="192" t="s">
        <v>670</v>
      </c>
      <c r="D195" s="192" t="s">
        <v>155</v>
      </c>
      <c r="E195" s="193" t="s">
        <v>671</v>
      </c>
      <c r="F195" s="194" t="s">
        <v>672</v>
      </c>
      <c r="G195" s="195" t="s">
        <v>302</v>
      </c>
      <c r="H195" s="196">
        <v>8</v>
      </c>
      <c r="I195" s="197"/>
      <c r="J195" s="198">
        <f>ROUND(I195*H195,2)</f>
        <v>0</v>
      </c>
      <c r="K195" s="194" t="s">
        <v>159</v>
      </c>
      <c r="L195" s="39"/>
      <c r="M195" s="199" t="s">
        <v>1</v>
      </c>
      <c r="N195" s="200" t="s">
        <v>42</v>
      </c>
      <c r="O195" s="7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3" t="s">
        <v>85</v>
      </c>
      <c r="AT195" s="203" t="s">
        <v>155</v>
      </c>
      <c r="AU195" s="203" t="s">
        <v>85</v>
      </c>
      <c r="AY195" s="17" t="s">
        <v>152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7" t="s">
        <v>85</v>
      </c>
      <c r="BK195" s="204">
        <f>ROUND(I195*H195,2)</f>
        <v>0</v>
      </c>
      <c r="BL195" s="17" t="s">
        <v>85</v>
      </c>
      <c r="BM195" s="203" t="s">
        <v>673</v>
      </c>
    </row>
    <row r="196" spans="1:65" s="2" customFormat="1" ht="10">
      <c r="A196" s="34"/>
      <c r="B196" s="35"/>
      <c r="C196" s="36"/>
      <c r="D196" s="205" t="s">
        <v>162</v>
      </c>
      <c r="E196" s="36"/>
      <c r="F196" s="206" t="s">
        <v>672</v>
      </c>
      <c r="G196" s="36"/>
      <c r="H196" s="36"/>
      <c r="I196" s="207"/>
      <c r="J196" s="36"/>
      <c r="K196" s="36"/>
      <c r="L196" s="39"/>
      <c r="M196" s="208"/>
      <c r="N196" s="20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162</v>
      </c>
      <c r="AU196" s="17" t="s">
        <v>85</v>
      </c>
    </row>
    <row r="197" spans="1:65" s="2" customFormat="1" ht="16.5" customHeight="1">
      <c r="A197" s="34"/>
      <c r="B197" s="35"/>
      <c r="C197" s="192" t="s">
        <v>674</v>
      </c>
      <c r="D197" s="192" t="s">
        <v>155</v>
      </c>
      <c r="E197" s="193" t="s">
        <v>675</v>
      </c>
      <c r="F197" s="194" t="s">
        <v>676</v>
      </c>
      <c r="G197" s="195" t="s">
        <v>302</v>
      </c>
      <c r="H197" s="196">
        <v>8</v>
      </c>
      <c r="I197" s="197"/>
      <c r="J197" s="198">
        <f>ROUND(I197*H197,2)</f>
        <v>0</v>
      </c>
      <c r="K197" s="194" t="s">
        <v>159</v>
      </c>
      <c r="L197" s="39"/>
      <c r="M197" s="199" t="s">
        <v>1</v>
      </c>
      <c r="N197" s="200" t="s">
        <v>42</v>
      </c>
      <c r="O197" s="71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85</v>
      </c>
      <c r="AT197" s="203" t="s">
        <v>155</v>
      </c>
      <c r="AU197" s="203" t="s">
        <v>85</v>
      </c>
      <c r="AY197" s="17" t="s">
        <v>152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85</v>
      </c>
      <c r="BK197" s="204">
        <f>ROUND(I197*H197,2)</f>
        <v>0</v>
      </c>
      <c r="BL197" s="17" t="s">
        <v>85</v>
      </c>
      <c r="BM197" s="203" t="s">
        <v>677</v>
      </c>
    </row>
    <row r="198" spans="1:65" s="2" customFormat="1" ht="10">
      <c r="A198" s="34"/>
      <c r="B198" s="35"/>
      <c r="C198" s="36"/>
      <c r="D198" s="205" t="s">
        <v>162</v>
      </c>
      <c r="E198" s="36"/>
      <c r="F198" s="206" t="s">
        <v>676</v>
      </c>
      <c r="G198" s="36"/>
      <c r="H198" s="36"/>
      <c r="I198" s="207"/>
      <c r="J198" s="36"/>
      <c r="K198" s="36"/>
      <c r="L198" s="39"/>
      <c r="M198" s="208"/>
      <c r="N198" s="20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162</v>
      </c>
      <c r="AU198" s="17" t="s">
        <v>85</v>
      </c>
    </row>
    <row r="199" spans="1:65" s="2" customFormat="1" ht="16.5" customHeight="1">
      <c r="A199" s="34"/>
      <c r="B199" s="35"/>
      <c r="C199" s="192" t="s">
        <v>678</v>
      </c>
      <c r="D199" s="192" t="s">
        <v>155</v>
      </c>
      <c r="E199" s="193" t="s">
        <v>679</v>
      </c>
      <c r="F199" s="194" t="s">
        <v>680</v>
      </c>
      <c r="G199" s="195" t="s">
        <v>302</v>
      </c>
      <c r="H199" s="196">
        <v>8</v>
      </c>
      <c r="I199" s="197"/>
      <c r="J199" s="198">
        <f>ROUND(I199*H199,2)</f>
        <v>0</v>
      </c>
      <c r="K199" s="194" t="s">
        <v>159</v>
      </c>
      <c r="L199" s="39"/>
      <c r="M199" s="199" t="s">
        <v>1</v>
      </c>
      <c r="N199" s="200" t="s">
        <v>42</v>
      </c>
      <c r="O199" s="71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85</v>
      </c>
      <c r="AT199" s="203" t="s">
        <v>155</v>
      </c>
      <c r="AU199" s="203" t="s">
        <v>85</v>
      </c>
      <c r="AY199" s="17" t="s">
        <v>152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85</v>
      </c>
      <c r="BK199" s="204">
        <f>ROUND(I199*H199,2)</f>
        <v>0</v>
      </c>
      <c r="BL199" s="17" t="s">
        <v>85</v>
      </c>
      <c r="BM199" s="203" t="s">
        <v>681</v>
      </c>
    </row>
    <row r="200" spans="1:65" s="2" customFormat="1" ht="10">
      <c r="A200" s="34"/>
      <c r="B200" s="35"/>
      <c r="C200" s="36"/>
      <c r="D200" s="205" t="s">
        <v>162</v>
      </c>
      <c r="E200" s="36"/>
      <c r="F200" s="206" t="s">
        <v>680</v>
      </c>
      <c r="G200" s="36"/>
      <c r="H200" s="36"/>
      <c r="I200" s="207"/>
      <c r="J200" s="36"/>
      <c r="K200" s="36"/>
      <c r="L200" s="39"/>
      <c r="M200" s="208"/>
      <c r="N200" s="20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162</v>
      </c>
      <c r="AU200" s="17" t="s">
        <v>85</v>
      </c>
    </row>
    <row r="201" spans="1:65" s="2" customFormat="1" ht="16.5" customHeight="1">
      <c r="A201" s="34"/>
      <c r="B201" s="35"/>
      <c r="C201" s="192" t="s">
        <v>682</v>
      </c>
      <c r="D201" s="192" t="s">
        <v>155</v>
      </c>
      <c r="E201" s="193" t="s">
        <v>683</v>
      </c>
      <c r="F201" s="194" t="s">
        <v>684</v>
      </c>
      <c r="G201" s="195" t="s">
        <v>302</v>
      </c>
      <c r="H201" s="196">
        <v>8</v>
      </c>
      <c r="I201" s="197"/>
      <c r="J201" s="198">
        <f>ROUND(I201*H201,2)</f>
        <v>0</v>
      </c>
      <c r="K201" s="194" t="s">
        <v>159</v>
      </c>
      <c r="L201" s="39"/>
      <c r="M201" s="199" t="s">
        <v>1</v>
      </c>
      <c r="N201" s="200" t="s">
        <v>42</v>
      </c>
      <c r="O201" s="7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3" t="s">
        <v>85</v>
      </c>
      <c r="AT201" s="203" t="s">
        <v>155</v>
      </c>
      <c r="AU201" s="203" t="s">
        <v>85</v>
      </c>
      <c r="AY201" s="17" t="s">
        <v>152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7" t="s">
        <v>85</v>
      </c>
      <c r="BK201" s="204">
        <f>ROUND(I201*H201,2)</f>
        <v>0</v>
      </c>
      <c r="BL201" s="17" t="s">
        <v>85</v>
      </c>
      <c r="BM201" s="203" t="s">
        <v>685</v>
      </c>
    </row>
    <row r="202" spans="1:65" s="2" customFormat="1" ht="18">
      <c r="A202" s="34"/>
      <c r="B202" s="35"/>
      <c r="C202" s="36"/>
      <c r="D202" s="205" t="s">
        <v>162</v>
      </c>
      <c r="E202" s="36"/>
      <c r="F202" s="206" t="s">
        <v>686</v>
      </c>
      <c r="G202" s="36"/>
      <c r="H202" s="36"/>
      <c r="I202" s="207"/>
      <c r="J202" s="36"/>
      <c r="K202" s="36"/>
      <c r="L202" s="39"/>
      <c r="M202" s="208"/>
      <c r="N202" s="209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162</v>
      </c>
      <c r="AU202" s="17" t="s">
        <v>85</v>
      </c>
    </row>
    <row r="203" spans="1:65" s="2" customFormat="1" ht="16.5" customHeight="1">
      <c r="A203" s="34"/>
      <c r="B203" s="35"/>
      <c r="C203" s="192" t="s">
        <v>687</v>
      </c>
      <c r="D203" s="192" t="s">
        <v>155</v>
      </c>
      <c r="E203" s="193" t="s">
        <v>688</v>
      </c>
      <c r="F203" s="194" t="s">
        <v>689</v>
      </c>
      <c r="G203" s="195" t="s">
        <v>302</v>
      </c>
      <c r="H203" s="196">
        <v>4</v>
      </c>
      <c r="I203" s="197"/>
      <c r="J203" s="198">
        <f>ROUND(I203*H203,2)</f>
        <v>0</v>
      </c>
      <c r="K203" s="194" t="s">
        <v>159</v>
      </c>
      <c r="L203" s="39"/>
      <c r="M203" s="199" t="s">
        <v>1</v>
      </c>
      <c r="N203" s="200" t="s">
        <v>42</v>
      </c>
      <c r="O203" s="71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85</v>
      </c>
      <c r="AT203" s="203" t="s">
        <v>155</v>
      </c>
      <c r="AU203" s="203" t="s">
        <v>85</v>
      </c>
      <c r="AY203" s="17" t="s">
        <v>152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85</v>
      </c>
      <c r="BK203" s="204">
        <f>ROUND(I203*H203,2)</f>
        <v>0</v>
      </c>
      <c r="BL203" s="17" t="s">
        <v>85</v>
      </c>
      <c r="BM203" s="203" t="s">
        <v>690</v>
      </c>
    </row>
    <row r="204" spans="1:65" s="2" customFormat="1" ht="18">
      <c r="A204" s="34"/>
      <c r="B204" s="35"/>
      <c r="C204" s="36"/>
      <c r="D204" s="205" t="s">
        <v>162</v>
      </c>
      <c r="E204" s="36"/>
      <c r="F204" s="206" t="s">
        <v>691</v>
      </c>
      <c r="G204" s="36"/>
      <c r="H204" s="36"/>
      <c r="I204" s="207"/>
      <c r="J204" s="36"/>
      <c r="K204" s="36"/>
      <c r="L204" s="39"/>
      <c r="M204" s="208"/>
      <c r="N204" s="209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162</v>
      </c>
      <c r="AU204" s="17" t="s">
        <v>85</v>
      </c>
    </row>
    <row r="205" spans="1:65" s="2" customFormat="1" ht="16.5" customHeight="1">
      <c r="A205" s="34"/>
      <c r="B205" s="35"/>
      <c r="C205" s="192" t="s">
        <v>692</v>
      </c>
      <c r="D205" s="192" t="s">
        <v>155</v>
      </c>
      <c r="E205" s="193" t="s">
        <v>693</v>
      </c>
      <c r="F205" s="194" t="s">
        <v>694</v>
      </c>
      <c r="G205" s="195" t="s">
        <v>302</v>
      </c>
      <c r="H205" s="196">
        <v>1</v>
      </c>
      <c r="I205" s="197"/>
      <c r="J205" s="198">
        <f>ROUND(I205*H205,2)</f>
        <v>0</v>
      </c>
      <c r="K205" s="194" t="s">
        <v>159</v>
      </c>
      <c r="L205" s="39"/>
      <c r="M205" s="199" t="s">
        <v>1</v>
      </c>
      <c r="N205" s="200" t="s">
        <v>42</v>
      </c>
      <c r="O205" s="7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3" t="s">
        <v>85</v>
      </c>
      <c r="AT205" s="203" t="s">
        <v>155</v>
      </c>
      <c r="AU205" s="203" t="s">
        <v>85</v>
      </c>
      <c r="AY205" s="17" t="s">
        <v>152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85</v>
      </c>
      <c r="BK205" s="204">
        <f>ROUND(I205*H205,2)</f>
        <v>0</v>
      </c>
      <c r="BL205" s="17" t="s">
        <v>85</v>
      </c>
      <c r="BM205" s="203" t="s">
        <v>695</v>
      </c>
    </row>
    <row r="206" spans="1:65" s="2" customFormat="1" ht="27">
      <c r="A206" s="34"/>
      <c r="B206" s="35"/>
      <c r="C206" s="36"/>
      <c r="D206" s="205" t="s">
        <v>162</v>
      </c>
      <c r="E206" s="36"/>
      <c r="F206" s="206" t="s">
        <v>696</v>
      </c>
      <c r="G206" s="36"/>
      <c r="H206" s="36"/>
      <c r="I206" s="207"/>
      <c r="J206" s="36"/>
      <c r="K206" s="36"/>
      <c r="L206" s="39"/>
      <c r="M206" s="208"/>
      <c r="N206" s="20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162</v>
      </c>
      <c r="AU206" s="17" t="s">
        <v>85</v>
      </c>
    </row>
    <row r="207" spans="1:65" s="2" customFormat="1" ht="24.15" customHeight="1">
      <c r="A207" s="34"/>
      <c r="B207" s="35"/>
      <c r="C207" s="192" t="s">
        <v>697</v>
      </c>
      <c r="D207" s="192" t="s">
        <v>155</v>
      </c>
      <c r="E207" s="193" t="s">
        <v>698</v>
      </c>
      <c r="F207" s="194" t="s">
        <v>699</v>
      </c>
      <c r="G207" s="195" t="s">
        <v>302</v>
      </c>
      <c r="H207" s="196">
        <v>1</v>
      </c>
      <c r="I207" s="197"/>
      <c r="J207" s="198">
        <f>ROUND(I207*H207,2)</f>
        <v>0</v>
      </c>
      <c r="K207" s="194" t="s">
        <v>159</v>
      </c>
      <c r="L207" s="39"/>
      <c r="M207" s="199" t="s">
        <v>1</v>
      </c>
      <c r="N207" s="200" t="s">
        <v>42</v>
      </c>
      <c r="O207" s="71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3" t="s">
        <v>85</v>
      </c>
      <c r="AT207" s="203" t="s">
        <v>155</v>
      </c>
      <c r="AU207" s="203" t="s">
        <v>85</v>
      </c>
      <c r="AY207" s="17" t="s">
        <v>152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7" t="s">
        <v>85</v>
      </c>
      <c r="BK207" s="204">
        <f>ROUND(I207*H207,2)</f>
        <v>0</v>
      </c>
      <c r="BL207" s="17" t="s">
        <v>85</v>
      </c>
      <c r="BM207" s="203" t="s">
        <v>700</v>
      </c>
    </row>
    <row r="208" spans="1:65" s="2" customFormat="1" ht="18">
      <c r="A208" s="34"/>
      <c r="B208" s="35"/>
      <c r="C208" s="36"/>
      <c r="D208" s="205" t="s">
        <v>162</v>
      </c>
      <c r="E208" s="36"/>
      <c r="F208" s="206" t="s">
        <v>701</v>
      </c>
      <c r="G208" s="36"/>
      <c r="H208" s="36"/>
      <c r="I208" s="207"/>
      <c r="J208" s="36"/>
      <c r="K208" s="36"/>
      <c r="L208" s="39"/>
      <c r="M208" s="208"/>
      <c r="N208" s="209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162</v>
      </c>
      <c r="AU208" s="17" t="s">
        <v>85</v>
      </c>
    </row>
    <row r="209" spans="1:65" s="2" customFormat="1" ht="16.5" customHeight="1">
      <c r="A209" s="34"/>
      <c r="B209" s="35"/>
      <c r="C209" s="192" t="s">
        <v>702</v>
      </c>
      <c r="D209" s="192" t="s">
        <v>155</v>
      </c>
      <c r="E209" s="193" t="s">
        <v>703</v>
      </c>
      <c r="F209" s="194" t="s">
        <v>704</v>
      </c>
      <c r="G209" s="195" t="s">
        <v>302</v>
      </c>
      <c r="H209" s="196">
        <v>2</v>
      </c>
      <c r="I209" s="197"/>
      <c r="J209" s="198">
        <f>ROUND(I209*H209,2)</f>
        <v>0</v>
      </c>
      <c r="K209" s="194" t="s">
        <v>159</v>
      </c>
      <c r="L209" s="39"/>
      <c r="M209" s="199" t="s">
        <v>1</v>
      </c>
      <c r="N209" s="200" t="s">
        <v>42</v>
      </c>
      <c r="O209" s="7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85</v>
      </c>
      <c r="AT209" s="203" t="s">
        <v>155</v>
      </c>
      <c r="AU209" s="203" t="s">
        <v>85</v>
      </c>
      <c r="AY209" s="17" t="s">
        <v>152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85</v>
      </c>
      <c r="BK209" s="204">
        <f>ROUND(I209*H209,2)</f>
        <v>0</v>
      </c>
      <c r="BL209" s="17" t="s">
        <v>85</v>
      </c>
      <c r="BM209" s="203" t="s">
        <v>705</v>
      </c>
    </row>
    <row r="210" spans="1:65" s="2" customFormat="1" ht="36">
      <c r="A210" s="34"/>
      <c r="B210" s="35"/>
      <c r="C210" s="36"/>
      <c r="D210" s="205" t="s">
        <v>162</v>
      </c>
      <c r="E210" s="36"/>
      <c r="F210" s="206" t="s">
        <v>706</v>
      </c>
      <c r="G210" s="36"/>
      <c r="H210" s="36"/>
      <c r="I210" s="207"/>
      <c r="J210" s="36"/>
      <c r="K210" s="36"/>
      <c r="L210" s="39"/>
      <c r="M210" s="208"/>
      <c r="N210" s="209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162</v>
      </c>
      <c r="AU210" s="17" t="s">
        <v>85</v>
      </c>
    </row>
    <row r="211" spans="1:65" s="2" customFormat="1" ht="16.5" customHeight="1">
      <c r="A211" s="34"/>
      <c r="B211" s="35"/>
      <c r="C211" s="192" t="s">
        <v>707</v>
      </c>
      <c r="D211" s="192" t="s">
        <v>155</v>
      </c>
      <c r="E211" s="193" t="s">
        <v>708</v>
      </c>
      <c r="F211" s="194" t="s">
        <v>709</v>
      </c>
      <c r="G211" s="195" t="s">
        <v>302</v>
      </c>
      <c r="H211" s="196">
        <v>2</v>
      </c>
      <c r="I211" s="197"/>
      <c r="J211" s="198">
        <f>ROUND(I211*H211,2)</f>
        <v>0</v>
      </c>
      <c r="K211" s="194" t="s">
        <v>159</v>
      </c>
      <c r="L211" s="39"/>
      <c r="M211" s="199" t="s">
        <v>1</v>
      </c>
      <c r="N211" s="200" t="s">
        <v>42</v>
      </c>
      <c r="O211" s="71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85</v>
      </c>
      <c r="AT211" s="203" t="s">
        <v>155</v>
      </c>
      <c r="AU211" s="203" t="s">
        <v>85</v>
      </c>
      <c r="AY211" s="17" t="s">
        <v>152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85</v>
      </c>
      <c r="BK211" s="204">
        <f>ROUND(I211*H211,2)</f>
        <v>0</v>
      </c>
      <c r="BL211" s="17" t="s">
        <v>85</v>
      </c>
      <c r="BM211" s="203" t="s">
        <v>710</v>
      </c>
    </row>
    <row r="212" spans="1:65" s="2" customFormat="1" ht="18">
      <c r="A212" s="34"/>
      <c r="B212" s="35"/>
      <c r="C212" s="36"/>
      <c r="D212" s="205" t="s">
        <v>162</v>
      </c>
      <c r="E212" s="36"/>
      <c r="F212" s="206" t="s">
        <v>711</v>
      </c>
      <c r="G212" s="36"/>
      <c r="H212" s="36"/>
      <c r="I212" s="207"/>
      <c r="J212" s="36"/>
      <c r="K212" s="36"/>
      <c r="L212" s="39"/>
      <c r="M212" s="208"/>
      <c r="N212" s="209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162</v>
      </c>
      <c r="AU212" s="17" t="s">
        <v>85</v>
      </c>
    </row>
    <row r="213" spans="1:65" s="2" customFormat="1" ht="16.5" customHeight="1">
      <c r="A213" s="34"/>
      <c r="B213" s="35"/>
      <c r="C213" s="192" t="s">
        <v>712</v>
      </c>
      <c r="D213" s="192" t="s">
        <v>155</v>
      </c>
      <c r="E213" s="193" t="s">
        <v>713</v>
      </c>
      <c r="F213" s="194" t="s">
        <v>714</v>
      </c>
      <c r="G213" s="195" t="s">
        <v>302</v>
      </c>
      <c r="H213" s="196">
        <v>1</v>
      </c>
      <c r="I213" s="197"/>
      <c r="J213" s="198">
        <f>ROUND(I213*H213,2)</f>
        <v>0</v>
      </c>
      <c r="K213" s="194" t="s">
        <v>159</v>
      </c>
      <c r="L213" s="39"/>
      <c r="M213" s="199" t="s">
        <v>1</v>
      </c>
      <c r="N213" s="200" t="s">
        <v>42</v>
      </c>
      <c r="O213" s="71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3" t="s">
        <v>85</v>
      </c>
      <c r="AT213" s="203" t="s">
        <v>155</v>
      </c>
      <c r="AU213" s="203" t="s">
        <v>85</v>
      </c>
      <c r="AY213" s="17" t="s">
        <v>152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85</v>
      </c>
      <c r="BK213" s="204">
        <f>ROUND(I213*H213,2)</f>
        <v>0</v>
      </c>
      <c r="BL213" s="17" t="s">
        <v>85</v>
      </c>
      <c r="BM213" s="203" t="s">
        <v>715</v>
      </c>
    </row>
    <row r="214" spans="1:65" s="2" customFormat="1" ht="18">
      <c r="A214" s="34"/>
      <c r="B214" s="35"/>
      <c r="C214" s="36"/>
      <c r="D214" s="205" t="s">
        <v>162</v>
      </c>
      <c r="E214" s="36"/>
      <c r="F214" s="206" t="s">
        <v>716</v>
      </c>
      <c r="G214" s="36"/>
      <c r="H214" s="36"/>
      <c r="I214" s="207"/>
      <c r="J214" s="36"/>
      <c r="K214" s="36"/>
      <c r="L214" s="39"/>
      <c r="M214" s="208"/>
      <c r="N214" s="209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162</v>
      </c>
      <c r="AU214" s="17" t="s">
        <v>85</v>
      </c>
    </row>
    <row r="215" spans="1:65" s="2" customFormat="1" ht="24.15" customHeight="1">
      <c r="A215" s="34"/>
      <c r="B215" s="35"/>
      <c r="C215" s="192" t="s">
        <v>717</v>
      </c>
      <c r="D215" s="192" t="s">
        <v>155</v>
      </c>
      <c r="E215" s="193" t="s">
        <v>718</v>
      </c>
      <c r="F215" s="194" t="s">
        <v>719</v>
      </c>
      <c r="G215" s="195" t="s">
        <v>302</v>
      </c>
      <c r="H215" s="196">
        <v>6</v>
      </c>
      <c r="I215" s="197"/>
      <c r="J215" s="198">
        <f>ROUND(I215*H215,2)</f>
        <v>0</v>
      </c>
      <c r="K215" s="194" t="s">
        <v>159</v>
      </c>
      <c r="L215" s="39"/>
      <c r="M215" s="199" t="s">
        <v>1</v>
      </c>
      <c r="N215" s="200" t="s">
        <v>42</v>
      </c>
      <c r="O215" s="71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3" t="s">
        <v>85</v>
      </c>
      <c r="AT215" s="203" t="s">
        <v>155</v>
      </c>
      <c r="AU215" s="203" t="s">
        <v>85</v>
      </c>
      <c r="AY215" s="17" t="s">
        <v>152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7" t="s">
        <v>85</v>
      </c>
      <c r="BK215" s="204">
        <f>ROUND(I215*H215,2)</f>
        <v>0</v>
      </c>
      <c r="BL215" s="17" t="s">
        <v>85</v>
      </c>
      <c r="BM215" s="203" t="s">
        <v>720</v>
      </c>
    </row>
    <row r="216" spans="1:65" s="2" customFormat="1" ht="36">
      <c r="A216" s="34"/>
      <c r="B216" s="35"/>
      <c r="C216" s="36"/>
      <c r="D216" s="205" t="s">
        <v>162</v>
      </c>
      <c r="E216" s="36"/>
      <c r="F216" s="206" t="s">
        <v>721</v>
      </c>
      <c r="G216" s="36"/>
      <c r="H216" s="36"/>
      <c r="I216" s="207"/>
      <c r="J216" s="36"/>
      <c r="K216" s="36"/>
      <c r="L216" s="39"/>
      <c r="M216" s="208"/>
      <c r="N216" s="20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162</v>
      </c>
      <c r="AU216" s="17" t="s">
        <v>85</v>
      </c>
    </row>
    <row r="217" spans="1:65" s="2" customFormat="1" ht="24.15" customHeight="1">
      <c r="A217" s="34"/>
      <c r="B217" s="35"/>
      <c r="C217" s="192" t="s">
        <v>722</v>
      </c>
      <c r="D217" s="192" t="s">
        <v>155</v>
      </c>
      <c r="E217" s="193" t="s">
        <v>723</v>
      </c>
      <c r="F217" s="194" t="s">
        <v>724</v>
      </c>
      <c r="G217" s="195" t="s">
        <v>236</v>
      </c>
      <c r="H217" s="196">
        <v>8</v>
      </c>
      <c r="I217" s="197"/>
      <c r="J217" s="198">
        <f>ROUND(I217*H217,2)</f>
        <v>0</v>
      </c>
      <c r="K217" s="194" t="s">
        <v>159</v>
      </c>
      <c r="L217" s="39"/>
      <c r="M217" s="199" t="s">
        <v>1</v>
      </c>
      <c r="N217" s="200" t="s">
        <v>42</v>
      </c>
      <c r="O217" s="71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3" t="s">
        <v>85</v>
      </c>
      <c r="AT217" s="203" t="s">
        <v>155</v>
      </c>
      <c r="AU217" s="203" t="s">
        <v>85</v>
      </c>
      <c r="AY217" s="17" t="s">
        <v>152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7" t="s">
        <v>85</v>
      </c>
      <c r="BK217" s="204">
        <f>ROUND(I217*H217,2)</f>
        <v>0</v>
      </c>
      <c r="BL217" s="17" t="s">
        <v>85</v>
      </c>
      <c r="BM217" s="203" t="s">
        <v>725</v>
      </c>
    </row>
    <row r="218" spans="1:65" s="2" customFormat="1" ht="36">
      <c r="A218" s="34"/>
      <c r="B218" s="35"/>
      <c r="C218" s="36"/>
      <c r="D218" s="205" t="s">
        <v>162</v>
      </c>
      <c r="E218" s="36"/>
      <c r="F218" s="206" t="s">
        <v>726</v>
      </c>
      <c r="G218" s="36"/>
      <c r="H218" s="36"/>
      <c r="I218" s="207"/>
      <c r="J218" s="36"/>
      <c r="K218" s="36"/>
      <c r="L218" s="39"/>
      <c r="M218" s="208"/>
      <c r="N218" s="209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162</v>
      </c>
      <c r="AU218" s="17" t="s">
        <v>85</v>
      </c>
    </row>
    <row r="219" spans="1:65" s="2" customFormat="1" ht="16.5" customHeight="1">
      <c r="A219" s="34"/>
      <c r="B219" s="35"/>
      <c r="C219" s="192" t="s">
        <v>727</v>
      </c>
      <c r="D219" s="192" t="s">
        <v>155</v>
      </c>
      <c r="E219" s="193" t="s">
        <v>417</v>
      </c>
      <c r="F219" s="194" t="s">
        <v>418</v>
      </c>
      <c r="G219" s="195" t="s">
        <v>236</v>
      </c>
      <c r="H219" s="196">
        <v>4</v>
      </c>
      <c r="I219" s="197"/>
      <c r="J219" s="198">
        <f>ROUND(I219*H219,2)</f>
        <v>0</v>
      </c>
      <c r="K219" s="194" t="s">
        <v>159</v>
      </c>
      <c r="L219" s="39"/>
      <c r="M219" s="199" t="s">
        <v>1</v>
      </c>
      <c r="N219" s="200" t="s">
        <v>42</v>
      </c>
      <c r="O219" s="7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3" t="s">
        <v>85</v>
      </c>
      <c r="AT219" s="203" t="s">
        <v>155</v>
      </c>
      <c r="AU219" s="203" t="s">
        <v>85</v>
      </c>
      <c r="AY219" s="17" t="s">
        <v>152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85</v>
      </c>
      <c r="BK219" s="204">
        <f>ROUND(I219*H219,2)</f>
        <v>0</v>
      </c>
      <c r="BL219" s="17" t="s">
        <v>85</v>
      </c>
      <c r="BM219" s="203" t="s">
        <v>728</v>
      </c>
    </row>
    <row r="220" spans="1:65" s="2" customFormat="1" ht="27">
      <c r="A220" s="34"/>
      <c r="B220" s="35"/>
      <c r="C220" s="36"/>
      <c r="D220" s="205" t="s">
        <v>162</v>
      </c>
      <c r="E220" s="36"/>
      <c r="F220" s="206" t="s">
        <v>420</v>
      </c>
      <c r="G220" s="36"/>
      <c r="H220" s="36"/>
      <c r="I220" s="207"/>
      <c r="J220" s="36"/>
      <c r="K220" s="36"/>
      <c r="L220" s="39"/>
      <c r="M220" s="208"/>
      <c r="N220" s="209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162</v>
      </c>
      <c r="AU220" s="17" t="s">
        <v>85</v>
      </c>
    </row>
    <row r="221" spans="1:65" s="2" customFormat="1" ht="16.5" customHeight="1">
      <c r="A221" s="34"/>
      <c r="B221" s="35"/>
      <c r="C221" s="192" t="s">
        <v>729</v>
      </c>
      <c r="D221" s="192" t="s">
        <v>155</v>
      </c>
      <c r="E221" s="193" t="s">
        <v>730</v>
      </c>
      <c r="F221" s="194" t="s">
        <v>731</v>
      </c>
      <c r="G221" s="195" t="s">
        <v>236</v>
      </c>
      <c r="H221" s="196">
        <v>4</v>
      </c>
      <c r="I221" s="197"/>
      <c r="J221" s="198">
        <f>ROUND(I221*H221,2)</f>
        <v>0</v>
      </c>
      <c r="K221" s="194" t="s">
        <v>159</v>
      </c>
      <c r="L221" s="39"/>
      <c r="M221" s="199" t="s">
        <v>1</v>
      </c>
      <c r="N221" s="200" t="s">
        <v>42</v>
      </c>
      <c r="O221" s="71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3" t="s">
        <v>85</v>
      </c>
      <c r="AT221" s="203" t="s">
        <v>155</v>
      </c>
      <c r="AU221" s="203" t="s">
        <v>85</v>
      </c>
      <c r="AY221" s="17" t="s">
        <v>152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7" t="s">
        <v>85</v>
      </c>
      <c r="BK221" s="204">
        <f>ROUND(I221*H221,2)</f>
        <v>0</v>
      </c>
      <c r="BL221" s="17" t="s">
        <v>85</v>
      </c>
      <c r="BM221" s="203" t="s">
        <v>732</v>
      </c>
    </row>
    <row r="222" spans="1:65" s="2" customFormat="1" ht="18">
      <c r="A222" s="34"/>
      <c r="B222" s="35"/>
      <c r="C222" s="36"/>
      <c r="D222" s="205" t="s">
        <v>162</v>
      </c>
      <c r="E222" s="36"/>
      <c r="F222" s="206" t="s">
        <v>733</v>
      </c>
      <c r="G222" s="36"/>
      <c r="H222" s="36"/>
      <c r="I222" s="207"/>
      <c r="J222" s="36"/>
      <c r="K222" s="36"/>
      <c r="L222" s="39"/>
      <c r="M222" s="208"/>
      <c r="N222" s="209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162</v>
      </c>
      <c r="AU222" s="17" t="s">
        <v>85</v>
      </c>
    </row>
    <row r="223" spans="1:65" s="2" customFormat="1" ht="16.5" customHeight="1">
      <c r="A223" s="34"/>
      <c r="B223" s="35"/>
      <c r="C223" s="192" t="s">
        <v>734</v>
      </c>
      <c r="D223" s="192" t="s">
        <v>155</v>
      </c>
      <c r="E223" s="193" t="s">
        <v>735</v>
      </c>
      <c r="F223" s="194" t="s">
        <v>736</v>
      </c>
      <c r="G223" s="195" t="s">
        <v>302</v>
      </c>
      <c r="H223" s="196">
        <v>4</v>
      </c>
      <c r="I223" s="197"/>
      <c r="J223" s="198">
        <f>ROUND(I223*H223,2)</f>
        <v>0</v>
      </c>
      <c r="K223" s="194" t="s">
        <v>159</v>
      </c>
      <c r="L223" s="39"/>
      <c r="M223" s="199" t="s">
        <v>1</v>
      </c>
      <c r="N223" s="200" t="s">
        <v>42</v>
      </c>
      <c r="O223" s="71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3" t="s">
        <v>85</v>
      </c>
      <c r="AT223" s="203" t="s">
        <v>155</v>
      </c>
      <c r="AU223" s="203" t="s">
        <v>85</v>
      </c>
      <c r="AY223" s="17" t="s">
        <v>152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7" t="s">
        <v>85</v>
      </c>
      <c r="BK223" s="204">
        <f>ROUND(I223*H223,2)</f>
        <v>0</v>
      </c>
      <c r="BL223" s="17" t="s">
        <v>85</v>
      </c>
      <c r="BM223" s="203" t="s">
        <v>737</v>
      </c>
    </row>
    <row r="224" spans="1:65" s="2" customFormat="1" ht="27">
      <c r="A224" s="34"/>
      <c r="B224" s="35"/>
      <c r="C224" s="36"/>
      <c r="D224" s="205" t="s">
        <v>162</v>
      </c>
      <c r="E224" s="36"/>
      <c r="F224" s="206" t="s">
        <v>738</v>
      </c>
      <c r="G224" s="36"/>
      <c r="H224" s="36"/>
      <c r="I224" s="207"/>
      <c r="J224" s="36"/>
      <c r="K224" s="36"/>
      <c r="L224" s="39"/>
      <c r="M224" s="208"/>
      <c r="N224" s="209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162</v>
      </c>
      <c r="AU224" s="17" t="s">
        <v>85</v>
      </c>
    </row>
    <row r="225" spans="1:65" s="2" customFormat="1" ht="16.5" customHeight="1">
      <c r="A225" s="34"/>
      <c r="B225" s="35"/>
      <c r="C225" s="192" t="s">
        <v>739</v>
      </c>
      <c r="D225" s="192" t="s">
        <v>155</v>
      </c>
      <c r="E225" s="193" t="s">
        <v>740</v>
      </c>
      <c r="F225" s="194" t="s">
        <v>741</v>
      </c>
      <c r="G225" s="195" t="s">
        <v>236</v>
      </c>
      <c r="H225" s="196">
        <v>4</v>
      </c>
      <c r="I225" s="197"/>
      <c r="J225" s="198">
        <f>ROUND(I225*H225,2)</f>
        <v>0</v>
      </c>
      <c r="K225" s="194" t="s">
        <v>159</v>
      </c>
      <c r="L225" s="39"/>
      <c r="M225" s="199" t="s">
        <v>1</v>
      </c>
      <c r="N225" s="200" t="s">
        <v>42</v>
      </c>
      <c r="O225" s="7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3" t="s">
        <v>85</v>
      </c>
      <c r="AT225" s="203" t="s">
        <v>155</v>
      </c>
      <c r="AU225" s="203" t="s">
        <v>85</v>
      </c>
      <c r="AY225" s="17" t="s">
        <v>152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7" t="s">
        <v>85</v>
      </c>
      <c r="BK225" s="204">
        <f>ROUND(I225*H225,2)</f>
        <v>0</v>
      </c>
      <c r="BL225" s="17" t="s">
        <v>85</v>
      </c>
      <c r="BM225" s="203" t="s">
        <v>742</v>
      </c>
    </row>
    <row r="226" spans="1:65" s="2" customFormat="1" ht="27">
      <c r="A226" s="34"/>
      <c r="B226" s="35"/>
      <c r="C226" s="36"/>
      <c r="D226" s="205" t="s">
        <v>162</v>
      </c>
      <c r="E226" s="36"/>
      <c r="F226" s="206" t="s">
        <v>743</v>
      </c>
      <c r="G226" s="36"/>
      <c r="H226" s="36"/>
      <c r="I226" s="207"/>
      <c r="J226" s="36"/>
      <c r="K226" s="36"/>
      <c r="L226" s="39"/>
      <c r="M226" s="259"/>
      <c r="N226" s="260"/>
      <c r="O226" s="261"/>
      <c r="P226" s="261"/>
      <c r="Q226" s="261"/>
      <c r="R226" s="261"/>
      <c r="S226" s="261"/>
      <c r="T226" s="26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162</v>
      </c>
      <c r="AU226" s="17" t="s">
        <v>85</v>
      </c>
    </row>
    <row r="227" spans="1:65" s="2" customFormat="1" ht="7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rytAuQZOEsuQe/SClGrgHEvn5SuKA7PsNk7jr3XOSpuSn8bYq06CjWGK5U318nwQflTjrEEfHyJ+OHrcJkNaVA==" saltValue="qzB8ynYpfjFlT37saR3YaCYOL1r0vlzNKtfzf0/VJFm8cGx2XGDx+VqNOvdsmaeTHunnN+SRuyi6aHKVKoC7LA==" spinCount="100000" sheet="1" objects="1" scenarios="1" formatColumns="0" formatRows="0" autoFilter="0"/>
  <autoFilter ref="C120:K226" xr:uid="{00000000-0009-0000-0000-000004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104</v>
      </c>
    </row>
    <row r="3" spans="1:46" s="1" customFormat="1" ht="7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5" hidden="1" customHeight="1">
      <c r="B4" s="20"/>
      <c r="D4" s="118" t="s">
        <v>112</v>
      </c>
      <c r="L4" s="20"/>
      <c r="M4" s="119" t="s">
        <v>10</v>
      </c>
      <c r="AT4" s="17" t="s">
        <v>4</v>
      </c>
    </row>
    <row r="5" spans="1:46" s="1" customFormat="1" ht="7" hidden="1" customHeight="1">
      <c r="B5" s="20"/>
      <c r="L5" s="20"/>
    </row>
    <row r="6" spans="1:46" s="1" customFormat="1" ht="12" hidden="1" customHeight="1">
      <c r="B6" s="20"/>
      <c r="D6" s="120" t="s">
        <v>16</v>
      </c>
      <c r="L6" s="20"/>
    </row>
    <row r="7" spans="1:46" s="1" customFormat="1" ht="16.5" hidden="1" customHeight="1">
      <c r="B7" s="20"/>
      <c r="E7" s="323" t="str">
        <f>'Rekapitulace stavby'!K6</f>
        <v>Oprava přejezdů u OŘ Ostrava 2023</v>
      </c>
      <c r="F7" s="324"/>
      <c r="G7" s="324"/>
      <c r="H7" s="324"/>
      <c r="L7" s="20"/>
    </row>
    <row r="8" spans="1:46" s="1" customFormat="1" ht="12" hidden="1" customHeight="1">
      <c r="B8" s="20"/>
      <c r="D8" s="120" t="s">
        <v>121</v>
      </c>
      <c r="L8" s="20"/>
    </row>
    <row r="9" spans="1:46" s="2" customFormat="1" ht="16.5" hidden="1" customHeight="1">
      <c r="A9" s="34"/>
      <c r="B9" s="39"/>
      <c r="C9" s="34"/>
      <c r="D9" s="34"/>
      <c r="E9" s="323" t="s">
        <v>527</v>
      </c>
      <c r="F9" s="326"/>
      <c r="G9" s="326"/>
      <c r="H9" s="32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20" t="s">
        <v>528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25" t="s">
        <v>744</v>
      </c>
      <c r="F11" s="326"/>
      <c r="G11" s="326"/>
      <c r="H11" s="326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" hidden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12. 4. 2023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75" hidden="1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0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7" hidden="1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20" t="s">
        <v>30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27" t="str">
        <f>'Rekapitulace stavby'!E14</f>
        <v>Vyplň údaj</v>
      </c>
      <c r="F20" s="328"/>
      <c r="G20" s="328"/>
      <c r="H20" s="328"/>
      <c r="I20" s="120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7" hidden="1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20" t="s">
        <v>32</v>
      </c>
      <c r="E22" s="34"/>
      <c r="F22" s="34"/>
      <c r="G22" s="34"/>
      <c r="H22" s="34"/>
      <c r="I22" s="120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0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7" hidden="1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20" t="s">
        <v>35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7" hidden="1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20" t="s">
        <v>36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22"/>
      <c r="B29" s="123"/>
      <c r="C29" s="122"/>
      <c r="D29" s="122"/>
      <c r="E29" s="329" t="s">
        <v>1</v>
      </c>
      <c r="F29" s="329"/>
      <c r="G29" s="329"/>
      <c r="H29" s="329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hidden="1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hidden="1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4" hidden="1" customHeight="1">
      <c r="A32" s="34"/>
      <c r="B32" s="39"/>
      <c r="C32" s="34"/>
      <c r="D32" s="126" t="s">
        <v>37</v>
      </c>
      <c r="E32" s="34"/>
      <c r="F32" s="34"/>
      <c r="G32" s="34"/>
      <c r="H32" s="34"/>
      <c r="I32" s="34"/>
      <c r="J32" s="127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hidden="1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34"/>
      <c r="F34" s="128" t="s">
        <v>39</v>
      </c>
      <c r="G34" s="34"/>
      <c r="H34" s="34"/>
      <c r="I34" s="128" t="s">
        <v>38</v>
      </c>
      <c r="J34" s="128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129" t="s">
        <v>41</v>
      </c>
      <c r="E35" s="120" t="s">
        <v>42</v>
      </c>
      <c r="F35" s="130">
        <f>ROUND((SUM(BE126:BE148)),  2)</f>
        <v>0</v>
      </c>
      <c r="G35" s="34"/>
      <c r="H35" s="34"/>
      <c r="I35" s="131">
        <v>0.21</v>
      </c>
      <c r="J35" s="130">
        <f>ROUND(((SUM(BE126:BE148))*I35),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0" t="s">
        <v>43</v>
      </c>
      <c r="F36" s="130">
        <f>ROUND((SUM(BF126:BF148)),  2)</f>
        <v>0</v>
      </c>
      <c r="G36" s="34"/>
      <c r="H36" s="34"/>
      <c r="I36" s="131">
        <v>0.15</v>
      </c>
      <c r="J36" s="130">
        <f>ROUND(((SUM(BF126:BF148))*I36),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0" t="s">
        <v>44</v>
      </c>
      <c r="F37" s="130">
        <f>ROUND((SUM(BG126:BG148)),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20" t="s">
        <v>45</v>
      </c>
      <c r="F38" s="130">
        <f>ROUND((SUM(BH126:BH148)),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20" t="s">
        <v>46</v>
      </c>
      <c r="F39" s="130">
        <f>ROUND((SUM(BI126:BI148)),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4" hidden="1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hidden="1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hidden="1" customHeight="1">
      <c r="B43" s="20"/>
      <c r="L43" s="20"/>
    </row>
    <row r="44" spans="1:31" s="1" customFormat="1" ht="14.4" hidden="1" customHeight="1">
      <c r="B44" s="20"/>
      <c r="L44" s="20"/>
    </row>
    <row r="45" spans="1:31" s="1" customFormat="1" ht="14.4" hidden="1" customHeight="1">
      <c r="B45" s="20"/>
      <c r="L45" s="20"/>
    </row>
    <row r="46" spans="1:31" s="1" customFormat="1" ht="14.4" hidden="1" customHeight="1">
      <c r="B46" s="20"/>
      <c r="L46" s="20"/>
    </row>
    <row r="47" spans="1:31" s="1" customFormat="1" ht="14.4" hidden="1" customHeight="1">
      <c r="B47" s="20"/>
      <c r="L47" s="20"/>
    </row>
    <row r="48" spans="1:31" s="1" customFormat="1" ht="14.4" hidden="1" customHeight="1">
      <c r="B48" s="20"/>
      <c r="L48" s="20"/>
    </row>
    <row r="49" spans="1:31" s="1" customFormat="1" ht="14.4" hidden="1" customHeight="1">
      <c r="B49" s="20"/>
      <c r="L49" s="20"/>
    </row>
    <row r="50" spans="1:31" s="2" customFormat="1" ht="14.4" hidden="1" customHeight="1">
      <c r="B50" s="51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1"/>
    </row>
    <row r="51" spans="1:31" ht="10" hidden="1">
      <c r="B51" s="20"/>
      <c r="L51" s="20"/>
    </row>
    <row r="52" spans="1:31" ht="10" hidden="1">
      <c r="B52" s="20"/>
      <c r="L52" s="20"/>
    </row>
    <row r="53" spans="1:31" ht="10" hidden="1">
      <c r="B53" s="20"/>
      <c r="L53" s="20"/>
    </row>
    <row r="54" spans="1:31" ht="10" hidden="1">
      <c r="B54" s="20"/>
      <c r="L54" s="20"/>
    </row>
    <row r="55" spans="1:31" ht="10" hidden="1">
      <c r="B55" s="20"/>
      <c r="L55" s="20"/>
    </row>
    <row r="56" spans="1:31" ht="10" hidden="1">
      <c r="B56" s="20"/>
      <c r="L56" s="20"/>
    </row>
    <row r="57" spans="1:31" ht="10" hidden="1">
      <c r="B57" s="20"/>
      <c r="L57" s="20"/>
    </row>
    <row r="58" spans="1:31" ht="10" hidden="1">
      <c r="B58" s="20"/>
      <c r="L58" s="20"/>
    </row>
    <row r="59" spans="1:31" ht="10" hidden="1">
      <c r="B59" s="20"/>
      <c r="L59" s="20"/>
    </row>
    <row r="60" spans="1:31" ht="10" hidden="1">
      <c r="B60" s="20"/>
      <c r="L60" s="20"/>
    </row>
    <row r="61" spans="1:31" s="2" customFormat="1" ht="12.5" hidden="1">
      <c r="A61" s="34"/>
      <c r="B61" s="39"/>
      <c r="C61" s="34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 hidden="1">
      <c r="B62" s="20"/>
      <c r="L62" s="20"/>
    </row>
    <row r="63" spans="1:31" ht="10" hidden="1">
      <c r="B63" s="20"/>
      <c r="L63" s="20"/>
    </row>
    <row r="64" spans="1:31" ht="10" hidden="1">
      <c r="B64" s="20"/>
      <c r="L64" s="20"/>
    </row>
    <row r="65" spans="1:31" s="2" customFormat="1" ht="13" hidden="1">
      <c r="A65" s="34"/>
      <c r="B65" s="39"/>
      <c r="C65" s="34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 hidden="1">
      <c r="B66" s="20"/>
      <c r="L66" s="20"/>
    </row>
    <row r="67" spans="1:31" ht="10" hidden="1">
      <c r="B67" s="20"/>
      <c r="L67" s="20"/>
    </row>
    <row r="68" spans="1:31" ht="10" hidden="1">
      <c r="B68" s="20"/>
      <c r="L68" s="20"/>
    </row>
    <row r="69" spans="1:31" ht="10" hidden="1">
      <c r="B69" s="20"/>
      <c r="L69" s="20"/>
    </row>
    <row r="70" spans="1:31" ht="10" hidden="1">
      <c r="B70" s="20"/>
      <c r="L70" s="20"/>
    </row>
    <row r="71" spans="1:31" ht="10" hidden="1">
      <c r="B71" s="20"/>
      <c r="L71" s="20"/>
    </row>
    <row r="72" spans="1:31" ht="10" hidden="1">
      <c r="B72" s="20"/>
      <c r="L72" s="20"/>
    </row>
    <row r="73" spans="1:31" ht="10" hidden="1">
      <c r="B73" s="20"/>
      <c r="L73" s="20"/>
    </row>
    <row r="74" spans="1:31" ht="10" hidden="1">
      <c r="B74" s="20"/>
      <c r="L74" s="20"/>
    </row>
    <row r="75" spans="1:31" ht="10" hidden="1">
      <c r="B75" s="20"/>
      <c r="L75" s="20"/>
    </row>
    <row r="76" spans="1:31" s="2" customFormat="1" ht="12.5" hidden="1">
      <c r="A76" s="34"/>
      <c r="B76" s="39"/>
      <c r="C76" s="34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0" hidden="1"/>
    <row r="79" spans="1:31" ht="10" hidden="1"/>
    <row r="80" spans="1:31" ht="10" hidden="1"/>
    <row r="81" spans="1:31" s="2" customFormat="1" ht="7" hidden="1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7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30" t="str">
        <f>E7</f>
        <v>Oprava přejezdů u OŘ Ostrava 2023</v>
      </c>
      <c r="F85" s="331"/>
      <c r="G85" s="331"/>
      <c r="H85" s="33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121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30" t="s">
        <v>527</v>
      </c>
      <c r="F87" s="332"/>
      <c r="G87" s="332"/>
      <c r="H87" s="33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528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8" t="str">
        <f>E11</f>
        <v>PS 01.2 - Položky dle URS</v>
      </c>
      <c r="F89" s="332"/>
      <c r="G89" s="332"/>
      <c r="H89" s="33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7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ST Olomouc</v>
      </c>
      <c r="G91" s="36"/>
      <c r="H91" s="36"/>
      <c r="I91" s="29" t="s">
        <v>22</v>
      </c>
      <c r="J91" s="66" t="str">
        <f>IF(J14="","",J14)</f>
        <v>12. 4. 2023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7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15" hidden="1" customHeight="1">
      <c r="A93" s="34"/>
      <c r="B93" s="35"/>
      <c r="C93" s="29" t="s">
        <v>24</v>
      </c>
      <c r="D93" s="36"/>
      <c r="E93" s="36"/>
      <c r="F93" s="27" t="str">
        <f>E17</f>
        <v>Správa železnic, s.o.</v>
      </c>
      <c r="G93" s="36"/>
      <c r="H93" s="36"/>
      <c r="I93" s="29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hidden="1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29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2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0" t="s">
        <v>130</v>
      </c>
      <c r="D96" s="151"/>
      <c r="E96" s="151"/>
      <c r="F96" s="151"/>
      <c r="G96" s="151"/>
      <c r="H96" s="151"/>
      <c r="I96" s="151"/>
      <c r="J96" s="152" t="s">
        <v>131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2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75" hidden="1" customHeight="1">
      <c r="A98" s="34"/>
      <c r="B98" s="35"/>
      <c r="C98" s="153" t="s">
        <v>132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133</v>
      </c>
    </row>
    <row r="99" spans="1:47" s="9" customFormat="1" ht="25" hidden="1" customHeight="1">
      <c r="B99" s="154"/>
      <c r="C99" s="155"/>
      <c r="D99" s="156" t="s">
        <v>134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47" s="10" customFormat="1" ht="19.899999999999999" hidden="1" customHeight="1">
      <c r="B100" s="160"/>
      <c r="C100" s="104"/>
      <c r="D100" s="161" t="s">
        <v>745</v>
      </c>
      <c r="E100" s="162"/>
      <c r="F100" s="162"/>
      <c r="G100" s="162"/>
      <c r="H100" s="162"/>
      <c r="I100" s="162"/>
      <c r="J100" s="163">
        <f>J128</f>
        <v>0</v>
      </c>
      <c r="K100" s="104"/>
      <c r="L100" s="164"/>
    </row>
    <row r="101" spans="1:47" s="10" customFormat="1" ht="19.899999999999999" hidden="1" customHeight="1">
      <c r="B101" s="160"/>
      <c r="C101" s="104"/>
      <c r="D101" s="161" t="s">
        <v>746</v>
      </c>
      <c r="E101" s="162"/>
      <c r="F101" s="162"/>
      <c r="G101" s="162"/>
      <c r="H101" s="162"/>
      <c r="I101" s="162"/>
      <c r="J101" s="163">
        <f>J131</f>
        <v>0</v>
      </c>
      <c r="K101" s="104"/>
      <c r="L101" s="164"/>
    </row>
    <row r="102" spans="1:47" s="9" customFormat="1" ht="25" hidden="1" customHeight="1">
      <c r="B102" s="154"/>
      <c r="C102" s="155"/>
      <c r="D102" s="156" t="s">
        <v>747</v>
      </c>
      <c r="E102" s="157"/>
      <c r="F102" s="157"/>
      <c r="G102" s="157"/>
      <c r="H102" s="157"/>
      <c r="I102" s="157"/>
      <c r="J102" s="158">
        <f>J134</f>
        <v>0</v>
      </c>
      <c r="K102" s="155"/>
      <c r="L102" s="159"/>
    </row>
    <row r="103" spans="1:47" s="10" customFormat="1" ht="19.899999999999999" hidden="1" customHeight="1">
      <c r="B103" s="160"/>
      <c r="C103" s="104"/>
      <c r="D103" s="161" t="s">
        <v>748</v>
      </c>
      <c r="E103" s="162"/>
      <c r="F103" s="162"/>
      <c r="G103" s="162"/>
      <c r="H103" s="162"/>
      <c r="I103" s="162"/>
      <c r="J103" s="163">
        <f>J135</f>
        <v>0</v>
      </c>
      <c r="K103" s="104"/>
      <c r="L103" s="164"/>
    </row>
    <row r="104" spans="1:47" s="9" customFormat="1" ht="25" hidden="1" customHeight="1">
      <c r="B104" s="154"/>
      <c r="C104" s="155"/>
      <c r="D104" s="156" t="s">
        <v>749</v>
      </c>
      <c r="E104" s="157"/>
      <c r="F104" s="157"/>
      <c r="G104" s="157"/>
      <c r="H104" s="157"/>
      <c r="I104" s="157"/>
      <c r="J104" s="158">
        <f>J146</f>
        <v>0</v>
      </c>
      <c r="K104" s="155"/>
      <c r="L104" s="159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7" hidden="1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t="10" hidden="1"/>
    <row r="108" spans="1:47" ht="10" hidden="1"/>
    <row r="109" spans="1:47" ht="10" hidden="1"/>
    <row r="110" spans="1:47" s="2" customFormat="1" ht="7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5" customHeight="1">
      <c r="A111" s="34"/>
      <c r="B111" s="35"/>
      <c r="C111" s="23" t="s">
        <v>137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30" t="str">
        <f>E7</f>
        <v>Oprava přejezdů u OŘ Ostrava 2023</v>
      </c>
      <c r="F114" s="331"/>
      <c r="G114" s="331"/>
      <c r="H114" s="33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121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0" t="s">
        <v>527</v>
      </c>
      <c r="F116" s="332"/>
      <c r="G116" s="332"/>
      <c r="H116" s="33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528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8" t="str">
        <f>E11</f>
        <v>PS 01.2 - Položky dle URS</v>
      </c>
      <c r="F118" s="332"/>
      <c r="G118" s="332"/>
      <c r="H118" s="33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7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>ST Olomouc</v>
      </c>
      <c r="G120" s="36"/>
      <c r="H120" s="36"/>
      <c r="I120" s="29" t="s">
        <v>22</v>
      </c>
      <c r="J120" s="66" t="str">
        <f>IF(J14="","",J14)</f>
        <v>12. 4. 2023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7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15" customHeight="1">
      <c r="A122" s="34"/>
      <c r="B122" s="35"/>
      <c r="C122" s="29" t="s">
        <v>24</v>
      </c>
      <c r="D122" s="36"/>
      <c r="E122" s="36"/>
      <c r="F122" s="27" t="str">
        <f>E17</f>
        <v>Správa železnic, s.o.</v>
      </c>
      <c r="G122" s="36"/>
      <c r="H122" s="36"/>
      <c r="I122" s="29" t="s">
        <v>32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15" customHeight="1">
      <c r="A123" s="34"/>
      <c r="B123" s="35"/>
      <c r="C123" s="29" t="s">
        <v>30</v>
      </c>
      <c r="D123" s="36"/>
      <c r="E123" s="36"/>
      <c r="F123" s="27" t="str">
        <f>IF(E20="","",E20)</f>
        <v>Vyplň údaj</v>
      </c>
      <c r="G123" s="36"/>
      <c r="H123" s="36"/>
      <c r="I123" s="29" t="s">
        <v>35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2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5"/>
      <c r="B125" s="166"/>
      <c r="C125" s="167" t="s">
        <v>138</v>
      </c>
      <c r="D125" s="168" t="s">
        <v>62</v>
      </c>
      <c r="E125" s="168" t="s">
        <v>58</v>
      </c>
      <c r="F125" s="168" t="s">
        <v>59</v>
      </c>
      <c r="G125" s="168" t="s">
        <v>139</v>
      </c>
      <c r="H125" s="168" t="s">
        <v>140</v>
      </c>
      <c r="I125" s="168" t="s">
        <v>141</v>
      </c>
      <c r="J125" s="168" t="s">
        <v>131</v>
      </c>
      <c r="K125" s="169" t="s">
        <v>142</v>
      </c>
      <c r="L125" s="170"/>
      <c r="M125" s="75" t="s">
        <v>1</v>
      </c>
      <c r="N125" s="76" t="s">
        <v>41</v>
      </c>
      <c r="O125" s="76" t="s">
        <v>143</v>
      </c>
      <c r="P125" s="76" t="s">
        <v>144</v>
      </c>
      <c r="Q125" s="76" t="s">
        <v>145</v>
      </c>
      <c r="R125" s="76" t="s">
        <v>146</v>
      </c>
      <c r="S125" s="76" t="s">
        <v>147</v>
      </c>
      <c r="T125" s="77" t="s">
        <v>148</v>
      </c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</row>
    <row r="126" spans="1:63" s="2" customFormat="1" ht="22.75" customHeight="1">
      <c r="A126" s="34"/>
      <c r="B126" s="35"/>
      <c r="C126" s="82" t="s">
        <v>149</v>
      </c>
      <c r="D126" s="36"/>
      <c r="E126" s="36"/>
      <c r="F126" s="36"/>
      <c r="G126" s="36"/>
      <c r="H126" s="36"/>
      <c r="I126" s="36"/>
      <c r="J126" s="171">
        <f>BK126</f>
        <v>0</v>
      </c>
      <c r="K126" s="36"/>
      <c r="L126" s="39"/>
      <c r="M126" s="78"/>
      <c r="N126" s="172"/>
      <c r="O126" s="79"/>
      <c r="P126" s="173">
        <f>P127+P134+P146</f>
        <v>0</v>
      </c>
      <c r="Q126" s="79"/>
      <c r="R126" s="173">
        <f>R127+R134+R146</f>
        <v>1.21224</v>
      </c>
      <c r="S126" s="79"/>
      <c r="T126" s="174">
        <f>T127+T134+T146</f>
        <v>13.200000000000001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76</v>
      </c>
      <c r="AU126" s="17" t="s">
        <v>133</v>
      </c>
      <c r="BK126" s="175">
        <f>BK127+BK134+BK146</f>
        <v>0</v>
      </c>
    </row>
    <row r="127" spans="1:63" s="12" customFormat="1" ht="25.9" customHeight="1">
      <c r="B127" s="176"/>
      <c r="C127" s="177"/>
      <c r="D127" s="178" t="s">
        <v>76</v>
      </c>
      <c r="E127" s="179" t="s">
        <v>150</v>
      </c>
      <c r="F127" s="179" t="s">
        <v>151</v>
      </c>
      <c r="G127" s="177"/>
      <c r="H127" s="177"/>
      <c r="I127" s="180"/>
      <c r="J127" s="181">
        <f>BK127</f>
        <v>0</v>
      </c>
      <c r="K127" s="177"/>
      <c r="L127" s="182"/>
      <c r="M127" s="183"/>
      <c r="N127" s="184"/>
      <c r="O127" s="184"/>
      <c r="P127" s="185">
        <f>P128+P131</f>
        <v>0</v>
      </c>
      <c r="Q127" s="184"/>
      <c r="R127" s="185">
        <f>R128+R131</f>
        <v>1.21224</v>
      </c>
      <c r="S127" s="184"/>
      <c r="T127" s="186">
        <f>T128+T131</f>
        <v>0</v>
      </c>
      <c r="AR127" s="187" t="s">
        <v>85</v>
      </c>
      <c r="AT127" s="188" t="s">
        <v>76</v>
      </c>
      <c r="AU127" s="188" t="s">
        <v>77</v>
      </c>
      <c r="AY127" s="187" t="s">
        <v>152</v>
      </c>
      <c r="BK127" s="189">
        <f>BK128+BK131</f>
        <v>0</v>
      </c>
    </row>
    <row r="128" spans="1:63" s="12" customFormat="1" ht="22.75" customHeight="1">
      <c r="B128" s="176"/>
      <c r="C128" s="177"/>
      <c r="D128" s="178" t="s">
        <v>76</v>
      </c>
      <c r="E128" s="190" t="s">
        <v>85</v>
      </c>
      <c r="F128" s="190" t="s">
        <v>750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f>SUM(P129:P130)</f>
        <v>0</v>
      </c>
      <c r="Q128" s="184"/>
      <c r="R128" s="185">
        <f>SUM(R129:R130)</f>
        <v>3.8400000000000004E-2</v>
      </c>
      <c r="S128" s="184"/>
      <c r="T128" s="186">
        <f>SUM(T129:T130)</f>
        <v>0</v>
      </c>
      <c r="AR128" s="187" t="s">
        <v>85</v>
      </c>
      <c r="AT128" s="188" t="s">
        <v>76</v>
      </c>
      <c r="AU128" s="188" t="s">
        <v>85</v>
      </c>
      <c r="AY128" s="187" t="s">
        <v>152</v>
      </c>
      <c r="BK128" s="189">
        <f>SUM(BK129:BK130)</f>
        <v>0</v>
      </c>
    </row>
    <row r="129" spans="1:65" s="2" customFormat="1" ht="24.15" customHeight="1">
      <c r="A129" s="34"/>
      <c r="B129" s="35"/>
      <c r="C129" s="192" t="s">
        <v>85</v>
      </c>
      <c r="D129" s="192" t="s">
        <v>155</v>
      </c>
      <c r="E129" s="193" t="s">
        <v>751</v>
      </c>
      <c r="F129" s="194" t="s">
        <v>752</v>
      </c>
      <c r="G129" s="195" t="s">
        <v>158</v>
      </c>
      <c r="H129" s="196">
        <v>12</v>
      </c>
      <c r="I129" s="197"/>
      <c r="J129" s="198">
        <f>ROUND(I129*H129,2)</f>
        <v>0</v>
      </c>
      <c r="K129" s="194" t="s">
        <v>753</v>
      </c>
      <c r="L129" s="39"/>
      <c r="M129" s="199" t="s">
        <v>1</v>
      </c>
      <c r="N129" s="200" t="s">
        <v>42</v>
      </c>
      <c r="O129" s="71"/>
      <c r="P129" s="201">
        <f>O129*H129</f>
        <v>0</v>
      </c>
      <c r="Q129" s="201">
        <v>3.2000000000000002E-3</v>
      </c>
      <c r="R129" s="201">
        <f>Q129*H129</f>
        <v>3.8400000000000004E-2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85</v>
      </c>
      <c r="AT129" s="203" t="s">
        <v>155</v>
      </c>
      <c r="AU129" s="203" t="s">
        <v>87</v>
      </c>
      <c r="AY129" s="17" t="s">
        <v>152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85</v>
      </c>
      <c r="BK129" s="204">
        <f>ROUND(I129*H129,2)</f>
        <v>0</v>
      </c>
      <c r="BL129" s="17" t="s">
        <v>85</v>
      </c>
      <c r="BM129" s="203" t="s">
        <v>754</v>
      </c>
    </row>
    <row r="130" spans="1:65" s="2" customFormat="1" ht="18">
      <c r="A130" s="34"/>
      <c r="B130" s="35"/>
      <c r="C130" s="36"/>
      <c r="D130" s="205" t="s">
        <v>162</v>
      </c>
      <c r="E130" s="36"/>
      <c r="F130" s="206" t="s">
        <v>755</v>
      </c>
      <c r="G130" s="36"/>
      <c r="H130" s="36"/>
      <c r="I130" s="207"/>
      <c r="J130" s="36"/>
      <c r="K130" s="36"/>
      <c r="L130" s="39"/>
      <c r="M130" s="208"/>
      <c r="N130" s="20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162</v>
      </c>
      <c r="AU130" s="17" t="s">
        <v>87</v>
      </c>
    </row>
    <row r="131" spans="1:65" s="12" customFormat="1" ht="22.75" customHeight="1">
      <c r="B131" s="176"/>
      <c r="C131" s="177"/>
      <c r="D131" s="178" t="s">
        <v>76</v>
      </c>
      <c r="E131" s="190" t="s">
        <v>204</v>
      </c>
      <c r="F131" s="190" t="s">
        <v>756</v>
      </c>
      <c r="G131" s="177"/>
      <c r="H131" s="177"/>
      <c r="I131" s="180"/>
      <c r="J131" s="191">
        <f>BK131</f>
        <v>0</v>
      </c>
      <c r="K131" s="177"/>
      <c r="L131" s="182"/>
      <c r="M131" s="183"/>
      <c r="N131" s="184"/>
      <c r="O131" s="184"/>
      <c r="P131" s="185">
        <f>SUM(P132:P133)</f>
        <v>0</v>
      </c>
      <c r="Q131" s="184"/>
      <c r="R131" s="185">
        <f>SUM(R132:R133)</f>
        <v>1.17384</v>
      </c>
      <c r="S131" s="184"/>
      <c r="T131" s="186">
        <f>SUM(T132:T133)</f>
        <v>0</v>
      </c>
      <c r="AR131" s="187" t="s">
        <v>85</v>
      </c>
      <c r="AT131" s="188" t="s">
        <v>76</v>
      </c>
      <c r="AU131" s="188" t="s">
        <v>85</v>
      </c>
      <c r="AY131" s="187" t="s">
        <v>152</v>
      </c>
      <c r="BK131" s="189">
        <f>SUM(BK132:BK133)</f>
        <v>0</v>
      </c>
    </row>
    <row r="132" spans="1:65" s="2" customFormat="1" ht="16.5" customHeight="1">
      <c r="A132" s="34"/>
      <c r="B132" s="35"/>
      <c r="C132" s="192" t="s">
        <v>87</v>
      </c>
      <c r="D132" s="192" t="s">
        <v>155</v>
      </c>
      <c r="E132" s="193" t="s">
        <v>757</v>
      </c>
      <c r="F132" s="194" t="s">
        <v>758</v>
      </c>
      <c r="G132" s="195" t="s">
        <v>302</v>
      </c>
      <c r="H132" s="196">
        <v>2</v>
      </c>
      <c r="I132" s="197"/>
      <c r="J132" s="198">
        <f>ROUND(I132*H132,2)</f>
        <v>0</v>
      </c>
      <c r="K132" s="194" t="s">
        <v>753</v>
      </c>
      <c r="L132" s="39"/>
      <c r="M132" s="199" t="s">
        <v>1</v>
      </c>
      <c r="N132" s="200" t="s">
        <v>42</v>
      </c>
      <c r="O132" s="71"/>
      <c r="P132" s="201">
        <f>O132*H132</f>
        <v>0</v>
      </c>
      <c r="Q132" s="201">
        <v>0.58692</v>
      </c>
      <c r="R132" s="201">
        <f>Q132*H132</f>
        <v>1.17384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85</v>
      </c>
      <c r="AT132" s="203" t="s">
        <v>155</v>
      </c>
      <c r="AU132" s="203" t="s">
        <v>87</v>
      </c>
      <c r="AY132" s="17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85</v>
      </c>
      <c r="BK132" s="204">
        <f>ROUND(I132*H132,2)</f>
        <v>0</v>
      </c>
      <c r="BL132" s="17" t="s">
        <v>85</v>
      </c>
      <c r="BM132" s="203" t="s">
        <v>759</v>
      </c>
    </row>
    <row r="133" spans="1:65" s="2" customFormat="1" ht="10">
      <c r="A133" s="34"/>
      <c r="B133" s="35"/>
      <c r="C133" s="36"/>
      <c r="D133" s="205" t="s">
        <v>162</v>
      </c>
      <c r="E133" s="36"/>
      <c r="F133" s="206" t="s">
        <v>758</v>
      </c>
      <c r="G133" s="36"/>
      <c r="H133" s="36"/>
      <c r="I133" s="207"/>
      <c r="J133" s="36"/>
      <c r="K133" s="36"/>
      <c r="L133" s="39"/>
      <c r="M133" s="208"/>
      <c r="N133" s="20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162</v>
      </c>
      <c r="AU133" s="17" t="s">
        <v>87</v>
      </c>
    </row>
    <row r="134" spans="1:65" s="12" customFormat="1" ht="25.9" customHeight="1">
      <c r="B134" s="176"/>
      <c r="C134" s="177"/>
      <c r="D134" s="178" t="s">
        <v>76</v>
      </c>
      <c r="E134" s="179" t="s">
        <v>227</v>
      </c>
      <c r="F134" s="179" t="s">
        <v>760</v>
      </c>
      <c r="G134" s="177"/>
      <c r="H134" s="177"/>
      <c r="I134" s="180"/>
      <c r="J134" s="181">
        <f>BK134</f>
        <v>0</v>
      </c>
      <c r="K134" s="177"/>
      <c r="L134" s="182"/>
      <c r="M134" s="183"/>
      <c r="N134" s="184"/>
      <c r="O134" s="184"/>
      <c r="P134" s="185">
        <f>P135</f>
        <v>0</v>
      </c>
      <c r="Q134" s="184"/>
      <c r="R134" s="185">
        <f>R135</f>
        <v>0</v>
      </c>
      <c r="S134" s="184"/>
      <c r="T134" s="186">
        <f>T135</f>
        <v>13.200000000000001</v>
      </c>
      <c r="AR134" s="187" t="s">
        <v>170</v>
      </c>
      <c r="AT134" s="188" t="s">
        <v>76</v>
      </c>
      <c r="AU134" s="188" t="s">
        <v>77</v>
      </c>
      <c r="AY134" s="187" t="s">
        <v>152</v>
      </c>
      <c r="BK134" s="189">
        <f>BK135</f>
        <v>0</v>
      </c>
    </row>
    <row r="135" spans="1:65" s="12" customFormat="1" ht="22.75" customHeight="1">
      <c r="B135" s="176"/>
      <c r="C135" s="177"/>
      <c r="D135" s="178" t="s">
        <v>76</v>
      </c>
      <c r="E135" s="190" t="s">
        <v>761</v>
      </c>
      <c r="F135" s="190" t="s">
        <v>762</v>
      </c>
      <c r="G135" s="177"/>
      <c r="H135" s="177"/>
      <c r="I135" s="180"/>
      <c r="J135" s="191">
        <f>BK135</f>
        <v>0</v>
      </c>
      <c r="K135" s="177"/>
      <c r="L135" s="182"/>
      <c r="M135" s="183"/>
      <c r="N135" s="184"/>
      <c r="O135" s="184"/>
      <c r="P135" s="185">
        <f>SUM(P136:P145)</f>
        <v>0</v>
      </c>
      <c r="Q135" s="184"/>
      <c r="R135" s="185">
        <f>SUM(R136:R145)</f>
        <v>0</v>
      </c>
      <c r="S135" s="184"/>
      <c r="T135" s="186">
        <f>SUM(T136:T145)</f>
        <v>13.200000000000001</v>
      </c>
      <c r="AR135" s="187" t="s">
        <v>170</v>
      </c>
      <c r="AT135" s="188" t="s">
        <v>76</v>
      </c>
      <c r="AU135" s="188" t="s">
        <v>85</v>
      </c>
      <c r="AY135" s="187" t="s">
        <v>152</v>
      </c>
      <c r="BK135" s="189">
        <f>SUM(BK136:BK145)</f>
        <v>0</v>
      </c>
    </row>
    <row r="136" spans="1:65" s="2" customFormat="1" ht="16.5" customHeight="1">
      <c r="A136" s="34"/>
      <c r="B136" s="35"/>
      <c r="C136" s="192" t="s">
        <v>170</v>
      </c>
      <c r="D136" s="192" t="s">
        <v>155</v>
      </c>
      <c r="E136" s="193" t="s">
        <v>763</v>
      </c>
      <c r="F136" s="194" t="s">
        <v>764</v>
      </c>
      <c r="G136" s="195" t="s">
        <v>187</v>
      </c>
      <c r="H136" s="196">
        <v>8</v>
      </c>
      <c r="I136" s="197"/>
      <c r="J136" s="198">
        <f>ROUND(I136*H136,2)</f>
        <v>0</v>
      </c>
      <c r="K136" s="194" t="s">
        <v>753</v>
      </c>
      <c r="L136" s="39"/>
      <c r="M136" s="199" t="s">
        <v>1</v>
      </c>
      <c r="N136" s="200" t="s">
        <v>42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85</v>
      </c>
      <c r="AT136" s="203" t="s">
        <v>155</v>
      </c>
      <c r="AU136" s="203" t="s">
        <v>87</v>
      </c>
      <c r="AY136" s="17" t="s">
        <v>152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85</v>
      </c>
      <c r="BK136" s="204">
        <f>ROUND(I136*H136,2)</f>
        <v>0</v>
      </c>
      <c r="BL136" s="17" t="s">
        <v>85</v>
      </c>
      <c r="BM136" s="203" t="s">
        <v>765</v>
      </c>
    </row>
    <row r="137" spans="1:65" s="2" customFormat="1" ht="18">
      <c r="A137" s="34"/>
      <c r="B137" s="35"/>
      <c r="C137" s="36"/>
      <c r="D137" s="205" t="s">
        <v>162</v>
      </c>
      <c r="E137" s="36"/>
      <c r="F137" s="206" t="s">
        <v>766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162</v>
      </c>
      <c r="AU137" s="17" t="s">
        <v>87</v>
      </c>
    </row>
    <row r="138" spans="1:65" s="2" customFormat="1" ht="16.5" customHeight="1">
      <c r="A138" s="34"/>
      <c r="B138" s="35"/>
      <c r="C138" s="192" t="s">
        <v>160</v>
      </c>
      <c r="D138" s="192" t="s">
        <v>155</v>
      </c>
      <c r="E138" s="193" t="s">
        <v>767</v>
      </c>
      <c r="F138" s="194" t="s">
        <v>768</v>
      </c>
      <c r="G138" s="195" t="s">
        <v>158</v>
      </c>
      <c r="H138" s="196">
        <v>180</v>
      </c>
      <c r="I138" s="197"/>
      <c r="J138" s="198">
        <f>ROUND(I138*H138,2)</f>
        <v>0</v>
      </c>
      <c r="K138" s="194" t="s">
        <v>753</v>
      </c>
      <c r="L138" s="39"/>
      <c r="M138" s="199" t="s">
        <v>1</v>
      </c>
      <c r="N138" s="200" t="s">
        <v>42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85</v>
      </c>
      <c r="AT138" s="203" t="s">
        <v>155</v>
      </c>
      <c r="AU138" s="203" t="s">
        <v>87</v>
      </c>
      <c r="AY138" s="17" t="s">
        <v>152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85</v>
      </c>
      <c r="BK138" s="204">
        <f>ROUND(I138*H138,2)</f>
        <v>0</v>
      </c>
      <c r="BL138" s="17" t="s">
        <v>85</v>
      </c>
      <c r="BM138" s="203" t="s">
        <v>769</v>
      </c>
    </row>
    <row r="139" spans="1:65" s="2" customFormat="1" ht="18">
      <c r="A139" s="34"/>
      <c r="B139" s="35"/>
      <c r="C139" s="36"/>
      <c r="D139" s="205" t="s">
        <v>162</v>
      </c>
      <c r="E139" s="36"/>
      <c r="F139" s="206" t="s">
        <v>770</v>
      </c>
      <c r="G139" s="36"/>
      <c r="H139" s="36"/>
      <c r="I139" s="207"/>
      <c r="J139" s="36"/>
      <c r="K139" s="36"/>
      <c r="L139" s="39"/>
      <c r="M139" s="208"/>
      <c r="N139" s="20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162</v>
      </c>
      <c r="AU139" s="17" t="s">
        <v>87</v>
      </c>
    </row>
    <row r="140" spans="1:65" s="2" customFormat="1" ht="16.5" customHeight="1">
      <c r="A140" s="34"/>
      <c r="B140" s="35"/>
      <c r="C140" s="192" t="s">
        <v>153</v>
      </c>
      <c r="D140" s="192" t="s">
        <v>155</v>
      </c>
      <c r="E140" s="193" t="s">
        <v>771</v>
      </c>
      <c r="F140" s="194" t="s">
        <v>772</v>
      </c>
      <c r="G140" s="195" t="s">
        <v>187</v>
      </c>
      <c r="H140" s="196">
        <v>8</v>
      </c>
      <c r="I140" s="197"/>
      <c r="J140" s="198">
        <f>ROUND(I140*H140,2)</f>
        <v>0</v>
      </c>
      <c r="K140" s="194" t="s">
        <v>753</v>
      </c>
      <c r="L140" s="39"/>
      <c r="M140" s="199" t="s">
        <v>1</v>
      </c>
      <c r="N140" s="200" t="s">
        <v>42</v>
      </c>
      <c r="O140" s="7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85</v>
      </c>
      <c r="AT140" s="203" t="s">
        <v>155</v>
      </c>
      <c r="AU140" s="203" t="s">
        <v>87</v>
      </c>
      <c r="AY140" s="17" t="s">
        <v>152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85</v>
      </c>
      <c r="BK140" s="204">
        <f>ROUND(I140*H140,2)</f>
        <v>0</v>
      </c>
      <c r="BL140" s="17" t="s">
        <v>85</v>
      </c>
      <c r="BM140" s="203" t="s">
        <v>773</v>
      </c>
    </row>
    <row r="141" spans="1:65" s="2" customFormat="1" ht="18">
      <c r="A141" s="34"/>
      <c r="B141" s="35"/>
      <c r="C141" s="36"/>
      <c r="D141" s="205" t="s">
        <v>162</v>
      </c>
      <c r="E141" s="36"/>
      <c r="F141" s="206" t="s">
        <v>774</v>
      </c>
      <c r="G141" s="36"/>
      <c r="H141" s="36"/>
      <c r="I141" s="207"/>
      <c r="J141" s="36"/>
      <c r="K141" s="36"/>
      <c r="L141" s="39"/>
      <c r="M141" s="208"/>
      <c r="N141" s="20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162</v>
      </c>
      <c r="AU141" s="17" t="s">
        <v>87</v>
      </c>
    </row>
    <row r="142" spans="1:65" s="2" customFormat="1" ht="16.5" customHeight="1">
      <c r="A142" s="34"/>
      <c r="B142" s="35"/>
      <c r="C142" s="192" t="s">
        <v>191</v>
      </c>
      <c r="D142" s="192" t="s">
        <v>155</v>
      </c>
      <c r="E142" s="193" t="s">
        <v>775</v>
      </c>
      <c r="F142" s="194" t="s">
        <v>776</v>
      </c>
      <c r="G142" s="195" t="s">
        <v>158</v>
      </c>
      <c r="H142" s="196">
        <v>180</v>
      </c>
      <c r="I142" s="197"/>
      <c r="J142" s="198">
        <f>ROUND(I142*H142,2)</f>
        <v>0</v>
      </c>
      <c r="K142" s="194" t="s">
        <v>753</v>
      </c>
      <c r="L142" s="39"/>
      <c r="M142" s="199" t="s">
        <v>1</v>
      </c>
      <c r="N142" s="200" t="s">
        <v>42</v>
      </c>
      <c r="O142" s="7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85</v>
      </c>
      <c r="AT142" s="203" t="s">
        <v>155</v>
      </c>
      <c r="AU142" s="203" t="s">
        <v>87</v>
      </c>
      <c r="AY142" s="17" t="s">
        <v>152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85</v>
      </c>
      <c r="BK142" s="204">
        <f>ROUND(I142*H142,2)</f>
        <v>0</v>
      </c>
      <c r="BL142" s="17" t="s">
        <v>85</v>
      </c>
      <c r="BM142" s="203" t="s">
        <v>777</v>
      </c>
    </row>
    <row r="143" spans="1:65" s="2" customFormat="1" ht="18">
      <c r="A143" s="34"/>
      <c r="B143" s="35"/>
      <c r="C143" s="36"/>
      <c r="D143" s="205" t="s">
        <v>162</v>
      </c>
      <c r="E143" s="36"/>
      <c r="F143" s="206" t="s">
        <v>778</v>
      </c>
      <c r="G143" s="36"/>
      <c r="H143" s="36"/>
      <c r="I143" s="207"/>
      <c r="J143" s="36"/>
      <c r="K143" s="36"/>
      <c r="L143" s="39"/>
      <c r="M143" s="208"/>
      <c r="N143" s="20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162</v>
      </c>
      <c r="AU143" s="17" t="s">
        <v>87</v>
      </c>
    </row>
    <row r="144" spans="1:65" s="2" customFormat="1" ht="16.5" customHeight="1">
      <c r="A144" s="34"/>
      <c r="B144" s="35"/>
      <c r="C144" s="192" t="s">
        <v>198</v>
      </c>
      <c r="D144" s="192" t="s">
        <v>155</v>
      </c>
      <c r="E144" s="193" t="s">
        <v>779</v>
      </c>
      <c r="F144" s="194" t="s">
        <v>780</v>
      </c>
      <c r="G144" s="195" t="s">
        <v>187</v>
      </c>
      <c r="H144" s="196">
        <v>6</v>
      </c>
      <c r="I144" s="197"/>
      <c r="J144" s="198">
        <f>ROUND(I144*H144,2)</f>
        <v>0</v>
      </c>
      <c r="K144" s="194" t="s">
        <v>753</v>
      </c>
      <c r="L144" s="39"/>
      <c r="M144" s="199" t="s">
        <v>1</v>
      </c>
      <c r="N144" s="200" t="s">
        <v>42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2.2000000000000002</v>
      </c>
      <c r="T144" s="202">
        <f>S144*H144</f>
        <v>13.200000000000001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85</v>
      </c>
      <c r="AT144" s="203" t="s">
        <v>155</v>
      </c>
      <c r="AU144" s="203" t="s">
        <v>87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85</v>
      </c>
      <c r="BK144" s="204">
        <f>ROUND(I144*H144,2)</f>
        <v>0</v>
      </c>
      <c r="BL144" s="17" t="s">
        <v>85</v>
      </c>
      <c r="BM144" s="203" t="s">
        <v>781</v>
      </c>
    </row>
    <row r="145" spans="1:65" s="2" customFormat="1" ht="10">
      <c r="A145" s="34"/>
      <c r="B145" s="35"/>
      <c r="C145" s="36"/>
      <c r="D145" s="205" t="s">
        <v>162</v>
      </c>
      <c r="E145" s="36"/>
      <c r="F145" s="206" t="s">
        <v>782</v>
      </c>
      <c r="G145" s="36"/>
      <c r="H145" s="36"/>
      <c r="I145" s="207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162</v>
      </c>
      <c r="AU145" s="17" t="s">
        <v>87</v>
      </c>
    </row>
    <row r="146" spans="1:65" s="12" customFormat="1" ht="25.9" customHeight="1">
      <c r="B146" s="176"/>
      <c r="C146" s="177"/>
      <c r="D146" s="178" t="s">
        <v>76</v>
      </c>
      <c r="E146" s="179" t="s">
        <v>783</v>
      </c>
      <c r="F146" s="179" t="s">
        <v>784</v>
      </c>
      <c r="G146" s="177"/>
      <c r="H146" s="177"/>
      <c r="I146" s="180"/>
      <c r="J146" s="181">
        <f>BK146</f>
        <v>0</v>
      </c>
      <c r="K146" s="177"/>
      <c r="L146" s="182"/>
      <c r="M146" s="183"/>
      <c r="N146" s="184"/>
      <c r="O146" s="184"/>
      <c r="P146" s="185">
        <f>SUM(P147:P148)</f>
        <v>0</v>
      </c>
      <c r="Q146" s="184"/>
      <c r="R146" s="185">
        <f>SUM(R147:R148)</f>
        <v>0</v>
      </c>
      <c r="S146" s="184"/>
      <c r="T146" s="186">
        <f>SUM(T147:T148)</f>
        <v>0</v>
      </c>
      <c r="AR146" s="187" t="s">
        <v>160</v>
      </c>
      <c r="AT146" s="188" t="s">
        <v>76</v>
      </c>
      <c r="AU146" s="188" t="s">
        <v>77</v>
      </c>
      <c r="AY146" s="187" t="s">
        <v>152</v>
      </c>
      <c r="BK146" s="189">
        <f>SUM(BK147:BK148)</f>
        <v>0</v>
      </c>
    </row>
    <row r="147" spans="1:65" s="2" customFormat="1" ht="16.5" customHeight="1">
      <c r="A147" s="34"/>
      <c r="B147" s="35"/>
      <c r="C147" s="192" t="s">
        <v>204</v>
      </c>
      <c r="D147" s="192" t="s">
        <v>155</v>
      </c>
      <c r="E147" s="193" t="s">
        <v>785</v>
      </c>
      <c r="F147" s="194" t="s">
        <v>786</v>
      </c>
      <c r="G147" s="195" t="s">
        <v>787</v>
      </c>
      <c r="H147" s="196">
        <v>6</v>
      </c>
      <c r="I147" s="197"/>
      <c r="J147" s="198">
        <f>ROUND(I147*H147,2)</f>
        <v>0</v>
      </c>
      <c r="K147" s="194" t="s">
        <v>753</v>
      </c>
      <c r="L147" s="39"/>
      <c r="M147" s="199" t="s">
        <v>1</v>
      </c>
      <c r="N147" s="200" t="s">
        <v>42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85</v>
      </c>
      <c r="AT147" s="203" t="s">
        <v>155</v>
      </c>
      <c r="AU147" s="203" t="s">
        <v>85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85</v>
      </c>
      <c r="BK147" s="204">
        <f>ROUND(I147*H147,2)</f>
        <v>0</v>
      </c>
      <c r="BL147" s="17" t="s">
        <v>85</v>
      </c>
      <c r="BM147" s="203" t="s">
        <v>788</v>
      </c>
    </row>
    <row r="148" spans="1:65" s="2" customFormat="1" ht="10">
      <c r="A148" s="34"/>
      <c r="B148" s="35"/>
      <c r="C148" s="36"/>
      <c r="D148" s="205" t="s">
        <v>162</v>
      </c>
      <c r="E148" s="36"/>
      <c r="F148" s="206" t="s">
        <v>789</v>
      </c>
      <c r="G148" s="36"/>
      <c r="H148" s="36"/>
      <c r="I148" s="207"/>
      <c r="J148" s="36"/>
      <c r="K148" s="36"/>
      <c r="L148" s="39"/>
      <c r="M148" s="259"/>
      <c r="N148" s="260"/>
      <c r="O148" s="261"/>
      <c r="P148" s="261"/>
      <c r="Q148" s="261"/>
      <c r="R148" s="261"/>
      <c r="S148" s="261"/>
      <c r="T148" s="26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162</v>
      </c>
      <c r="AU148" s="17" t="s">
        <v>85</v>
      </c>
    </row>
    <row r="149" spans="1:65" s="2" customFormat="1" ht="7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VyC5KsnJsOEJWuzOkzqLJrz4+za3tJFTAYOxM1+auUtRSnecawORD6WJuVtixxcirAlYBg1mjM1A3CdHaibOVg==" saltValue="H2N/Ci4Ot89vTkxKhBLmtF3PB0VZbdqi+9oZG3kTd54jk4K9jqY4iix7fh/d/xRngDaU2xzbE2j+R02zcRCPqA==" spinCount="100000" sheet="1" objects="1" scenarios="1" formatColumns="0" formatRows="0" autoFilter="0"/>
  <autoFilter ref="C125:K148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9"/>
  <sheetViews>
    <sheetView showGridLines="0" zoomScale="70" zoomScaleNormal="70" workbookViewId="0">
      <selection activeCell="I134" sqref="I134"/>
    </sheetView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107</v>
      </c>
    </row>
    <row r="3" spans="1:46" s="1" customFormat="1" ht="7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87</v>
      </c>
    </row>
    <row r="4" spans="1:46" s="1" customFormat="1" ht="25" hidden="1" customHeight="1">
      <c r="B4" s="20"/>
      <c r="D4" s="118" t="s">
        <v>112</v>
      </c>
      <c r="L4" s="20"/>
      <c r="M4" s="119" t="s">
        <v>10</v>
      </c>
      <c r="AT4" s="17" t="s">
        <v>4</v>
      </c>
    </row>
    <row r="5" spans="1:46" s="1" customFormat="1" ht="7" hidden="1" customHeight="1">
      <c r="B5" s="20"/>
      <c r="L5" s="20"/>
    </row>
    <row r="6" spans="1:46" s="1" customFormat="1" ht="12" hidden="1" customHeight="1">
      <c r="B6" s="20"/>
      <c r="D6" s="120" t="s">
        <v>16</v>
      </c>
      <c r="L6" s="20"/>
    </row>
    <row r="7" spans="1:46" s="1" customFormat="1" ht="16.5" hidden="1" customHeight="1">
      <c r="B7" s="20"/>
      <c r="E7" s="323" t="str">
        <f>'Rekapitulace stavby'!K6</f>
        <v>Oprava přejezdů u OŘ Ostrava 2023</v>
      </c>
      <c r="F7" s="324"/>
      <c r="G7" s="324"/>
      <c r="H7" s="324"/>
      <c r="L7" s="20"/>
    </row>
    <row r="8" spans="1:46" s="2" customFormat="1" ht="12" hidden="1" customHeight="1">
      <c r="A8" s="34"/>
      <c r="B8" s="39"/>
      <c r="C8" s="34"/>
      <c r="D8" s="120" t="s">
        <v>121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25" t="s">
        <v>790</v>
      </c>
      <c r="F9" s="326"/>
      <c r="G9" s="326"/>
      <c r="H9" s="32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12. 4. 2023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0" t="s">
        <v>27</v>
      </c>
      <c r="F15" s="34"/>
      <c r="G15" s="34"/>
      <c r="H15" s="34"/>
      <c r="I15" s="120" t="s">
        <v>28</v>
      </c>
      <c r="J15" s="110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20" t="s">
        <v>30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0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20" t="s">
        <v>32</v>
      </c>
      <c r="E20" s="34"/>
      <c r="F20" s="34"/>
      <c r="G20" s="34"/>
      <c r="H20" s="34"/>
      <c r="I20" s="120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20" t="s">
        <v>28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20" t="s">
        <v>35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28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20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22"/>
      <c r="B27" s="123"/>
      <c r="C27" s="122"/>
      <c r="D27" s="122"/>
      <c r="E27" s="329" t="s">
        <v>1</v>
      </c>
      <c r="F27" s="329"/>
      <c r="G27" s="329"/>
      <c r="H27" s="329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7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hidden="1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hidden="1" customHeight="1">
      <c r="A30" s="34"/>
      <c r="B30" s="39"/>
      <c r="C30" s="34"/>
      <c r="D30" s="126" t="s">
        <v>37</v>
      </c>
      <c r="E30" s="34"/>
      <c r="F30" s="34"/>
      <c r="G30" s="34"/>
      <c r="H30" s="34"/>
      <c r="I30" s="34"/>
      <c r="J30" s="127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hidden="1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28" t="s">
        <v>39</v>
      </c>
      <c r="G32" s="34"/>
      <c r="H32" s="34"/>
      <c r="I32" s="128" t="s">
        <v>38</v>
      </c>
      <c r="J32" s="128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9" t="s">
        <v>41</v>
      </c>
      <c r="E33" s="120" t="s">
        <v>42</v>
      </c>
      <c r="F33" s="130">
        <f>ROUND((SUM(BE117:BE148)),  2)</f>
        <v>0</v>
      </c>
      <c r="G33" s="34"/>
      <c r="H33" s="34"/>
      <c r="I33" s="131">
        <v>0.21</v>
      </c>
      <c r="J33" s="130">
        <f>ROUND(((SUM(BE117:BE148))*I33),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20" t="s">
        <v>43</v>
      </c>
      <c r="F34" s="130">
        <f>ROUND((SUM(BF117:BF148)),  2)</f>
        <v>0</v>
      </c>
      <c r="G34" s="34"/>
      <c r="H34" s="34"/>
      <c r="I34" s="131">
        <v>0.15</v>
      </c>
      <c r="J34" s="130">
        <f>ROUND(((SUM(BF117:BF148))*I34),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0" t="s">
        <v>44</v>
      </c>
      <c r="F35" s="130">
        <f>ROUND((SUM(BG117:BG148)),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0" t="s">
        <v>45</v>
      </c>
      <c r="F36" s="130">
        <f>ROUND((SUM(BH117:BH148)),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0" t="s">
        <v>46</v>
      </c>
      <c r="F37" s="130">
        <f>ROUND((SUM(BI117:BI148)),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hidden="1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0"/>
      <c r="L41" s="20"/>
    </row>
    <row r="42" spans="1:31" s="1" customFormat="1" ht="14.4" hidden="1" customHeight="1">
      <c r="B42" s="20"/>
      <c r="L42" s="20"/>
    </row>
    <row r="43" spans="1:31" s="1" customFormat="1" ht="14.4" hidden="1" customHeight="1">
      <c r="B43" s="20"/>
      <c r="L43" s="20"/>
    </row>
    <row r="44" spans="1:31" s="1" customFormat="1" ht="14.4" hidden="1" customHeight="1">
      <c r="B44" s="20"/>
      <c r="L44" s="20"/>
    </row>
    <row r="45" spans="1:31" s="1" customFormat="1" ht="14.4" hidden="1" customHeight="1">
      <c r="B45" s="20"/>
      <c r="L45" s="20"/>
    </row>
    <row r="46" spans="1:31" s="1" customFormat="1" ht="14.4" hidden="1" customHeight="1">
      <c r="B46" s="20"/>
      <c r="L46" s="20"/>
    </row>
    <row r="47" spans="1:31" s="1" customFormat="1" ht="14.4" hidden="1" customHeight="1">
      <c r="B47" s="20"/>
      <c r="L47" s="20"/>
    </row>
    <row r="48" spans="1:31" s="1" customFormat="1" ht="14.4" hidden="1" customHeight="1">
      <c r="B48" s="20"/>
      <c r="L48" s="20"/>
    </row>
    <row r="49" spans="1:31" s="1" customFormat="1" ht="14.4" hidden="1" customHeight="1">
      <c r="B49" s="20"/>
      <c r="L49" s="20"/>
    </row>
    <row r="50" spans="1:31" s="2" customFormat="1" ht="14.4" hidden="1" customHeight="1">
      <c r="B50" s="51"/>
      <c r="D50" s="139" t="s">
        <v>50</v>
      </c>
      <c r="E50" s="140"/>
      <c r="F50" s="140"/>
      <c r="G50" s="139" t="s">
        <v>51</v>
      </c>
      <c r="H50" s="140"/>
      <c r="I50" s="140"/>
      <c r="J50" s="140"/>
      <c r="K50" s="140"/>
      <c r="L50" s="51"/>
    </row>
    <row r="51" spans="1:31" ht="10" hidden="1">
      <c r="B51" s="20"/>
      <c r="L51" s="20"/>
    </row>
    <row r="52" spans="1:31" ht="10" hidden="1">
      <c r="B52" s="20"/>
      <c r="L52" s="20"/>
    </row>
    <row r="53" spans="1:31" ht="10" hidden="1">
      <c r="B53" s="20"/>
      <c r="L53" s="20"/>
    </row>
    <row r="54" spans="1:31" ht="10" hidden="1">
      <c r="B54" s="20"/>
      <c r="L54" s="20"/>
    </row>
    <row r="55" spans="1:31" ht="10" hidden="1">
      <c r="B55" s="20"/>
      <c r="L55" s="20"/>
    </row>
    <row r="56" spans="1:31" ht="10" hidden="1">
      <c r="B56" s="20"/>
      <c r="L56" s="20"/>
    </row>
    <row r="57" spans="1:31" ht="10" hidden="1">
      <c r="B57" s="20"/>
      <c r="L57" s="20"/>
    </row>
    <row r="58" spans="1:31" ht="10" hidden="1">
      <c r="B58" s="20"/>
      <c r="L58" s="20"/>
    </row>
    <row r="59" spans="1:31" ht="10" hidden="1">
      <c r="B59" s="20"/>
      <c r="L59" s="20"/>
    </row>
    <row r="60" spans="1:31" ht="10" hidden="1">
      <c r="B60" s="20"/>
      <c r="L60" s="20"/>
    </row>
    <row r="61" spans="1:31" s="2" customFormat="1" ht="12.5" hidden="1">
      <c r="A61" s="34"/>
      <c r="B61" s="39"/>
      <c r="C61" s="34"/>
      <c r="D61" s="141" t="s">
        <v>52</v>
      </c>
      <c r="E61" s="142"/>
      <c r="F61" s="143" t="s">
        <v>53</v>
      </c>
      <c r="G61" s="141" t="s">
        <v>52</v>
      </c>
      <c r="H61" s="142"/>
      <c r="I61" s="142"/>
      <c r="J61" s="144" t="s">
        <v>53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 hidden="1">
      <c r="B62" s="20"/>
      <c r="L62" s="20"/>
    </row>
    <row r="63" spans="1:31" ht="10" hidden="1">
      <c r="B63" s="20"/>
      <c r="L63" s="20"/>
    </row>
    <row r="64" spans="1:31" ht="10" hidden="1">
      <c r="B64" s="20"/>
      <c r="L64" s="20"/>
    </row>
    <row r="65" spans="1:31" s="2" customFormat="1" ht="13" hidden="1">
      <c r="A65" s="34"/>
      <c r="B65" s="39"/>
      <c r="C65" s="34"/>
      <c r="D65" s="139" t="s">
        <v>54</v>
      </c>
      <c r="E65" s="145"/>
      <c r="F65" s="145"/>
      <c r="G65" s="139" t="s">
        <v>55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 hidden="1">
      <c r="B66" s="20"/>
      <c r="L66" s="20"/>
    </row>
    <row r="67" spans="1:31" ht="10" hidden="1">
      <c r="B67" s="20"/>
      <c r="L67" s="20"/>
    </row>
    <row r="68" spans="1:31" ht="10" hidden="1">
      <c r="B68" s="20"/>
      <c r="L68" s="20"/>
    </row>
    <row r="69" spans="1:31" ht="10" hidden="1">
      <c r="B69" s="20"/>
      <c r="L69" s="20"/>
    </row>
    <row r="70" spans="1:31" ht="10" hidden="1">
      <c r="B70" s="20"/>
      <c r="L70" s="20"/>
    </row>
    <row r="71" spans="1:31" ht="10" hidden="1">
      <c r="B71" s="20"/>
      <c r="L71" s="20"/>
    </row>
    <row r="72" spans="1:31" ht="10" hidden="1">
      <c r="B72" s="20"/>
      <c r="L72" s="20"/>
    </row>
    <row r="73" spans="1:31" ht="10" hidden="1">
      <c r="B73" s="20"/>
      <c r="L73" s="20"/>
    </row>
    <row r="74" spans="1:31" ht="10" hidden="1">
      <c r="B74" s="20"/>
      <c r="L74" s="20"/>
    </row>
    <row r="75" spans="1:31" ht="10" hidden="1">
      <c r="B75" s="20"/>
      <c r="L75" s="20"/>
    </row>
    <row r="76" spans="1:31" s="2" customFormat="1" ht="12.5" hidden="1">
      <c r="A76" s="34"/>
      <c r="B76" s="39"/>
      <c r="C76" s="34"/>
      <c r="D76" s="141" t="s">
        <v>52</v>
      </c>
      <c r="E76" s="142"/>
      <c r="F76" s="143" t="s">
        <v>53</v>
      </c>
      <c r="G76" s="141" t="s">
        <v>52</v>
      </c>
      <c r="H76" s="142"/>
      <c r="I76" s="142"/>
      <c r="J76" s="144" t="s">
        <v>53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0" hidden="1"/>
    <row r="79" spans="1:31" ht="10" hidden="1"/>
    <row r="80" spans="1:31" ht="10" hidden="1"/>
    <row r="81" spans="1:47" s="2" customFormat="1" ht="7" hidden="1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hidden="1" customHeight="1">
      <c r="A82" s="34"/>
      <c r="B82" s="35"/>
      <c r="C82" s="23" t="s">
        <v>129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30" t="str">
        <f>E7</f>
        <v>Oprava přejezdů u OŘ Ostrava 2023</v>
      </c>
      <c r="F85" s="331"/>
      <c r="G85" s="331"/>
      <c r="H85" s="33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121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8" t="str">
        <f>E9</f>
        <v>VON - Vedlejší a ostatní náklady</v>
      </c>
      <c r="F87" s="332"/>
      <c r="G87" s="332"/>
      <c r="H87" s="33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ST Olomouc</v>
      </c>
      <c r="G89" s="36"/>
      <c r="H89" s="36"/>
      <c r="I89" s="29" t="s">
        <v>22</v>
      </c>
      <c r="J89" s="66" t="str">
        <f>IF(J12="","",J12)</f>
        <v>12. 4. 2023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hidden="1" customHeight="1">
      <c r="A91" s="34"/>
      <c r="B91" s="35"/>
      <c r="C91" s="29" t="s">
        <v>24</v>
      </c>
      <c r="D91" s="36"/>
      <c r="E91" s="36"/>
      <c r="F91" s="27" t="str">
        <f>E15</f>
        <v>Správa železnic, s.o.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hidden="1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50" t="s">
        <v>130</v>
      </c>
      <c r="D94" s="151"/>
      <c r="E94" s="151"/>
      <c r="F94" s="151"/>
      <c r="G94" s="151"/>
      <c r="H94" s="151"/>
      <c r="I94" s="151"/>
      <c r="J94" s="152" t="s">
        <v>131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hidden="1" customHeight="1">
      <c r="A96" s="34"/>
      <c r="B96" s="35"/>
      <c r="C96" s="153" t="s">
        <v>132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133</v>
      </c>
    </row>
    <row r="97" spans="1:31" s="9" customFormat="1" ht="25" hidden="1" customHeight="1">
      <c r="B97" s="154"/>
      <c r="C97" s="155"/>
      <c r="D97" s="156" t="s">
        <v>791</v>
      </c>
      <c r="E97" s="157"/>
      <c r="F97" s="157"/>
      <c r="G97" s="157"/>
      <c r="H97" s="157"/>
      <c r="I97" s="157"/>
      <c r="J97" s="158">
        <f>J118</f>
        <v>0</v>
      </c>
      <c r="K97" s="155"/>
      <c r="L97" s="159"/>
    </row>
    <row r="98" spans="1:31" s="2" customFormat="1" ht="21.75" hidden="1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7" hidden="1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ht="10" hidden="1"/>
    <row r="101" spans="1:31" ht="10" hidden="1"/>
    <row r="102" spans="1:31" ht="10" hidden="1"/>
    <row r="103" spans="1:31" s="2" customFormat="1" ht="7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5" customHeight="1">
      <c r="A104" s="34"/>
      <c r="B104" s="35"/>
      <c r="C104" s="23" t="s">
        <v>137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7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30" t="str">
        <f>E7</f>
        <v>Oprava přejezdů u OŘ Ostrava 2023</v>
      </c>
      <c r="F107" s="331"/>
      <c r="G107" s="331"/>
      <c r="H107" s="331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121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8" t="str">
        <f>E9</f>
        <v>VON - Vedlejší a ostatní náklady</v>
      </c>
      <c r="F109" s="332"/>
      <c r="G109" s="332"/>
      <c r="H109" s="332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7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ST Olomouc</v>
      </c>
      <c r="G111" s="36"/>
      <c r="H111" s="36"/>
      <c r="I111" s="29" t="s">
        <v>22</v>
      </c>
      <c r="J111" s="66" t="str">
        <f>IF(J12="","",J12)</f>
        <v>12. 4. 2023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15" customHeight="1">
      <c r="A113" s="34"/>
      <c r="B113" s="35"/>
      <c r="C113" s="29" t="s">
        <v>24</v>
      </c>
      <c r="D113" s="36"/>
      <c r="E113" s="36"/>
      <c r="F113" s="27" t="str">
        <f>E15</f>
        <v>Správa železnic, s.o.</v>
      </c>
      <c r="G113" s="36"/>
      <c r="H113" s="36"/>
      <c r="I113" s="29" t="s">
        <v>32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15" customHeight="1">
      <c r="A114" s="34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29" t="s">
        <v>35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2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5"/>
      <c r="B116" s="166"/>
      <c r="C116" s="167" t="s">
        <v>138</v>
      </c>
      <c r="D116" s="168" t="s">
        <v>62</v>
      </c>
      <c r="E116" s="168" t="s">
        <v>58</v>
      </c>
      <c r="F116" s="168" t="s">
        <v>59</v>
      </c>
      <c r="G116" s="168" t="s">
        <v>139</v>
      </c>
      <c r="H116" s="168" t="s">
        <v>140</v>
      </c>
      <c r="I116" s="168" t="s">
        <v>141</v>
      </c>
      <c r="J116" s="168" t="s">
        <v>131</v>
      </c>
      <c r="K116" s="169" t="s">
        <v>142</v>
      </c>
      <c r="L116" s="170"/>
      <c r="M116" s="75" t="s">
        <v>1</v>
      </c>
      <c r="N116" s="76" t="s">
        <v>41</v>
      </c>
      <c r="O116" s="76" t="s">
        <v>143</v>
      </c>
      <c r="P116" s="76" t="s">
        <v>144</v>
      </c>
      <c r="Q116" s="76" t="s">
        <v>145</v>
      </c>
      <c r="R116" s="76" t="s">
        <v>146</v>
      </c>
      <c r="S116" s="76" t="s">
        <v>147</v>
      </c>
      <c r="T116" s="77" t="s">
        <v>148</v>
      </c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2" customFormat="1" ht="22.75" customHeight="1">
      <c r="A117" s="34"/>
      <c r="B117" s="35"/>
      <c r="C117" s="82" t="s">
        <v>149</v>
      </c>
      <c r="D117" s="36"/>
      <c r="E117" s="36"/>
      <c r="F117" s="36"/>
      <c r="G117" s="36"/>
      <c r="H117" s="36"/>
      <c r="I117" s="36"/>
      <c r="J117" s="171">
        <f>BK117</f>
        <v>0</v>
      </c>
      <c r="K117" s="36"/>
      <c r="L117" s="39"/>
      <c r="M117" s="78"/>
      <c r="N117" s="172"/>
      <c r="O117" s="79"/>
      <c r="P117" s="173">
        <f>P118</f>
        <v>0</v>
      </c>
      <c r="Q117" s="79"/>
      <c r="R117" s="173">
        <f>R118</f>
        <v>0</v>
      </c>
      <c r="S117" s="79"/>
      <c r="T117" s="174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133</v>
      </c>
      <c r="BK117" s="175">
        <f>BK118</f>
        <v>0</v>
      </c>
    </row>
    <row r="118" spans="1:65" s="12" customFormat="1" ht="25.9" customHeight="1">
      <c r="B118" s="176"/>
      <c r="C118" s="177"/>
      <c r="D118" s="178" t="s">
        <v>76</v>
      </c>
      <c r="E118" s="179" t="s">
        <v>792</v>
      </c>
      <c r="F118" s="179" t="s">
        <v>793</v>
      </c>
      <c r="G118" s="177"/>
      <c r="H118" s="177"/>
      <c r="I118" s="180"/>
      <c r="J118" s="181">
        <f>BK118</f>
        <v>0</v>
      </c>
      <c r="K118" s="177"/>
      <c r="L118" s="182"/>
      <c r="M118" s="183"/>
      <c r="N118" s="184"/>
      <c r="O118" s="184"/>
      <c r="P118" s="185">
        <f>SUM(P119:P148)</f>
        <v>0</v>
      </c>
      <c r="Q118" s="184"/>
      <c r="R118" s="185">
        <f>SUM(R119:R148)</f>
        <v>0</v>
      </c>
      <c r="S118" s="184"/>
      <c r="T118" s="186">
        <f>SUM(T119:T148)</f>
        <v>0</v>
      </c>
      <c r="AR118" s="187" t="s">
        <v>153</v>
      </c>
      <c r="AT118" s="188" t="s">
        <v>76</v>
      </c>
      <c r="AU118" s="188" t="s">
        <v>77</v>
      </c>
      <c r="AY118" s="187" t="s">
        <v>152</v>
      </c>
      <c r="BK118" s="189">
        <f>SUM(BK119:BK148)</f>
        <v>0</v>
      </c>
    </row>
    <row r="119" spans="1:65" s="2" customFormat="1" ht="16.5" customHeight="1">
      <c r="A119" s="34"/>
      <c r="B119" s="35"/>
      <c r="C119" s="192" t="s">
        <v>85</v>
      </c>
      <c r="D119" s="192" t="s">
        <v>155</v>
      </c>
      <c r="E119" s="193" t="s">
        <v>794</v>
      </c>
      <c r="F119" s="194" t="s">
        <v>795</v>
      </c>
      <c r="G119" s="195" t="s">
        <v>796</v>
      </c>
      <c r="H119" s="196">
        <v>1</v>
      </c>
      <c r="I119" s="197"/>
      <c r="J119" s="198">
        <f>ROUND(I119*H119,2)</f>
        <v>0</v>
      </c>
      <c r="K119" s="194" t="s">
        <v>159</v>
      </c>
      <c r="L119" s="39"/>
      <c r="M119" s="199" t="s">
        <v>1</v>
      </c>
      <c r="N119" s="200" t="s">
        <v>42</v>
      </c>
      <c r="O119" s="7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160</v>
      </c>
      <c r="AT119" s="203" t="s">
        <v>155</v>
      </c>
      <c r="AU119" s="203" t="s">
        <v>85</v>
      </c>
      <c r="AY119" s="17" t="s">
        <v>152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7" t="s">
        <v>85</v>
      </c>
      <c r="BK119" s="204">
        <f>ROUND(I119*H119,2)</f>
        <v>0</v>
      </c>
      <c r="BL119" s="17" t="s">
        <v>160</v>
      </c>
      <c r="BM119" s="203" t="s">
        <v>797</v>
      </c>
    </row>
    <row r="120" spans="1:65" s="2" customFormat="1" ht="10">
      <c r="A120" s="34"/>
      <c r="B120" s="35"/>
      <c r="C120" s="36"/>
      <c r="D120" s="205" t="s">
        <v>162</v>
      </c>
      <c r="E120" s="36"/>
      <c r="F120" s="206" t="s">
        <v>795</v>
      </c>
      <c r="G120" s="36"/>
      <c r="H120" s="36"/>
      <c r="I120" s="207"/>
      <c r="J120" s="36"/>
      <c r="K120" s="36"/>
      <c r="L120" s="39"/>
      <c r="M120" s="208"/>
      <c r="N120" s="209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162</v>
      </c>
      <c r="AU120" s="17" t="s">
        <v>85</v>
      </c>
    </row>
    <row r="121" spans="1:65" s="2" customFormat="1" ht="16.5" customHeight="1">
      <c r="A121" s="34"/>
      <c r="B121" s="35"/>
      <c r="C121" s="192" t="s">
        <v>87</v>
      </c>
      <c r="D121" s="192" t="s">
        <v>155</v>
      </c>
      <c r="E121" s="193" t="s">
        <v>798</v>
      </c>
      <c r="F121" s="194" t="s">
        <v>799</v>
      </c>
      <c r="G121" s="195" t="s">
        <v>796</v>
      </c>
      <c r="H121" s="196">
        <v>1</v>
      </c>
      <c r="I121" s="197"/>
      <c r="J121" s="198">
        <f>ROUND(I121*H121,2)</f>
        <v>0</v>
      </c>
      <c r="K121" s="194" t="s">
        <v>159</v>
      </c>
      <c r="L121" s="39"/>
      <c r="M121" s="199" t="s">
        <v>1</v>
      </c>
      <c r="N121" s="200" t="s">
        <v>42</v>
      </c>
      <c r="O121" s="7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160</v>
      </c>
      <c r="AT121" s="203" t="s">
        <v>155</v>
      </c>
      <c r="AU121" s="203" t="s">
        <v>85</v>
      </c>
      <c r="AY121" s="17" t="s">
        <v>152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85</v>
      </c>
      <c r="BK121" s="204">
        <f>ROUND(I121*H121,2)</f>
        <v>0</v>
      </c>
      <c r="BL121" s="17" t="s">
        <v>160</v>
      </c>
      <c r="BM121" s="203" t="s">
        <v>800</v>
      </c>
    </row>
    <row r="122" spans="1:65" s="2" customFormat="1" ht="10">
      <c r="A122" s="34"/>
      <c r="B122" s="35"/>
      <c r="C122" s="36"/>
      <c r="D122" s="205" t="s">
        <v>162</v>
      </c>
      <c r="E122" s="36"/>
      <c r="F122" s="206" t="s">
        <v>799</v>
      </c>
      <c r="G122" s="36"/>
      <c r="H122" s="36"/>
      <c r="I122" s="207"/>
      <c r="J122" s="36"/>
      <c r="K122" s="36"/>
      <c r="L122" s="39"/>
      <c r="M122" s="208"/>
      <c r="N122" s="209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162</v>
      </c>
      <c r="AU122" s="17" t="s">
        <v>85</v>
      </c>
    </row>
    <row r="123" spans="1:65" s="2" customFormat="1" ht="16.5" customHeight="1">
      <c r="A123" s="34"/>
      <c r="B123" s="35"/>
      <c r="C123" s="192" t="s">
        <v>170</v>
      </c>
      <c r="D123" s="192" t="s">
        <v>155</v>
      </c>
      <c r="E123" s="193" t="s">
        <v>801</v>
      </c>
      <c r="F123" s="194" t="s">
        <v>802</v>
      </c>
      <c r="G123" s="195" t="s">
        <v>787</v>
      </c>
      <c r="H123" s="196">
        <v>8</v>
      </c>
      <c r="I123" s="197"/>
      <c r="J123" s="198">
        <f>ROUND(I123*H123,2)</f>
        <v>0</v>
      </c>
      <c r="K123" s="194" t="s">
        <v>159</v>
      </c>
      <c r="L123" s="39"/>
      <c r="M123" s="199" t="s">
        <v>1</v>
      </c>
      <c r="N123" s="200" t="s">
        <v>42</v>
      </c>
      <c r="O123" s="7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160</v>
      </c>
      <c r="AT123" s="203" t="s">
        <v>155</v>
      </c>
      <c r="AU123" s="203" t="s">
        <v>85</v>
      </c>
      <c r="AY123" s="17" t="s">
        <v>152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85</v>
      </c>
      <c r="BK123" s="204">
        <f>ROUND(I123*H123,2)</f>
        <v>0</v>
      </c>
      <c r="BL123" s="17" t="s">
        <v>160</v>
      </c>
      <c r="BM123" s="203" t="s">
        <v>803</v>
      </c>
    </row>
    <row r="124" spans="1:65" s="2" customFormat="1" ht="27">
      <c r="A124" s="34"/>
      <c r="B124" s="35"/>
      <c r="C124" s="36"/>
      <c r="D124" s="205" t="s">
        <v>162</v>
      </c>
      <c r="E124" s="36"/>
      <c r="F124" s="206" t="s">
        <v>804</v>
      </c>
      <c r="G124" s="36"/>
      <c r="H124" s="36"/>
      <c r="I124" s="207"/>
      <c r="J124" s="36"/>
      <c r="K124" s="36"/>
      <c r="L124" s="39"/>
      <c r="M124" s="208"/>
      <c r="N124" s="20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162</v>
      </c>
      <c r="AU124" s="17" t="s">
        <v>85</v>
      </c>
    </row>
    <row r="125" spans="1:65" s="2" customFormat="1" ht="24.15" customHeight="1">
      <c r="A125" s="34"/>
      <c r="B125" s="35"/>
      <c r="C125" s="192" t="s">
        <v>160</v>
      </c>
      <c r="D125" s="192" t="s">
        <v>155</v>
      </c>
      <c r="E125" s="193" t="s">
        <v>805</v>
      </c>
      <c r="F125" s="194" t="s">
        <v>806</v>
      </c>
      <c r="G125" s="195" t="s">
        <v>807</v>
      </c>
      <c r="H125" s="196">
        <v>1</v>
      </c>
      <c r="I125" s="197"/>
      <c r="J125" s="198">
        <f>ROUND(I125*H125,2)</f>
        <v>0</v>
      </c>
      <c r="K125" s="194" t="s">
        <v>159</v>
      </c>
      <c r="L125" s="39"/>
      <c r="M125" s="199" t="s">
        <v>1</v>
      </c>
      <c r="N125" s="200" t="s">
        <v>42</v>
      </c>
      <c r="O125" s="7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85</v>
      </c>
      <c r="AT125" s="203" t="s">
        <v>155</v>
      </c>
      <c r="AU125" s="203" t="s">
        <v>85</v>
      </c>
      <c r="AY125" s="17" t="s">
        <v>152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85</v>
      </c>
      <c r="BK125" s="204">
        <f>ROUND(I125*H125,2)</f>
        <v>0</v>
      </c>
      <c r="BL125" s="17" t="s">
        <v>85</v>
      </c>
      <c r="BM125" s="203" t="s">
        <v>808</v>
      </c>
    </row>
    <row r="126" spans="1:65" s="2" customFormat="1" ht="27">
      <c r="A126" s="34"/>
      <c r="B126" s="35"/>
      <c r="C126" s="36"/>
      <c r="D126" s="205" t="s">
        <v>162</v>
      </c>
      <c r="E126" s="36"/>
      <c r="F126" s="206" t="s">
        <v>809</v>
      </c>
      <c r="G126" s="36"/>
      <c r="H126" s="36"/>
      <c r="I126" s="207"/>
      <c r="J126" s="36"/>
      <c r="K126" s="36"/>
      <c r="L126" s="39"/>
      <c r="M126" s="208"/>
      <c r="N126" s="209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162</v>
      </c>
      <c r="AU126" s="17" t="s">
        <v>85</v>
      </c>
    </row>
    <row r="127" spans="1:65" s="2" customFormat="1" ht="54">
      <c r="A127" s="34"/>
      <c r="B127" s="35"/>
      <c r="C127" s="36"/>
      <c r="D127" s="205" t="s">
        <v>196</v>
      </c>
      <c r="E127" s="36"/>
      <c r="F127" s="232" t="s">
        <v>810</v>
      </c>
      <c r="G127" s="36"/>
      <c r="H127" s="36"/>
      <c r="I127" s="207"/>
      <c r="J127" s="36"/>
      <c r="K127" s="36"/>
      <c r="L127" s="39"/>
      <c r="M127" s="208"/>
      <c r="N127" s="209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196</v>
      </c>
      <c r="AU127" s="17" t="s">
        <v>85</v>
      </c>
    </row>
    <row r="128" spans="1:65" s="2" customFormat="1" ht="16.5" customHeight="1">
      <c r="A128" s="34"/>
      <c r="B128" s="35"/>
      <c r="C128" s="192" t="s">
        <v>153</v>
      </c>
      <c r="D128" s="192" t="s">
        <v>155</v>
      </c>
      <c r="E128" s="193" t="s">
        <v>811</v>
      </c>
      <c r="F128" s="194" t="s">
        <v>812</v>
      </c>
      <c r="G128" s="195" t="s">
        <v>787</v>
      </c>
      <c r="H128" s="196">
        <v>150</v>
      </c>
      <c r="I128" s="197"/>
      <c r="J128" s="198">
        <f>ROUND(I128*H128,2)</f>
        <v>0</v>
      </c>
      <c r="K128" s="194" t="s">
        <v>159</v>
      </c>
      <c r="L128" s="39"/>
      <c r="M128" s="199" t="s">
        <v>1</v>
      </c>
      <c r="N128" s="200" t="s">
        <v>42</v>
      </c>
      <c r="O128" s="7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160</v>
      </c>
      <c r="AT128" s="203" t="s">
        <v>155</v>
      </c>
      <c r="AU128" s="203" t="s">
        <v>85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85</v>
      </c>
      <c r="BK128" s="204">
        <f>ROUND(I128*H128,2)</f>
        <v>0</v>
      </c>
      <c r="BL128" s="17" t="s">
        <v>160</v>
      </c>
      <c r="BM128" s="203" t="s">
        <v>813</v>
      </c>
    </row>
    <row r="129" spans="1:65" s="2" customFormat="1" ht="10">
      <c r="A129" s="34"/>
      <c r="B129" s="35"/>
      <c r="C129" s="36"/>
      <c r="D129" s="205" t="s">
        <v>162</v>
      </c>
      <c r="E129" s="36"/>
      <c r="F129" s="206" t="s">
        <v>812</v>
      </c>
      <c r="G129" s="36"/>
      <c r="H129" s="36"/>
      <c r="I129" s="207"/>
      <c r="J129" s="36"/>
      <c r="K129" s="36"/>
      <c r="L129" s="39"/>
      <c r="M129" s="208"/>
      <c r="N129" s="20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162</v>
      </c>
      <c r="AU129" s="17" t="s">
        <v>85</v>
      </c>
    </row>
    <row r="130" spans="1:65" s="2" customFormat="1" ht="37.75" customHeight="1">
      <c r="A130" s="34"/>
      <c r="B130" s="35"/>
      <c r="C130" s="192" t="s">
        <v>191</v>
      </c>
      <c r="D130" s="192" t="s">
        <v>155</v>
      </c>
      <c r="E130" s="193" t="s">
        <v>814</v>
      </c>
      <c r="F130" s="194" t="s">
        <v>815</v>
      </c>
      <c r="G130" s="195" t="s">
        <v>816</v>
      </c>
      <c r="H130" s="196">
        <v>1</v>
      </c>
      <c r="I130" s="197"/>
      <c r="J130" s="198">
        <f>ROUND(I130*H130,2)</f>
        <v>0</v>
      </c>
      <c r="K130" s="194" t="s">
        <v>159</v>
      </c>
      <c r="L130" s="39"/>
      <c r="M130" s="199" t="s">
        <v>1</v>
      </c>
      <c r="N130" s="200" t="s">
        <v>42</v>
      </c>
      <c r="O130" s="7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160</v>
      </c>
      <c r="AT130" s="203" t="s">
        <v>155</v>
      </c>
      <c r="AU130" s="203" t="s">
        <v>85</v>
      </c>
      <c r="AY130" s="17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85</v>
      </c>
      <c r="BK130" s="204">
        <f>ROUND(I130*H130,2)</f>
        <v>0</v>
      </c>
      <c r="BL130" s="17" t="s">
        <v>160</v>
      </c>
      <c r="BM130" s="203" t="s">
        <v>817</v>
      </c>
    </row>
    <row r="131" spans="1:65" s="2" customFormat="1" ht="18">
      <c r="A131" s="34"/>
      <c r="B131" s="35"/>
      <c r="C131" s="36"/>
      <c r="D131" s="205" t="s">
        <v>162</v>
      </c>
      <c r="E131" s="36"/>
      <c r="F131" s="206" t="s">
        <v>815</v>
      </c>
      <c r="G131" s="36"/>
      <c r="H131" s="36"/>
      <c r="I131" s="207"/>
      <c r="J131" s="36"/>
      <c r="K131" s="36"/>
      <c r="L131" s="39"/>
      <c r="M131" s="208"/>
      <c r="N131" s="20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162</v>
      </c>
      <c r="AU131" s="17" t="s">
        <v>85</v>
      </c>
    </row>
    <row r="132" spans="1:65" s="2" customFormat="1" ht="18">
      <c r="A132" s="34"/>
      <c r="B132" s="35"/>
      <c r="C132" s="36"/>
      <c r="D132" s="205" t="s">
        <v>196</v>
      </c>
      <c r="E132" s="36"/>
      <c r="F132" s="232" t="s">
        <v>818</v>
      </c>
      <c r="G132" s="36"/>
      <c r="H132" s="36"/>
      <c r="I132" s="207"/>
      <c r="J132" s="36"/>
      <c r="K132" s="36"/>
      <c r="L132" s="39"/>
      <c r="M132" s="208"/>
      <c r="N132" s="20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196</v>
      </c>
      <c r="AU132" s="17" t="s">
        <v>85</v>
      </c>
    </row>
    <row r="133" spans="1:65" s="2" customFormat="1" ht="16.5" customHeight="1">
      <c r="A133" s="34"/>
      <c r="B133" s="35"/>
      <c r="C133" s="192" t="s">
        <v>198</v>
      </c>
      <c r="D133" s="192" t="s">
        <v>155</v>
      </c>
      <c r="E133" s="193" t="s">
        <v>819</v>
      </c>
      <c r="F133" s="194" t="s">
        <v>820</v>
      </c>
      <c r="G133" s="195" t="s">
        <v>821</v>
      </c>
      <c r="H133" s="263">
        <v>3</v>
      </c>
      <c r="I133" s="197">
        <f>SUM('SO 01 - Oprava povrchu př...'!I122:I160,'SO 02 - Provizorní přejez...'!I122:I181,'SO 03 - Oprava traťových ...'!I122:I169)/100</f>
        <v>0</v>
      </c>
      <c r="J133" s="198">
        <f>ROUND(I133*H133,2)</f>
        <v>0</v>
      </c>
      <c r="K133" s="194" t="s">
        <v>159</v>
      </c>
      <c r="L133" s="39"/>
      <c r="M133" s="199" t="s">
        <v>1</v>
      </c>
      <c r="N133" s="200" t="s">
        <v>42</v>
      </c>
      <c r="O133" s="7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160</v>
      </c>
      <c r="AT133" s="203" t="s">
        <v>155</v>
      </c>
      <c r="AU133" s="203" t="s">
        <v>85</v>
      </c>
      <c r="AY133" s="17" t="s">
        <v>152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85</v>
      </c>
      <c r="BK133" s="204">
        <f>ROUND(I133*H133,2)</f>
        <v>0</v>
      </c>
      <c r="BL133" s="17" t="s">
        <v>160</v>
      </c>
      <c r="BM133" s="203" t="s">
        <v>822</v>
      </c>
    </row>
    <row r="134" spans="1:65" s="2" customFormat="1" ht="10">
      <c r="A134" s="34"/>
      <c r="B134" s="35"/>
      <c r="C134" s="36"/>
      <c r="D134" s="205" t="s">
        <v>162</v>
      </c>
      <c r="E134" s="36"/>
      <c r="F134" s="206" t="s">
        <v>820</v>
      </c>
      <c r="G134" s="36"/>
      <c r="H134" s="36"/>
      <c r="I134" s="207"/>
      <c r="J134" s="36"/>
      <c r="K134" s="36"/>
      <c r="L134" s="39"/>
      <c r="M134" s="208"/>
      <c r="N134" s="20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162</v>
      </c>
      <c r="AU134" s="17" t="s">
        <v>85</v>
      </c>
    </row>
    <row r="135" spans="1:65" s="2" customFormat="1" ht="54">
      <c r="A135" s="34"/>
      <c r="B135" s="35"/>
      <c r="C135" s="36"/>
      <c r="D135" s="205" t="s">
        <v>196</v>
      </c>
      <c r="E135" s="36"/>
      <c r="F135" s="232" t="s">
        <v>823</v>
      </c>
      <c r="G135" s="36"/>
      <c r="H135" s="36"/>
      <c r="I135" s="207"/>
      <c r="J135" s="36"/>
      <c r="K135" s="36"/>
      <c r="L135" s="39"/>
      <c r="M135" s="208"/>
      <c r="N135" s="20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196</v>
      </c>
      <c r="AU135" s="17" t="s">
        <v>85</v>
      </c>
    </row>
    <row r="136" spans="1:65" s="2" customFormat="1" ht="16.5" customHeight="1">
      <c r="A136" s="34"/>
      <c r="B136" s="35"/>
      <c r="C136" s="192" t="s">
        <v>204</v>
      </c>
      <c r="D136" s="192" t="s">
        <v>155</v>
      </c>
      <c r="E136" s="193" t="s">
        <v>824</v>
      </c>
      <c r="F136" s="194" t="s">
        <v>825</v>
      </c>
      <c r="G136" s="195" t="s">
        <v>796</v>
      </c>
      <c r="H136" s="196">
        <v>1</v>
      </c>
      <c r="I136" s="197"/>
      <c r="J136" s="198">
        <f>ROUND(I136*H136,2)</f>
        <v>0</v>
      </c>
      <c r="K136" s="194" t="s">
        <v>159</v>
      </c>
      <c r="L136" s="39"/>
      <c r="M136" s="199" t="s">
        <v>1</v>
      </c>
      <c r="N136" s="200" t="s">
        <v>42</v>
      </c>
      <c r="O136" s="7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160</v>
      </c>
      <c r="AT136" s="203" t="s">
        <v>155</v>
      </c>
      <c r="AU136" s="203" t="s">
        <v>85</v>
      </c>
      <c r="AY136" s="17" t="s">
        <v>152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85</v>
      </c>
      <c r="BK136" s="204">
        <f>ROUND(I136*H136,2)</f>
        <v>0</v>
      </c>
      <c r="BL136" s="17" t="s">
        <v>160</v>
      </c>
      <c r="BM136" s="203" t="s">
        <v>826</v>
      </c>
    </row>
    <row r="137" spans="1:65" s="2" customFormat="1" ht="10">
      <c r="A137" s="34"/>
      <c r="B137" s="35"/>
      <c r="C137" s="36"/>
      <c r="D137" s="205" t="s">
        <v>162</v>
      </c>
      <c r="E137" s="36"/>
      <c r="F137" s="206" t="s">
        <v>825</v>
      </c>
      <c r="G137" s="36"/>
      <c r="H137" s="36"/>
      <c r="I137" s="207"/>
      <c r="J137" s="36"/>
      <c r="K137" s="36"/>
      <c r="L137" s="39"/>
      <c r="M137" s="208"/>
      <c r="N137" s="20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162</v>
      </c>
      <c r="AU137" s="17" t="s">
        <v>85</v>
      </c>
    </row>
    <row r="138" spans="1:65" s="2" customFormat="1" ht="24.15" customHeight="1">
      <c r="A138" s="34"/>
      <c r="B138" s="35"/>
      <c r="C138" s="192" t="s">
        <v>212</v>
      </c>
      <c r="D138" s="192" t="s">
        <v>155</v>
      </c>
      <c r="E138" s="193" t="s">
        <v>827</v>
      </c>
      <c r="F138" s="194" t="s">
        <v>828</v>
      </c>
      <c r="G138" s="195" t="s">
        <v>821</v>
      </c>
      <c r="H138" s="263">
        <v>10</v>
      </c>
      <c r="I138" s="197">
        <f>SUM('SO 01 - Oprava povrchu př...'!I122:I160,'SO 02 - Provizorní přejez...'!I122:I181)/100</f>
        <v>0</v>
      </c>
      <c r="J138" s="198">
        <f>ROUND(I138*H138,2)</f>
        <v>0</v>
      </c>
      <c r="K138" s="194" t="s">
        <v>159</v>
      </c>
      <c r="L138" s="39"/>
      <c r="M138" s="199" t="s">
        <v>1</v>
      </c>
      <c r="N138" s="200" t="s">
        <v>42</v>
      </c>
      <c r="O138" s="7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160</v>
      </c>
      <c r="AT138" s="203" t="s">
        <v>155</v>
      </c>
      <c r="AU138" s="203" t="s">
        <v>85</v>
      </c>
      <c r="AY138" s="17" t="s">
        <v>152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85</v>
      </c>
      <c r="BK138" s="204">
        <f>ROUND(I138*H138,2)</f>
        <v>0</v>
      </c>
      <c r="BL138" s="17" t="s">
        <v>160</v>
      </c>
      <c r="BM138" s="203" t="s">
        <v>829</v>
      </c>
    </row>
    <row r="139" spans="1:65" s="2" customFormat="1" ht="18">
      <c r="A139" s="34"/>
      <c r="B139" s="35"/>
      <c r="C139" s="36"/>
      <c r="D139" s="205" t="s">
        <v>162</v>
      </c>
      <c r="E139" s="36"/>
      <c r="F139" s="206" t="s">
        <v>828</v>
      </c>
      <c r="G139" s="36"/>
      <c r="H139" s="36"/>
      <c r="I139" s="207"/>
      <c r="J139" s="36"/>
      <c r="K139" s="36"/>
      <c r="L139" s="39"/>
      <c r="M139" s="208"/>
      <c r="N139" s="20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162</v>
      </c>
      <c r="AU139" s="17" t="s">
        <v>85</v>
      </c>
    </row>
    <row r="140" spans="1:65" s="2" customFormat="1" ht="45">
      <c r="A140" s="34"/>
      <c r="B140" s="35"/>
      <c r="C140" s="36"/>
      <c r="D140" s="205" t="s">
        <v>196</v>
      </c>
      <c r="E140" s="36"/>
      <c r="F140" s="232" t="s">
        <v>830</v>
      </c>
      <c r="G140" s="36"/>
      <c r="H140" s="36"/>
      <c r="I140" s="207"/>
      <c r="J140" s="36"/>
      <c r="K140" s="36"/>
      <c r="L140" s="39"/>
      <c r="M140" s="208"/>
      <c r="N140" s="20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196</v>
      </c>
      <c r="AU140" s="17" t="s">
        <v>85</v>
      </c>
    </row>
    <row r="141" spans="1:65" s="2" customFormat="1" ht="24.15" customHeight="1">
      <c r="A141" s="34"/>
      <c r="B141" s="35"/>
      <c r="C141" s="192" t="s">
        <v>221</v>
      </c>
      <c r="D141" s="192" t="s">
        <v>155</v>
      </c>
      <c r="E141" s="193" t="s">
        <v>831</v>
      </c>
      <c r="F141" s="194" t="s">
        <v>832</v>
      </c>
      <c r="G141" s="195" t="s">
        <v>833</v>
      </c>
      <c r="H141" s="196">
        <v>1080</v>
      </c>
      <c r="I141" s="197"/>
      <c r="J141" s="198">
        <f>ROUND(I141*H141,2)</f>
        <v>0</v>
      </c>
      <c r="K141" s="194" t="s">
        <v>159</v>
      </c>
      <c r="L141" s="39"/>
      <c r="M141" s="199" t="s">
        <v>1</v>
      </c>
      <c r="N141" s="200" t="s">
        <v>42</v>
      </c>
      <c r="O141" s="7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160</v>
      </c>
      <c r="AT141" s="203" t="s">
        <v>155</v>
      </c>
      <c r="AU141" s="203" t="s">
        <v>85</v>
      </c>
      <c r="AY141" s="17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85</v>
      </c>
      <c r="BK141" s="204">
        <f>ROUND(I141*H141,2)</f>
        <v>0</v>
      </c>
      <c r="BL141" s="17" t="s">
        <v>160</v>
      </c>
      <c r="BM141" s="203" t="s">
        <v>834</v>
      </c>
    </row>
    <row r="142" spans="1:65" s="2" customFormat="1" ht="10">
      <c r="A142" s="34"/>
      <c r="B142" s="35"/>
      <c r="C142" s="36"/>
      <c r="D142" s="205" t="s">
        <v>162</v>
      </c>
      <c r="E142" s="36"/>
      <c r="F142" s="206" t="s">
        <v>832</v>
      </c>
      <c r="G142" s="36"/>
      <c r="H142" s="36"/>
      <c r="I142" s="207"/>
      <c r="J142" s="36"/>
      <c r="K142" s="36"/>
      <c r="L142" s="39"/>
      <c r="M142" s="208"/>
      <c r="N142" s="20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162</v>
      </c>
      <c r="AU142" s="17" t="s">
        <v>85</v>
      </c>
    </row>
    <row r="143" spans="1:65" s="13" customFormat="1" ht="10">
      <c r="B143" s="210"/>
      <c r="C143" s="211"/>
      <c r="D143" s="205" t="s">
        <v>168</v>
      </c>
      <c r="E143" s="212" t="s">
        <v>1</v>
      </c>
      <c r="F143" s="213" t="s">
        <v>835</v>
      </c>
      <c r="G143" s="211"/>
      <c r="H143" s="214">
        <v>1080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168</v>
      </c>
      <c r="AU143" s="220" t="s">
        <v>85</v>
      </c>
      <c r="AV143" s="13" t="s">
        <v>87</v>
      </c>
      <c r="AW143" s="13" t="s">
        <v>34</v>
      </c>
      <c r="AX143" s="13" t="s">
        <v>85</v>
      </c>
      <c r="AY143" s="220" t="s">
        <v>152</v>
      </c>
    </row>
    <row r="144" spans="1:65" s="2" customFormat="1" ht="16.5" customHeight="1">
      <c r="A144" s="34"/>
      <c r="B144" s="35"/>
      <c r="C144" s="192" t="s">
        <v>226</v>
      </c>
      <c r="D144" s="192" t="s">
        <v>155</v>
      </c>
      <c r="E144" s="193" t="s">
        <v>836</v>
      </c>
      <c r="F144" s="194" t="s">
        <v>837</v>
      </c>
      <c r="G144" s="195" t="s">
        <v>833</v>
      </c>
      <c r="H144" s="196">
        <v>320</v>
      </c>
      <c r="I144" s="197"/>
      <c r="J144" s="198">
        <f>ROUND(I144*H144,2)</f>
        <v>0</v>
      </c>
      <c r="K144" s="194" t="s">
        <v>159</v>
      </c>
      <c r="L144" s="39"/>
      <c r="M144" s="199" t="s">
        <v>1</v>
      </c>
      <c r="N144" s="200" t="s">
        <v>42</v>
      </c>
      <c r="O144" s="7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160</v>
      </c>
      <c r="AT144" s="203" t="s">
        <v>155</v>
      </c>
      <c r="AU144" s="203" t="s">
        <v>85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85</v>
      </c>
      <c r="BK144" s="204">
        <f>ROUND(I144*H144,2)</f>
        <v>0</v>
      </c>
      <c r="BL144" s="17" t="s">
        <v>160</v>
      </c>
      <c r="BM144" s="203" t="s">
        <v>838</v>
      </c>
    </row>
    <row r="145" spans="1:65" s="2" customFormat="1" ht="10">
      <c r="A145" s="34"/>
      <c r="B145" s="35"/>
      <c r="C145" s="36"/>
      <c r="D145" s="205" t="s">
        <v>162</v>
      </c>
      <c r="E145" s="36"/>
      <c r="F145" s="206" t="s">
        <v>837</v>
      </c>
      <c r="G145" s="36"/>
      <c r="H145" s="36"/>
      <c r="I145" s="207"/>
      <c r="J145" s="36"/>
      <c r="K145" s="36"/>
      <c r="L145" s="39"/>
      <c r="M145" s="208"/>
      <c r="N145" s="20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162</v>
      </c>
      <c r="AU145" s="17" t="s">
        <v>85</v>
      </c>
    </row>
    <row r="146" spans="1:65" s="13" customFormat="1" ht="10">
      <c r="B146" s="210"/>
      <c r="C146" s="211"/>
      <c r="D146" s="205" t="s">
        <v>168</v>
      </c>
      <c r="E146" s="212" t="s">
        <v>1</v>
      </c>
      <c r="F146" s="213" t="s">
        <v>839</v>
      </c>
      <c r="G146" s="211"/>
      <c r="H146" s="214">
        <v>320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168</v>
      </c>
      <c r="AU146" s="220" t="s">
        <v>85</v>
      </c>
      <c r="AV146" s="13" t="s">
        <v>87</v>
      </c>
      <c r="AW146" s="13" t="s">
        <v>34</v>
      </c>
      <c r="AX146" s="13" t="s">
        <v>85</v>
      </c>
      <c r="AY146" s="220" t="s">
        <v>152</v>
      </c>
    </row>
    <row r="147" spans="1:65" s="2" customFormat="1" ht="21.75" customHeight="1">
      <c r="A147" s="34"/>
      <c r="B147" s="35"/>
      <c r="C147" s="192" t="s">
        <v>233</v>
      </c>
      <c r="D147" s="192" t="s">
        <v>155</v>
      </c>
      <c r="E147" s="193" t="s">
        <v>840</v>
      </c>
      <c r="F147" s="194" t="s">
        <v>841</v>
      </c>
      <c r="G147" s="195" t="s">
        <v>796</v>
      </c>
      <c r="H147" s="196">
        <v>1</v>
      </c>
      <c r="I147" s="197"/>
      <c r="J147" s="198">
        <f>ROUND(I147*H147,2)</f>
        <v>0</v>
      </c>
      <c r="K147" s="194" t="s">
        <v>1</v>
      </c>
      <c r="L147" s="39"/>
      <c r="M147" s="199" t="s">
        <v>1</v>
      </c>
      <c r="N147" s="200" t="s">
        <v>42</v>
      </c>
      <c r="O147" s="7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160</v>
      </c>
      <c r="AT147" s="203" t="s">
        <v>155</v>
      </c>
      <c r="AU147" s="203" t="s">
        <v>85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85</v>
      </c>
      <c r="BK147" s="204">
        <f>ROUND(I147*H147,2)</f>
        <v>0</v>
      </c>
      <c r="BL147" s="17" t="s">
        <v>160</v>
      </c>
      <c r="BM147" s="203" t="s">
        <v>842</v>
      </c>
    </row>
    <row r="148" spans="1:65" s="2" customFormat="1" ht="10">
      <c r="A148" s="34"/>
      <c r="B148" s="35"/>
      <c r="C148" s="36"/>
      <c r="D148" s="205" t="s">
        <v>162</v>
      </c>
      <c r="E148" s="36"/>
      <c r="F148" s="206" t="s">
        <v>841</v>
      </c>
      <c r="G148" s="36"/>
      <c r="H148" s="36"/>
      <c r="I148" s="207"/>
      <c r="J148" s="36"/>
      <c r="K148" s="36"/>
      <c r="L148" s="39"/>
      <c r="M148" s="259"/>
      <c r="N148" s="260"/>
      <c r="O148" s="261"/>
      <c r="P148" s="261"/>
      <c r="Q148" s="261"/>
      <c r="R148" s="261"/>
      <c r="S148" s="261"/>
      <c r="T148" s="26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162</v>
      </c>
      <c r="AU148" s="17" t="s">
        <v>85</v>
      </c>
    </row>
    <row r="149" spans="1:65" s="2" customFormat="1" ht="7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zz6viIqYLphMa6zNIOHapT6NLDhUpPPOJ2YOHJlHxEL17GOubFWEfDm1CaStkD0EbSByMxXorcZ/ilvKv/LGTA==" saltValue="6oa8JkwKQY5Em3wqMOME6/7v3rJ9B6Sz7KpXbduSZvaSWZUDDphZU4drfdD9C7UuwDaK3XD8MwztIeDnKw9i6w==" spinCount="100000" sheet="1" objects="1" scenarios="1" formatColumns="0" formatRows="0" autoFilter="0"/>
  <autoFilter ref="C116:K148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56"/>
  <sheetViews>
    <sheetView showGridLines="0" workbookViewId="0"/>
  </sheetViews>
  <sheetFormatPr defaultRowHeight="13.5"/>
  <cols>
    <col min="1" max="1" width="8.33203125" style="1" customWidth="1"/>
    <col min="2" max="2" width="1.6640625" style="1" customWidth="1"/>
    <col min="3" max="3" width="25" style="1" customWidth="1"/>
    <col min="4" max="4" width="130.7773437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16"/>
      <c r="C3" s="117"/>
      <c r="D3" s="117"/>
      <c r="E3" s="117"/>
      <c r="F3" s="117"/>
      <c r="G3" s="117"/>
      <c r="H3" s="20"/>
    </row>
    <row r="4" spans="1:8" s="1" customFormat="1" ht="25" customHeight="1">
      <c r="B4" s="20"/>
      <c r="C4" s="118" t="s">
        <v>843</v>
      </c>
      <c r="H4" s="20"/>
    </row>
    <row r="5" spans="1:8" s="1" customFormat="1" ht="12" customHeight="1">
      <c r="B5" s="20"/>
      <c r="C5" s="264" t="s">
        <v>13</v>
      </c>
      <c r="D5" s="329" t="s">
        <v>14</v>
      </c>
      <c r="E5" s="322"/>
      <c r="F5" s="322"/>
      <c r="H5" s="20"/>
    </row>
    <row r="6" spans="1:8" s="1" customFormat="1" ht="37" customHeight="1">
      <c r="B6" s="20"/>
      <c r="C6" s="265" t="s">
        <v>16</v>
      </c>
      <c r="D6" s="333" t="s">
        <v>17</v>
      </c>
      <c r="E6" s="322"/>
      <c r="F6" s="322"/>
      <c r="H6" s="20"/>
    </row>
    <row r="7" spans="1:8" s="1" customFormat="1" ht="16.5" customHeight="1">
      <c r="B7" s="20"/>
      <c r="C7" s="120" t="s">
        <v>22</v>
      </c>
      <c r="D7" s="121" t="str">
        <f>'Rekapitulace stavby'!AN8</f>
        <v>12. 4. 2023</v>
      </c>
      <c r="H7" s="20"/>
    </row>
    <row r="8" spans="1:8" s="2" customFormat="1" ht="10.75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5"/>
      <c r="B9" s="266"/>
      <c r="C9" s="267" t="s">
        <v>58</v>
      </c>
      <c r="D9" s="268" t="s">
        <v>59</v>
      </c>
      <c r="E9" s="268" t="s">
        <v>139</v>
      </c>
      <c r="F9" s="269" t="s">
        <v>844</v>
      </c>
      <c r="G9" s="165"/>
      <c r="H9" s="266"/>
    </row>
    <row r="10" spans="1:8" s="2" customFormat="1" ht="26.4" customHeight="1">
      <c r="A10" s="34"/>
      <c r="B10" s="39"/>
      <c r="C10" s="270" t="s">
        <v>845</v>
      </c>
      <c r="D10" s="270" t="s">
        <v>83</v>
      </c>
      <c r="E10" s="34"/>
      <c r="F10" s="34"/>
      <c r="G10" s="34"/>
      <c r="H10" s="39"/>
    </row>
    <row r="11" spans="1:8" s="2" customFormat="1" ht="16.75" customHeight="1">
      <c r="A11" s="34"/>
      <c r="B11" s="39"/>
      <c r="C11" s="271" t="s">
        <v>115</v>
      </c>
      <c r="D11" s="272" t="s">
        <v>1</v>
      </c>
      <c r="E11" s="273" t="s">
        <v>1</v>
      </c>
      <c r="F11" s="274">
        <v>25.212</v>
      </c>
      <c r="G11" s="34"/>
      <c r="H11" s="39"/>
    </row>
    <row r="12" spans="1:8" s="2" customFormat="1" ht="16.75" customHeight="1">
      <c r="A12" s="34"/>
      <c r="B12" s="39"/>
      <c r="C12" s="275" t="s">
        <v>115</v>
      </c>
      <c r="D12" s="275" t="s">
        <v>243</v>
      </c>
      <c r="E12" s="17" t="s">
        <v>1</v>
      </c>
      <c r="F12" s="276">
        <v>25.212</v>
      </c>
      <c r="G12" s="34"/>
      <c r="H12" s="39"/>
    </row>
    <row r="13" spans="1:8" s="2" customFormat="1" ht="16.75" customHeight="1">
      <c r="A13" s="34"/>
      <c r="B13" s="39"/>
      <c r="C13" s="277" t="s">
        <v>846</v>
      </c>
      <c r="D13" s="34"/>
      <c r="E13" s="34"/>
      <c r="F13" s="34"/>
      <c r="G13" s="34"/>
      <c r="H13" s="39"/>
    </row>
    <row r="14" spans="1:8" s="2" customFormat="1" ht="16.75" customHeight="1">
      <c r="A14" s="34"/>
      <c r="B14" s="39"/>
      <c r="C14" s="275" t="s">
        <v>240</v>
      </c>
      <c r="D14" s="275" t="s">
        <v>241</v>
      </c>
      <c r="E14" s="17" t="s">
        <v>236</v>
      </c>
      <c r="F14" s="276">
        <v>25.212</v>
      </c>
      <c r="G14" s="34"/>
      <c r="H14" s="39"/>
    </row>
    <row r="15" spans="1:8" s="2" customFormat="1" ht="16.75" customHeight="1">
      <c r="A15" s="34"/>
      <c r="B15" s="39"/>
      <c r="C15" s="275" t="s">
        <v>279</v>
      </c>
      <c r="D15" s="275" t="s">
        <v>280</v>
      </c>
      <c r="E15" s="17" t="s">
        <v>236</v>
      </c>
      <c r="F15" s="276">
        <v>200.60300000000001</v>
      </c>
      <c r="G15" s="34"/>
      <c r="H15" s="39"/>
    </row>
    <row r="16" spans="1:8" s="2" customFormat="1" ht="16.75" customHeight="1">
      <c r="A16" s="34"/>
      <c r="B16" s="39"/>
      <c r="C16" s="271" t="s">
        <v>113</v>
      </c>
      <c r="D16" s="272" t="s">
        <v>1</v>
      </c>
      <c r="E16" s="273" t="s">
        <v>1</v>
      </c>
      <c r="F16" s="274">
        <v>12.606</v>
      </c>
      <c r="G16" s="34"/>
      <c r="H16" s="39"/>
    </row>
    <row r="17" spans="1:8" s="2" customFormat="1" ht="16.75" customHeight="1">
      <c r="A17" s="34"/>
      <c r="B17" s="39"/>
      <c r="C17" s="275" t="s">
        <v>113</v>
      </c>
      <c r="D17" s="275" t="s">
        <v>238</v>
      </c>
      <c r="E17" s="17" t="s">
        <v>1</v>
      </c>
      <c r="F17" s="276">
        <v>12.606</v>
      </c>
      <c r="G17" s="34"/>
      <c r="H17" s="39"/>
    </row>
    <row r="18" spans="1:8" s="2" customFormat="1" ht="16.75" customHeight="1">
      <c r="A18" s="34"/>
      <c r="B18" s="39"/>
      <c r="C18" s="277" t="s">
        <v>846</v>
      </c>
      <c r="D18" s="34"/>
      <c r="E18" s="34"/>
      <c r="F18" s="34"/>
      <c r="G18" s="34"/>
      <c r="H18" s="39"/>
    </row>
    <row r="19" spans="1:8" s="2" customFormat="1" ht="16.75" customHeight="1">
      <c r="A19" s="34"/>
      <c r="B19" s="39"/>
      <c r="C19" s="275" t="s">
        <v>234</v>
      </c>
      <c r="D19" s="275" t="s">
        <v>235</v>
      </c>
      <c r="E19" s="17" t="s">
        <v>236</v>
      </c>
      <c r="F19" s="276">
        <v>12.606</v>
      </c>
      <c r="G19" s="34"/>
      <c r="H19" s="39"/>
    </row>
    <row r="20" spans="1:8" s="2" customFormat="1" ht="16.75" customHeight="1">
      <c r="A20" s="34"/>
      <c r="B20" s="39"/>
      <c r="C20" s="275" t="s">
        <v>279</v>
      </c>
      <c r="D20" s="275" t="s">
        <v>280</v>
      </c>
      <c r="E20" s="17" t="s">
        <v>236</v>
      </c>
      <c r="F20" s="276">
        <v>200.60300000000001</v>
      </c>
      <c r="G20" s="34"/>
      <c r="H20" s="39"/>
    </row>
    <row r="21" spans="1:8" s="2" customFormat="1" ht="16.75" customHeight="1">
      <c r="A21" s="34"/>
      <c r="B21" s="39"/>
      <c r="C21" s="271" t="s">
        <v>122</v>
      </c>
      <c r="D21" s="272" t="s">
        <v>1</v>
      </c>
      <c r="E21" s="273" t="s">
        <v>1</v>
      </c>
      <c r="F21" s="274">
        <v>40.97</v>
      </c>
      <c r="G21" s="34"/>
      <c r="H21" s="39"/>
    </row>
    <row r="22" spans="1:8" s="2" customFormat="1" ht="16.75" customHeight="1">
      <c r="A22" s="34"/>
      <c r="B22" s="39"/>
      <c r="C22" s="275" t="s">
        <v>122</v>
      </c>
      <c r="D22" s="275" t="s">
        <v>248</v>
      </c>
      <c r="E22" s="17" t="s">
        <v>1</v>
      </c>
      <c r="F22" s="276">
        <v>40.97</v>
      </c>
      <c r="G22" s="34"/>
      <c r="H22" s="39"/>
    </row>
    <row r="23" spans="1:8" s="2" customFormat="1" ht="16.75" customHeight="1">
      <c r="A23" s="34"/>
      <c r="B23" s="39"/>
      <c r="C23" s="277" t="s">
        <v>846</v>
      </c>
      <c r="D23" s="34"/>
      <c r="E23" s="34"/>
      <c r="F23" s="34"/>
      <c r="G23" s="34"/>
      <c r="H23" s="39"/>
    </row>
    <row r="24" spans="1:8" s="2" customFormat="1" ht="16.75" customHeight="1">
      <c r="A24" s="34"/>
      <c r="B24" s="39"/>
      <c r="C24" s="275" t="s">
        <v>245</v>
      </c>
      <c r="D24" s="275" t="s">
        <v>246</v>
      </c>
      <c r="E24" s="17" t="s">
        <v>236</v>
      </c>
      <c r="F24" s="276">
        <v>40.97</v>
      </c>
      <c r="G24" s="34"/>
      <c r="H24" s="39"/>
    </row>
    <row r="25" spans="1:8" s="2" customFormat="1" ht="16.75" customHeight="1">
      <c r="A25" s="34"/>
      <c r="B25" s="39"/>
      <c r="C25" s="275" t="s">
        <v>279</v>
      </c>
      <c r="D25" s="275" t="s">
        <v>280</v>
      </c>
      <c r="E25" s="17" t="s">
        <v>236</v>
      </c>
      <c r="F25" s="276">
        <v>200.60300000000001</v>
      </c>
      <c r="G25" s="34"/>
      <c r="H25" s="39"/>
    </row>
    <row r="26" spans="1:8" s="2" customFormat="1" ht="16.75" customHeight="1">
      <c r="A26" s="34"/>
      <c r="B26" s="39"/>
      <c r="C26" s="271" t="s">
        <v>127</v>
      </c>
      <c r="D26" s="272" t="s">
        <v>1</v>
      </c>
      <c r="E26" s="273" t="s">
        <v>1</v>
      </c>
      <c r="F26" s="274">
        <v>4.2</v>
      </c>
      <c r="G26" s="34"/>
      <c r="H26" s="39"/>
    </row>
    <row r="27" spans="1:8" s="2" customFormat="1" ht="16.75" customHeight="1">
      <c r="A27" s="34"/>
      <c r="B27" s="39"/>
      <c r="C27" s="275" t="s">
        <v>1</v>
      </c>
      <c r="D27" s="275" t="s">
        <v>264</v>
      </c>
      <c r="E27" s="17" t="s">
        <v>1</v>
      </c>
      <c r="F27" s="276">
        <v>0</v>
      </c>
      <c r="G27" s="34"/>
      <c r="H27" s="39"/>
    </row>
    <row r="28" spans="1:8" s="2" customFormat="1" ht="16.75" customHeight="1">
      <c r="A28" s="34"/>
      <c r="B28" s="39"/>
      <c r="C28" s="275" t="s">
        <v>1</v>
      </c>
      <c r="D28" s="275" t="s">
        <v>265</v>
      </c>
      <c r="E28" s="17" t="s">
        <v>1</v>
      </c>
      <c r="F28" s="276">
        <v>2.4</v>
      </c>
      <c r="G28" s="34"/>
      <c r="H28" s="39"/>
    </row>
    <row r="29" spans="1:8" s="2" customFormat="1" ht="16.75" customHeight="1">
      <c r="A29" s="34"/>
      <c r="B29" s="39"/>
      <c r="C29" s="275" t="s">
        <v>1</v>
      </c>
      <c r="D29" s="275" t="s">
        <v>266</v>
      </c>
      <c r="E29" s="17" t="s">
        <v>1</v>
      </c>
      <c r="F29" s="276">
        <v>1.8</v>
      </c>
      <c r="G29" s="34"/>
      <c r="H29" s="39"/>
    </row>
    <row r="30" spans="1:8" s="2" customFormat="1" ht="16.75" customHeight="1">
      <c r="A30" s="34"/>
      <c r="B30" s="39"/>
      <c r="C30" s="275" t="s">
        <v>127</v>
      </c>
      <c r="D30" s="275" t="s">
        <v>179</v>
      </c>
      <c r="E30" s="17" t="s">
        <v>1</v>
      </c>
      <c r="F30" s="276">
        <v>4.2</v>
      </c>
      <c r="G30" s="34"/>
      <c r="H30" s="39"/>
    </row>
    <row r="31" spans="1:8" s="2" customFormat="1" ht="16.75" customHeight="1">
      <c r="A31" s="34"/>
      <c r="B31" s="39"/>
      <c r="C31" s="277" t="s">
        <v>846</v>
      </c>
      <c r="D31" s="34"/>
      <c r="E31" s="34"/>
      <c r="F31" s="34"/>
      <c r="G31" s="34"/>
      <c r="H31" s="39"/>
    </row>
    <row r="32" spans="1:8" s="2" customFormat="1" ht="16.75" customHeight="1">
      <c r="A32" s="34"/>
      <c r="B32" s="39"/>
      <c r="C32" s="275" t="s">
        <v>261</v>
      </c>
      <c r="D32" s="275" t="s">
        <v>262</v>
      </c>
      <c r="E32" s="17" t="s">
        <v>187</v>
      </c>
      <c r="F32" s="276">
        <v>4.2</v>
      </c>
      <c r="G32" s="34"/>
      <c r="H32" s="39"/>
    </row>
    <row r="33" spans="1:8" s="2" customFormat="1" ht="16.75" customHeight="1">
      <c r="A33" s="34"/>
      <c r="B33" s="39"/>
      <c r="C33" s="275" t="s">
        <v>279</v>
      </c>
      <c r="D33" s="275" t="s">
        <v>280</v>
      </c>
      <c r="E33" s="17" t="s">
        <v>236</v>
      </c>
      <c r="F33" s="276">
        <v>200.60300000000001</v>
      </c>
      <c r="G33" s="34"/>
      <c r="H33" s="39"/>
    </row>
    <row r="34" spans="1:8" s="2" customFormat="1" ht="16.75" customHeight="1">
      <c r="A34" s="34"/>
      <c r="B34" s="39"/>
      <c r="C34" s="271" t="s">
        <v>847</v>
      </c>
      <c r="D34" s="272" t="s">
        <v>1</v>
      </c>
      <c r="E34" s="273" t="s">
        <v>1</v>
      </c>
      <c r="F34" s="274">
        <v>4.2</v>
      </c>
      <c r="G34" s="34"/>
      <c r="H34" s="39"/>
    </row>
    <row r="35" spans="1:8" s="2" customFormat="1" ht="16.75" customHeight="1">
      <c r="A35" s="34"/>
      <c r="B35" s="39"/>
      <c r="C35" s="275" t="s">
        <v>1</v>
      </c>
      <c r="D35" s="275" t="s">
        <v>264</v>
      </c>
      <c r="E35" s="17" t="s">
        <v>1</v>
      </c>
      <c r="F35" s="276">
        <v>0</v>
      </c>
      <c r="G35" s="34"/>
      <c r="H35" s="39"/>
    </row>
    <row r="36" spans="1:8" s="2" customFormat="1" ht="16.75" customHeight="1">
      <c r="A36" s="34"/>
      <c r="B36" s="39"/>
      <c r="C36" s="275" t="s">
        <v>1</v>
      </c>
      <c r="D36" s="275" t="s">
        <v>265</v>
      </c>
      <c r="E36" s="17" t="s">
        <v>1</v>
      </c>
      <c r="F36" s="276">
        <v>2.4</v>
      </c>
      <c r="G36" s="34"/>
      <c r="H36" s="39"/>
    </row>
    <row r="37" spans="1:8" s="2" customFormat="1" ht="16.75" customHeight="1">
      <c r="A37" s="34"/>
      <c r="B37" s="39"/>
      <c r="C37" s="275" t="s">
        <v>1</v>
      </c>
      <c r="D37" s="275" t="s">
        <v>266</v>
      </c>
      <c r="E37" s="17" t="s">
        <v>1</v>
      </c>
      <c r="F37" s="276">
        <v>1.8</v>
      </c>
      <c r="G37" s="34"/>
      <c r="H37" s="39"/>
    </row>
    <row r="38" spans="1:8" s="2" customFormat="1" ht="16.75" customHeight="1">
      <c r="A38" s="34"/>
      <c r="B38" s="39"/>
      <c r="C38" s="275" t="s">
        <v>847</v>
      </c>
      <c r="D38" s="275" t="s">
        <v>179</v>
      </c>
      <c r="E38" s="17" t="s">
        <v>1</v>
      </c>
      <c r="F38" s="276">
        <v>4.2</v>
      </c>
      <c r="G38" s="34"/>
      <c r="H38" s="39"/>
    </row>
    <row r="39" spans="1:8" s="2" customFormat="1" ht="16.75" customHeight="1">
      <c r="A39" s="34"/>
      <c r="B39" s="39"/>
      <c r="C39" s="271" t="s">
        <v>848</v>
      </c>
      <c r="D39" s="272" t="s">
        <v>1</v>
      </c>
      <c r="E39" s="273" t="s">
        <v>1</v>
      </c>
      <c r="F39" s="274">
        <v>25.2</v>
      </c>
      <c r="G39" s="34"/>
      <c r="H39" s="39"/>
    </row>
    <row r="40" spans="1:8" s="2" customFormat="1" ht="16.75" customHeight="1">
      <c r="A40" s="34"/>
      <c r="B40" s="39"/>
      <c r="C40" s="271" t="s">
        <v>108</v>
      </c>
      <c r="D40" s="272" t="s">
        <v>1</v>
      </c>
      <c r="E40" s="273" t="s">
        <v>1</v>
      </c>
      <c r="F40" s="274">
        <v>28.8</v>
      </c>
      <c r="G40" s="34"/>
      <c r="H40" s="39"/>
    </row>
    <row r="41" spans="1:8" s="2" customFormat="1" ht="16.75" customHeight="1">
      <c r="A41" s="34"/>
      <c r="B41" s="39"/>
      <c r="C41" s="275" t="s">
        <v>108</v>
      </c>
      <c r="D41" s="275" t="s">
        <v>184</v>
      </c>
      <c r="E41" s="17" t="s">
        <v>1</v>
      </c>
      <c r="F41" s="276">
        <v>28.8</v>
      </c>
      <c r="G41" s="34"/>
      <c r="H41" s="39"/>
    </row>
    <row r="42" spans="1:8" s="2" customFormat="1" ht="16.75" customHeight="1">
      <c r="A42" s="34"/>
      <c r="B42" s="39"/>
      <c r="C42" s="277" t="s">
        <v>846</v>
      </c>
      <c r="D42" s="34"/>
      <c r="E42" s="34"/>
      <c r="F42" s="34"/>
      <c r="G42" s="34"/>
      <c r="H42" s="39"/>
    </row>
    <row r="43" spans="1:8" s="2" customFormat="1" ht="16.75" customHeight="1">
      <c r="A43" s="34"/>
      <c r="B43" s="39"/>
      <c r="C43" s="275" t="s">
        <v>180</v>
      </c>
      <c r="D43" s="275" t="s">
        <v>181</v>
      </c>
      <c r="E43" s="17" t="s">
        <v>158</v>
      </c>
      <c r="F43" s="276">
        <v>28.8</v>
      </c>
      <c r="G43" s="34"/>
      <c r="H43" s="39"/>
    </row>
    <row r="44" spans="1:8" s="2" customFormat="1" ht="16.75" customHeight="1">
      <c r="A44" s="34"/>
      <c r="B44" s="39"/>
      <c r="C44" s="275" t="s">
        <v>192</v>
      </c>
      <c r="D44" s="275" t="s">
        <v>193</v>
      </c>
      <c r="E44" s="17" t="s">
        <v>158</v>
      </c>
      <c r="F44" s="276">
        <v>28.8</v>
      </c>
      <c r="G44" s="34"/>
      <c r="H44" s="39"/>
    </row>
    <row r="45" spans="1:8" s="2" customFormat="1" ht="16.75" customHeight="1">
      <c r="A45" s="34"/>
      <c r="B45" s="39"/>
      <c r="C45" s="275" t="s">
        <v>228</v>
      </c>
      <c r="D45" s="275" t="s">
        <v>229</v>
      </c>
      <c r="E45" s="17" t="s">
        <v>158</v>
      </c>
      <c r="F45" s="276">
        <v>28.8</v>
      </c>
      <c r="G45" s="34"/>
      <c r="H45" s="39"/>
    </row>
    <row r="46" spans="1:8" s="2" customFormat="1" ht="16.75" customHeight="1">
      <c r="A46" s="34"/>
      <c r="B46" s="39"/>
      <c r="C46" s="271" t="s">
        <v>125</v>
      </c>
      <c r="D46" s="272" t="s">
        <v>1</v>
      </c>
      <c r="E46" s="273" t="s">
        <v>1</v>
      </c>
      <c r="F46" s="274">
        <v>111.735</v>
      </c>
      <c r="G46" s="34"/>
      <c r="H46" s="39"/>
    </row>
    <row r="47" spans="1:8" s="2" customFormat="1" ht="16.75" customHeight="1">
      <c r="A47" s="34"/>
      <c r="B47" s="39"/>
      <c r="C47" s="275" t="s">
        <v>125</v>
      </c>
      <c r="D47" s="275" t="s">
        <v>259</v>
      </c>
      <c r="E47" s="17" t="s">
        <v>1</v>
      </c>
      <c r="F47" s="276">
        <v>111.735</v>
      </c>
      <c r="G47" s="34"/>
      <c r="H47" s="39"/>
    </row>
    <row r="48" spans="1:8" s="2" customFormat="1" ht="16.75" customHeight="1">
      <c r="A48" s="34"/>
      <c r="B48" s="39"/>
      <c r="C48" s="277" t="s">
        <v>846</v>
      </c>
      <c r="D48" s="34"/>
      <c r="E48" s="34"/>
      <c r="F48" s="34"/>
      <c r="G48" s="34"/>
      <c r="H48" s="39"/>
    </row>
    <row r="49" spans="1:8" s="2" customFormat="1" ht="16.75" customHeight="1">
      <c r="A49" s="34"/>
      <c r="B49" s="39"/>
      <c r="C49" s="275" t="s">
        <v>254</v>
      </c>
      <c r="D49" s="275" t="s">
        <v>255</v>
      </c>
      <c r="E49" s="17" t="s">
        <v>236</v>
      </c>
      <c r="F49" s="276">
        <v>111.735</v>
      </c>
      <c r="G49" s="34"/>
      <c r="H49" s="39"/>
    </row>
    <row r="50" spans="1:8" s="2" customFormat="1" ht="16.75" customHeight="1">
      <c r="A50" s="34"/>
      <c r="B50" s="39"/>
      <c r="C50" s="275" t="s">
        <v>279</v>
      </c>
      <c r="D50" s="275" t="s">
        <v>280</v>
      </c>
      <c r="E50" s="17" t="s">
        <v>236</v>
      </c>
      <c r="F50" s="276">
        <v>200.60300000000001</v>
      </c>
      <c r="G50" s="34"/>
      <c r="H50" s="39"/>
    </row>
    <row r="51" spans="1:8" s="2" customFormat="1" ht="16.75" customHeight="1">
      <c r="A51" s="34"/>
      <c r="B51" s="39"/>
      <c r="C51" s="271" t="s">
        <v>119</v>
      </c>
      <c r="D51" s="272" t="s">
        <v>1</v>
      </c>
      <c r="E51" s="273" t="s">
        <v>1</v>
      </c>
      <c r="F51" s="274">
        <v>153</v>
      </c>
      <c r="G51" s="34"/>
      <c r="H51" s="39"/>
    </row>
    <row r="52" spans="1:8" s="2" customFormat="1" ht="16.75" customHeight="1">
      <c r="A52" s="34"/>
      <c r="B52" s="39"/>
      <c r="C52" s="275" t="s">
        <v>1</v>
      </c>
      <c r="D52" s="275" t="s">
        <v>176</v>
      </c>
      <c r="E52" s="17" t="s">
        <v>1</v>
      </c>
      <c r="F52" s="276">
        <v>60</v>
      </c>
      <c r="G52" s="34"/>
      <c r="H52" s="39"/>
    </row>
    <row r="53" spans="1:8" s="2" customFormat="1" ht="16.75" customHeight="1">
      <c r="A53" s="34"/>
      <c r="B53" s="39"/>
      <c r="C53" s="275" t="s">
        <v>1</v>
      </c>
      <c r="D53" s="275" t="s">
        <v>177</v>
      </c>
      <c r="E53" s="17" t="s">
        <v>1</v>
      </c>
      <c r="F53" s="276">
        <v>15</v>
      </c>
      <c r="G53" s="34"/>
      <c r="H53" s="39"/>
    </row>
    <row r="54" spans="1:8" s="2" customFormat="1" ht="16.75" customHeight="1">
      <c r="A54" s="34"/>
      <c r="B54" s="39"/>
      <c r="C54" s="275" t="s">
        <v>1</v>
      </c>
      <c r="D54" s="275" t="s">
        <v>178</v>
      </c>
      <c r="E54" s="17" t="s">
        <v>1</v>
      </c>
      <c r="F54" s="276">
        <v>78</v>
      </c>
      <c r="G54" s="34"/>
      <c r="H54" s="39"/>
    </row>
    <row r="55" spans="1:8" s="2" customFormat="1" ht="16.75" customHeight="1">
      <c r="A55" s="34"/>
      <c r="B55" s="39"/>
      <c r="C55" s="275" t="s">
        <v>119</v>
      </c>
      <c r="D55" s="275" t="s">
        <v>179</v>
      </c>
      <c r="E55" s="17" t="s">
        <v>1</v>
      </c>
      <c r="F55" s="276">
        <v>153</v>
      </c>
      <c r="G55" s="34"/>
      <c r="H55" s="39"/>
    </row>
    <row r="56" spans="1:8" s="2" customFormat="1" ht="16.75" customHeight="1">
      <c r="A56" s="34"/>
      <c r="B56" s="39"/>
      <c r="C56" s="277" t="s">
        <v>846</v>
      </c>
      <c r="D56" s="34"/>
      <c r="E56" s="34"/>
      <c r="F56" s="34"/>
      <c r="G56" s="34"/>
      <c r="H56" s="39"/>
    </row>
    <row r="57" spans="1:8" s="2" customFormat="1" ht="16.75" customHeight="1">
      <c r="A57" s="34"/>
      <c r="B57" s="39"/>
      <c r="C57" s="275" t="s">
        <v>171</v>
      </c>
      <c r="D57" s="275" t="s">
        <v>172</v>
      </c>
      <c r="E57" s="17" t="s">
        <v>173</v>
      </c>
      <c r="F57" s="276">
        <v>153</v>
      </c>
      <c r="G57" s="34"/>
      <c r="H57" s="39"/>
    </row>
    <row r="58" spans="1:8" s="2" customFormat="1" ht="16.75" customHeight="1">
      <c r="A58" s="34"/>
      <c r="B58" s="39"/>
      <c r="C58" s="275" t="s">
        <v>185</v>
      </c>
      <c r="D58" s="275" t="s">
        <v>186</v>
      </c>
      <c r="E58" s="17" t="s">
        <v>187</v>
      </c>
      <c r="F58" s="276">
        <v>53.55</v>
      </c>
      <c r="G58" s="34"/>
      <c r="H58" s="39"/>
    </row>
    <row r="59" spans="1:8" s="2" customFormat="1" ht="16.75" customHeight="1">
      <c r="A59" s="34"/>
      <c r="B59" s="39"/>
      <c r="C59" s="275" t="s">
        <v>270</v>
      </c>
      <c r="D59" s="275" t="s">
        <v>271</v>
      </c>
      <c r="E59" s="17" t="s">
        <v>236</v>
      </c>
      <c r="F59" s="276">
        <v>197.13</v>
      </c>
      <c r="G59" s="34"/>
      <c r="H59" s="39"/>
    </row>
    <row r="60" spans="1:8" s="2" customFormat="1" ht="16.75" customHeight="1">
      <c r="A60" s="34"/>
      <c r="B60" s="39"/>
      <c r="C60" s="275" t="s">
        <v>293</v>
      </c>
      <c r="D60" s="275" t="s">
        <v>294</v>
      </c>
      <c r="E60" s="17" t="s">
        <v>236</v>
      </c>
      <c r="F60" s="276">
        <v>79.319999999999993</v>
      </c>
      <c r="G60" s="34"/>
      <c r="H60" s="39"/>
    </row>
    <row r="61" spans="1:8" s="2" customFormat="1" ht="16.75" customHeight="1">
      <c r="A61" s="34"/>
      <c r="B61" s="39"/>
      <c r="C61" s="271" t="s">
        <v>849</v>
      </c>
      <c r="D61" s="272" t="s">
        <v>1</v>
      </c>
      <c r="E61" s="273" t="s">
        <v>1</v>
      </c>
      <c r="F61" s="274">
        <v>15</v>
      </c>
      <c r="G61" s="34"/>
      <c r="H61" s="39"/>
    </row>
    <row r="62" spans="1:8" s="2" customFormat="1" ht="16.75" customHeight="1">
      <c r="A62" s="34"/>
      <c r="B62" s="39"/>
      <c r="C62" s="275" t="s">
        <v>849</v>
      </c>
      <c r="D62" s="275" t="s">
        <v>850</v>
      </c>
      <c r="E62" s="17" t="s">
        <v>1</v>
      </c>
      <c r="F62" s="276">
        <v>15</v>
      </c>
      <c r="G62" s="34"/>
      <c r="H62" s="39"/>
    </row>
    <row r="63" spans="1:8" s="2" customFormat="1" ht="16.75" customHeight="1">
      <c r="A63" s="34"/>
      <c r="B63" s="39"/>
      <c r="C63" s="271" t="s">
        <v>117</v>
      </c>
      <c r="D63" s="272" t="s">
        <v>1</v>
      </c>
      <c r="E63" s="273" t="s">
        <v>1</v>
      </c>
      <c r="F63" s="274">
        <v>53.55</v>
      </c>
      <c r="G63" s="34"/>
      <c r="H63" s="39"/>
    </row>
    <row r="64" spans="1:8" s="2" customFormat="1" ht="16.75" customHeight="1">
      <c r="A64" s="34"/>
      <c r="B64" s="39"/>
      <c r="C64" s="275" t="s">
        <v>117</v>
      </c>
      <c r="D64" s="275" t="s">
        <v>190</v>
      </c>
      <c r="E64" s="17" t="s">
        <v>1</v>
      </c>
      <c r="F64" s="276">
        <v>53.55</v>
      </c>
      <c r="G64" s="34"/>
      <c r="H64" s="39"/>
    </row>
    <row r="65" spans="1:8" s="2" customFormat="1" ht="16.75" customHeight="1">
      <c r="A65" s="34"/>
      <c r="B65" s="39"/>
      <c r="C65" s="277" t="s">
        <v>846</v>
      </c>
      <c r="D65" s="34"/>
      <c r="E65" s="34"/>
      <c r="F65" s="34"/>
      <c r="G65" s="34"/>
      <c r="H65" s="39"/>
    </row>
    <row r="66" spans="1:8" s="2" customFormat="1" ht="16.75" customHeight="1">
      <c r="A66" s="34"/>
      <c r="B66" s="39"/>
      <c r="C66" s="275" t="s">
        <v>185</v>
      </c>
      <c r="D66" s="275" t="s">
        <v>186</v>
      </c>
      <c r="E66" s="17" t="s">
        <v>187</v>
      </c>
      <c r="F66" s="276">
        <v>53.55</v>
      </c>
      <c r="G66" s="34"/>
      <c r="H66" s="39"/>
    </row>
    <row r="67" spans="1:8" s="2" customFormat="1" ht="16.75" customHeight="1">
      <c r="A67" s="34"/>
      <c r="B67" s="39"/>
      <c r="C67" s="275" t="s">
        <v>270</v>
      </c>
      <c r="D67" s="275" t="s">
        <v>271</v>
      </c>
      <c r="E67" s="17" t="s">
        <v>236</v>
      </c>
      <c r="F67" s="276">
        <v>197.13</v>
      </c>
      <c r="G67" s="34"/>
      <c r="H67" s="39"/>
    </row>
    <row r="68" spans="1:8" s="2" customFormat="1" ht="16.75" customHeight="1">
      <c r="A68" s="34"/>
      <c r="B68" s="39"/>
      <c r="C68" s="275" t="s">
        <v>288</v>
      </c>
      <c r="D68" s="275" t="s">
        <v>289</v>
      </c>
      <c r="E68" s="17" t="s">
        <v>236</v>
      </c>
      <c r="F68" s="276">
        <v>117.81</v>
      </c>
      <c r="G68" s="34"/>
      <c r="H68" s="39"/>
    </row>
    <row r="69" spans="1:8" s="2" customFormat="1" ht="16.75" customHeight="1">
      <c r="A69" s="34"/>
      <c r="B69" s="39"/>
      <c r="C69" s="271" t="s">
        <v>110</v>
      </c>
      <c r="D69" s="272" t="s">
        <v>1</v>
      </c>
      <c r="E69" s="273" t="s">
        <v>1</v>
      </c>
      <c r="F69" s="274">
        <v>143.25</v>
      </c>
      <c r="G69" s="34"/>
      <c r="H69" s="39"/>
    </row>
    <row r="70" spans="1:8" s="2" customFormat="1" ht="16.75" customHeight="1">
      <c r="A70" s="34"/>
      <c r="B70" s="39"/>
      <c r="C70" s="275" t="s">
        <v>1</v>
      </c>
      <c r="D70" s="275" t="s">
        <v>209</v>
      </c>
      <c r="E70" s="17" t="s">
        <v>1</v>
      </c>
      <c r="F70" s="276">
        <v>57</v>
      </c>
      <c r="G70" s="34"/>
      <c r="H70" s="39"/>
    </row>
    <row r="71" spans="1:8" s="2" customFormat="1" ht="16.75" customHeight="1">
      <c r="A71" s="34"/>
      <c r="B71" s="39"/>
      <c r="C71" s="275" t="s">
        <v>1</v>
      </c>
      <c r="D71" s="275" t="s">
        <v>210</v>
      </c>
      <c r="E71" s="17" t="s">
        <v>1</v>
      </c>
      <c r="F71" s="276">
        <v>11.25</v>
      </c>
      <c r="G71" s="34"/>
      <c r="H71" s="39"/>
    </row>
    <row r="72" spans="1:8" s="2" customFormat="1" ht="16.75" customHeight="1">
      <c r="A72" s="34"/>
      <c r="B72" s="39"/>
      <c r="C72" s="275" t="s">
        <v>1</v>
      </c>
      <c r="D72" s="275" t="s">
        <v>211</v>
      </c>
      <c r="E72" s="17" t="s">
        <v>1</v>
      </c>
      <c r="F72" s="276">
        <v>75</v>
      </c>
      <c r="G72" s="34"/>
      <c r="H72" s="39"/>
    </row>
    <row r="73" spans="1:8" s="2" customFormat="1" ht="16.75" customHeight="1">
      <c r="A73" s="34"/>
      <c r="B73" s="39"/>
      <c r="C73" s="275" t="s">
        <v>110</v>
      </c>
      <c r="D73" s="275" t="s">
        <v>179</v>
      </c>
      <c r="E73" s="17" t="s">
        <v>1</v>
      </c>
      <c r="F73" s="276">
        <v>143.25</v>
      </c>
      <c r="G73" s="34"/>
      <c r="H73" s="39"/>
    </row>
    <row r="74" spans="1:8" s="2" customFormat="1" ht="16.75" customHeight="1">
      <c r="A74" s="34"/>
      <c r="B74" s="39"/>
      <c r="C74" s="277" t="s">
        <v>846</v>
      </c>
      <c r="D74" s="34"/>
      <c r="E74" s="34"/>
      <c r="F74" s="34"/>
      <c r="G74" s="34"/>
      <c r="H74" s="39"/>
    </row>
    <row r="75" spans="1:8" s="2" customFormat="1" ht="16.75" customHeight="1">
      <c r="A75" s="34"/>
      <c r="B75" s="39"/>
      <c r="C75" s="275" t="s">
        <v>205</v>
      </c>
      <c r="D75" s="275" t="s">
        <v>206</v>
      </c>
      <c r="E75" s="17" t="s">
        <v>173</v>
      </c>
      <c r="F75" s="276">
        <v>143.25</v>
      </c>
      <c r="G75" s="34"/>
      <c r="H75" s="39"/>
    </row>
    <row r="76" spans="1:8" s="2" customFormat="1" ht="16.75" customHeight="1">
      <c r="A76" s="34"/>
      <c r="B76" s="39"/>
      <c r="C76" s="275" t="s">
        <v>199</v>
      </c>
      <c r="D76" s="275" t="s">
        <v>200</v>
      </c>
      <c r="E76" s="17" t="s">
        <v>173</v>
      </c>
      <c r="F76" s="276">
        <v>143.25</v>
      </c>
      <c r="G76" s="34"/>
      <c r="H76" s="39"/>
    </row>
    <row r="77" spans="1:8" s="2" customFormat="1" ht="16.75" customHeight="1">
      <c r="A77" s="34"/>
      <c r="B77" s="39"/>
      <c r="C77" s="275" t="s">
        <v>254</v>
      </c>
      <c r="D77" s="275" t="s">
        <v>255</v>
      </c>
      <c r="E77" s="17" t="s">
        <v>236</v>
      </c>
      <c r="F77" s="276">
        <v>111.735</v>
      </c>
      <c r="G77" s="34"/>
      <c r="H77" s="39"/>
    </row>
    <row r="78" spans="1:8" s="2" customFormat="1" ht="16.75" customHeight="1">
      <c r="A78" s="34"/>
      <c r="B78" s="39"/>
      <c r="C78" s="275" t="s">
        <v>234</v>
      </c>
      <c r="D78" s="275" t="s">
        <v>235</v>
      </c>
      <c r="E78" s="17" t="s">
        <v>236</v>
      </c>
      <c r="F78" s="276">
        <v>12.606</v>
      </c>
      <c r="G78" s="34"/>
      <c r="H78" s="39"/>
    </row>
    <row r="79" spans="1:8" s="2" customFormat="1" ht="16.75" customHeight="1">
      <c r="A79" s="34"/>
      <c r="B79" s="39"/>
      <c r="C79" s="275" t="s">
        <v>240</v>
      </c>
      <c r="D79" s="275" t="s">
        <v>241</v>
      </c>
      <c r="E79" s="17" t="s">
        <v>236</v>
      </c>
      <c r="F79" s="276">
        <v>25.212</v>
      </c>
      <c r="G79" s="34"/>
      <c r="H79" s="39"/>
    </row>
    <row r="80" spans="1:8" s="2" customFormat="1" ht="16.75" customHeight="1">
      <c r="A80" s="34"/>
      <c r="B80" s="39"/>
      <c r="C80" s="275" t="s">
        <v>245</v>
      </c>
      <c r="D80" s="275" t="s">
        <v>246</v>
      </c>
      <c r="E80" s="17" t="s">
        <v>236</v>
      </c>
      <c r="F80" s="276">
        <v>40.97</v>
      </c>
      <c r="G80" s="34"/>
      <c r="H80" s="39"/>
    </row>
    <row r="81" spans="1:8" s="2" customFormat="1" ht="26.4" customHeight="1">
      <c r="A81" s="34"/>
      <c r="B81" s="39"/>
      <c r="C81" s="270" t="s">
        <v>851</v>
      </c>
      <c r="D81" s="270" t="s">
        <v>89</v>
      </c>
      <c r="E81" s="34"/>
      <c r="F81" s="34"/>
      <c r="G81" s="34"/>
      <c r="H81" s="39"/>
    </row>
    <row r="82" spans="1:8" s="2" customFormat="1" ht="16.75" customHeight="1">
      <c r="A82" s="34"/>
      <c r="B82" s="39"/>
      <c r="C82" s="271" t="s">
        <v>310</v>
      </c>
      <c r="D82" s="272" t="s">
        <v>1</v>
      </c>
      <c r="E82" s="273" t="s">
        <v>1</v>
      </c>
      <c r="F82" s="274">
        <v>380</v>
      </c>
      <c r="G82" s="34"/>
      <c r="H82" s="39"/>
    </row>
    <row r="83" spans="1:8" s="2" customFormat="1" ht="16.75" customHeight="1">
      <c r="A83" s="34"/>
      <c r="B83" s="39"/>
      <c r="C83" s="275" t="s">
        <v>310</v>
      </c>
      <c r="D83" s="275" t="s">
        <v>311</v>
      </c>
      <c r="E83" s="17" t="s">
        <v>1</v>
      </c>
      <c r="F83" s="276">
        <v>380</v>
      </c>
      <c r="G83" s="34"/>
      <c r="H83" s="39"/>
    </row>
    <row r="84" spans="1:8" s="2" customFormat="1" ht="16.75" customHeight="1">
      <c r="A84" s="34"/>
      <c r="B84" s="39"/>
      <c r="C84" s="277" t="s">
        <v>846</v>
      </c>
      <c r="D84" s="34"/>
      <c r="E84" s="34"/>
      <c r="F84" s="34"/>
      <c r="G84" s="34"/>
      <c r="H84" s="39"/>
    </row>
    <row r="85" spans="1:8" s="2" customFormat="1" ht="16.75" customHeight="1">
      <c r="A85" s="34"/>
      <c r="B85" s="39"/>
      <c r="C85" s="275" t="s">
        <v>345</v>
      </c>
      <c r="D85" s="275" t="s">
        <v>346</v>
      </c>
      <c r="E85" s="17" t="s">
        <v>173</v>
      </c>
      <c r="F85" s="276">
        <v>380</v>
      </c>
      <c r="G85" s="34"/>
      <c r="H85" s="39"/>
    </row>
    <row r="86" spans="1:8" s="2" customFormat="1" ht="16.75" customHeight="1">
      <c r="A86" s="34"/>
      <c r="B86" s="39"/>
      <c r="C86" s="275" t="s">
        <v>375</v>
      </c>
      <c r="D86" s="275" t="s">
        <v>376</v>
      </c>
      <c r="E86" s="17" t="s">
        <v>173</v>
      </c>
      <c r="F86" s="276">
        <v>380</v>
      </c>
      <c r="G86" s="34"/>
      <c r="H86" s="39"/>
    </row>
    <row r="87" spans="1:8" s="2" customFormat="1" ht="16.75" customHeight="1">
      <c r="A87" s="34"/>
      <c r="B87" s="39"/>
      <c r="C87" s="275" t="s">
        <v>333</v>
      </c>
      <c r="D87" s="275" t="s">
        <v>334</v>
      </c>
      <c r="E87" s="17" t="s">
        <v>187</v>
      </c>
      <c r="F87" s="276">
        <v>205</v>
      </c>
      <c r="G87" s="34"/>
      <c r="H87" s="39"/>
    </row>
    <row r="88" spans="1:8" s="2" customFormat="1" ht="16.75" customHeight="1">
      <c r="A88" s="34"/>
      <c r="B88" s="39"/>
      <c r="C88" s="275" t="s">
        <v>392</v>
      </c>
      <c r="D88" s="275" t="s">
        <v>393</v>
      </c>
      <c r="E88" s="17" t="s">
        <v>173</v>
      </c>
      <c r="F88" s="276">
        <v>456</v>
      </c>
      <c r="G88" s="34"/>
      <c r="H88" s="39"/>
    </row>
    <row r="89" spans="1:8" s="2" customFormat="1" ht="16.75" customHeight="1">
      <c r="A89" s="34"/>
      <c r="B89" s="39"/>
      <c r="C89" s="271" t="s">
        <v>316</v>
      </c>
      <c r="D89" s="272" t="s">
        <v>1</v>
      </c>
      <c r="E89" s="273" t="s">
        <v>1</v>
      </c>
      <c r="F89" s="274">
        <v>28.8</v>
      </c>
      <c r="G89" s="34"/>
      <c r="H89" s="39"/>
    </row>
    <row r="90" spans="1:8" s="2" customFormat="1" ht="16.75" customHeight="1">
      <c r="A90" s="34"/>
      <c r="B90" s="39"/>
      <c r="C90" s="275" t="s">
        <v>1</v>
      </c>
      <c r="D90" s="275" t="s">
        <v>353</v>
      </c>
      <c r="E90" s="17" t="s">
        <v>1</v>
      </c>
      <c r="F90" s="276">
        <v>7.2</v>
      </c>
      <c r="G90" s="34"/>
      <c r="H90" s="39"/>
    </row>
    <row r="91" spans="1:8" s="2" customFormat="1" ht="16.75" customHeight="1">
      <c r="A91" s="34"/>
      <c r="B91" s="39"/>
      <c r="C91" s="275" t="s">
        <v>1</v>
      </c>
      <c r="D91" s="275" t="s">
        <v>354</v>
      </c>
      <c r="E91" s="17" t="s">
        <v>1</v>
      </c>
      <c r="F91" s="276">
        <v>7.2</v>
      </c>
      <c r="G91" s="34"/>
      <c r="H91" s="39"/>
    </row>
    <row r="92" spans="1:8" s="2" customFormat="1" ht="16.75" customHeight="1">
      <c r="A92" s="34"/>
      <c r="B92" s="39"/>
      <c r="C92" s="275" t="s">
        <v>1</v>
      </c>
      <c r="D92" s="275" t="s">
        <v>355</v>
      </c>
      <c r="E92" s="17" t="s">
        <v>1</v>
      </c>
      <c r="F92" s="276">
        <v>7.2</v>
      </c>
      <c r="G92" s="34"/>
      <c r="H92" s="39"/>
    </row>
    <row r="93" spans="1:8" s="2" customFormat="1" ht="16.75" customHeight="1">
      <c r="A93" s="34"/>
      <c r="B93" s="39"/>
      <c r="C93" s="275" t="s">
        <v>1</v>
      </c>
      <c r="D93" s="275" t="s">
        <v>356</v>
      </c>
      <c r="E93" s="17" t="s">
        <v>1</v>
      </c>
      <c r="F93" s="276">
        <v>7.2</v>
      </c>
      <c r="G93" s="34"/>
      <c r="H93" s="39"/>
    </row>
    <row r="94" spans="1:8" s="2" customFormat="1" ht="16.75" customHeight="1">
      <c r="A94" s="34"/>
      <c r="B94" s="39"/>
      <c r="C94" s="275" t="s">
        <v>316</v>
      </c>
      <c r="D94" s="275" t="s">
        <v>179</v>
      </c>
      <c r="E94" s="17" t="s">
        <v>1</v>
      </c>
      <c r="F94" s="276">
        <v>28.8</v>
      </c>
      <c r="G94" s="34"/>
      <c r="H94" s="39"/>
    </row>
    <row r="95" spans="1:8" s="2" customFormat="1" ht="16.75" customHeight="1">
      <c r="A95" s="34"/>
      <c r="B95" s="39"/>
      <c r="C95" s="277" t="s">
        <v>846</v>
      </c>
      <c r="D95" s="34"/>
      <c r="E95" s="34"/>
      <c r="F95" s="34"/>
      <c r="G95" s="34"/>
      <c r="H95" s="39"/>
    </row>
    <row r="96" spans="1:8" s="2" customFormat="1" ht="16.75" customHeight="1">
      <c r="A96" s="34"/>
      <c r="B96" s="39"/>
      <c r="C96" s="275" t="s">
        <v>349</v>
      </c>
      <c r="D96" s="275" t="s">
        <v>350</v>
      </c>
      <c r="E96" s="17" t="s">
        <v>158</v>
      </c>
      <c r="F96" s="276">
        <v>28.8</v>
      </c>
      <c r="G96" s="34"/>
      <c r="H96" s="39"/>
    </row>
    <row r="97" spans="1:8" s="2" customFormat="1" ht="16.75" customHeight="1">
      <c r="A97" s="34"/>
      <c r="B97" s="39"/>
      <c r="C97" s="275" t="s">
        <v>371</v>
      </c>
      <c r="D97" s="275" t="s">
        <v>372</v>
      </c>
      <c r="E97" s="17" t="s">
        <v>158</v>
      </c>
      <c r="F97" s="276">
        <v>57.6</v>
      </c>
      <c r="G97" s="34"/>
      <c r="H97" s="39"/>
    </row>
    <row r="98" spans="1:8" s="2" customFormat="1" ht="16.75" customHeight="1">
      <c r="A98" s="34"/>
      <c r="B98" s="39"/>
      <c r="C98" s="275" t="s">
        <v>357</v>
      </c>
      <c r="D98" s="275" t="s">
        <v>358</v>
      </c>
      <c r="E98" s="17" t="s">
        <v>158</v>
      </c>
      <c r="F98" s="276">
        <v>57.6</v>
      </c>
      <c r="G98" s="34"/>
      <c r="H98" s="39"/>
    </row>
    <row r="99" spans="1:8" s="2" customFormat="1" ht="16.75" customHeight="1">
      <c r="A99" s="34"/>
      <c r="B99" s="39"/>
      <c r="C99" s="271" t="s">
        <v>314</v>
      </c>
      <c r="D99" s="272" t="s">
        <v>1</v>
      </c>
      <c r="E99" s="273" t="s">
        <v>1</v>
      </c>
      <c r="F99" s="274">
        <v>195</v>
      </c>
      <c r="G99" s="34"/>
      <c r="H99" s="39"/>
    </row>
    <row r="100" spans="1:8" s="2" customFormat="1" ht="16.75" customHeight="1">
      <c r="A100" s="34"/>
      <c r="B100" s="39"/>
      <c r="C100" s="275" t="s">
        <v>314</v>
      </c>
      <c r="D100" s="275" t="s">
        <v>421</v>
      </c>
      <c r="E100" s="17" t="s">
        <v>1</v>
      </c>
      <c r="F100" s="276">
        <v>195</v>
      </c>
      <c r="G100" s="34"/>
      <c r="H100" s="39"/>
    </row>
    <row r="101" spans="1:8" s="2" customFormat="1" ht="16.75" customHeight="1">
      <c r="A101" s="34"/>
      <c r="B101" s="39"/>
      <c r="C101" s="277" t="s">
        <v>846</v>
      </c>
      <c r="D101" s="34"/>
      <c r="E101" s="34"/>
      <c r="F101" s="34"/>
      <c r="G101" s="34"/>
      <c r="H101" s="39"/>
    </row>
    <row r="102" spans="1:8" s="2" customFormat="1" ht="16.75" customHeight="1">
      <c r="A102" s="34"/>
      <c r="B102" s="39"/>
      <c r="C102" s="275" t="s">
        <v>417</v>
      </c>
      <c r="D102" s="275" t="s">
        <v>418</v>
      </c>
      <c r="E102" s="17" t="s">
        <v>236</v>
      </c>
      <c r="F102" s="276">
        <v>195</v>
      </c>
      <c r="G102" s="34"/>
      <c r="H102" s="39"/>
    </row>
    <row r="103" spans="1:8" s="2" customFormat="1" ht="20">
      <c r="A103" s="34"/>
      <c r="B103" s="39"/>
      <c r="C103" s="275" t="s">
        <v>407</v>
      </c>
      <c r="D103" s="275" t="s">
        <v>408</v>
      </c>
      <c r="E103" s="17" t="s">
        <v>236</v>
      </c>
      <c r="F103" s="276">
        <v>195</v>
      </c>
      <c r="G103" s="34"/>
      <c r="H103" s="39"/>
    </row>
    <row r="104" spans="1:8" s="2" customFormat="1" ht="16.75" customHeight="1">
      <c r="A104" s="34"/>
      <c r="B104" s="39"/>
      <c r="C104" s="271" t="s">
        <v>309</v>
      </c>
      <c r="D104" s="272" t="s">
        <v>1</v>
      </c>
      <c r="E104" s="273" t="s">
        <v>1</v>
      </c>
      <c r="F104" s="274">
        <v>8</v>
      </c>
      <c r="G104" s="34"/>
      <c r="H104" s="39"/>
    </row>
    <row r="105" spans="1:8" s="2" customFormat="1" ht="16.75" customHeight="1">
      <c r="A105" s="34"/>
      <c r="B105" s="39"/>
      <c r="C105" s="275" t="s">
        <v>309</v>
      </c>
      <c r="D105" s="275" t="s">
        <v>332</v>
      </c>
      <c r="E105" s="17" t="s">
        <v>1</v>
      </c>
      <c r="F105" s="276">
        <v>8</v>
      </c>
      <c r="G105" s="34"/>
      <c r="H105" s="39"/>
    </row>
    <row r="106" spans="1:8" s="2" customFormat="1" ht="16.75" customHeight="1">
      <c r="A106" s="34"/>
      <c r="B106" s="39"/>
      <c r="C106" s="277" t="s">
        <v>846</v>
      </c>
      <c r="D106" s="34"/>
      <c r="E106" s="34"/>
      <c r="F106" s="34"/>
      <c r="G106" s="34"/>
      <c r="H106" s="39"/>
    </row>
    <row r="107" spans="1:8" s="2" customFormat="1" ht="16.75" customHeight="1">
      <c r="A107" s="34"/>
      <c r="B107" s="39"/>
      <c r="C107" s="275" t="s">
        <v>328</v>
      </c>
      <c r="D107" s="275" t="s">
        <v>329</v>
      </c>
      <c r="E107" s="17" t="s">
        <v>158</v>
      </c>
      <c r="F107" s="276">
        <v>8</v>
      </c>
      <c r="G107" s="34"/>
      <c r="H107" s="39"/>
    </row>
    <row r="108" spans="1:8" s="2" customFormat="1" ht="16.75" customHeight="1">
      <c r="A108" s="34"/>
      <c r="B108" s="39"/>
      <c r="C108" s="275" t="s">
        <v>384</v>
      </c>
      <c r="D108" s="275" t="s">
        <v>385</v>
      </c>
      <c r="E108" s="17" t="s">
        <v>158</v>
      </c>
      <c r="F108" s="276">
        <v>8</v>
      </c>
      <c r="G108" s="34"/>
      <c r="H108" s="39"/>
    </row>
    <row r="109" spans="1:8" s="2" customFormat="1" ht="16.75" customHeight="1">
      <c r="A109" s="34"/>
      <c r="B109" s="39"/>
      <c r="C109" s="271" t="s">
        <v>117</v>
      </c>
      <c r="D109" s="272" t="s">
        <v>1</v>
      </c>
      <c r="E109" s="273" t="s">
        <v>1</v>
      </c>
      <c r="F109" s="274">
        <v>215</v>
      </c>
      <c r="G109" s="34"/>
      <c r="H109" s="39"/>
    </row>
    <row r="110" spans="1:8" s="2" customFormat="1" ht="16.75" customHeight="1">
      <c r="A110" s="34"/>
      <c r="B110" s="39"/>
      <c r="C110" s="275" t="s">
        <v>1</v>
      </c>
      <c r="D110" s="275" t="s">
        <v>307</v>
      </c>
      <c r="E110" s="17" t="s">
        <v>1</v>
      </c>
      <c r="F110" s="276">
        <v>205</v>
      </c>
      <c r="G110" s="34"/>
      <c r="H110" s="39"/>
    </row>
    <row r="111" spans="1:8" s="2" customFormat="1" ht="16.75" customHeight="1">
      <c r="A111" s="34"/>
      <c r="B111" s="39"/>
      <c r="C111" s="275" t="s">
        <v>1</v>
      </c>
      <c r="D111" s="275" t="s">
        <v>383</v>
      </c>
      <c r="E111" s="17" t="s">
        <v>1</v>
      </c>
      <c r="F111" s="276">
        <v>10</v>
      </c>
      <c r="G111" s="34"/>
      <c r="H111" s="39"/>
    </row>
    <row r="112" spans="1:8" s="2" customFormat="1" ht="16.75" customHeight="1">
      <c r="A112" s="34"/>
      <c r="B112" s="39"/>
      <c r="C112" s="275" t="s">
        <v>117</v>
      </c>
      <c r="D112" s="275" t="s">
        <v>179</v>
      </c>
      <c r="E112" s="17" t="s">
        <v>1</v>
      </c>
      <c r="F112" s="276">
        <v>215</v>
      </c>
      <c r="G112" s="34"/>
      <c r="H112" s="39"/>
    </row>
    <row r="113" spans="1:8" s="2" customFormat="1" ht="16.75" customHeight="1">
      <c r="A113" s="34"/>
      <c r="B113" s="39"/>
      <c r="C113" s="277" t="s">
        <v>846</v>
      </c>
      <c r="D113" s="34"/>
      <c r="E113" s="34"/>
      <c r="F113" s="34"/>
      <c r="G113" s="34"/>
      <c r="H113" s="39"/>
    </row>
    <row r="114" spans="1:8" s="2" customFormat="1" ht="16.75" customHeight="1">
      <c r="A114" s="34"/>
      <c r="B114" s="39"/>
      <c r="C114" s="275" t="s">
        <v>379</v>
      </c>
      <c r="D114" s="275" t="s">
        <v>380</v>
      </c>
      <c r="E114" s="17" t="s">
        <v>187</v>
      </c>
      <c r="F114" s="276">
        <v>215</v>
      </c>
      <c r="G114" s="34"/>
      <c r="H114" s="39"/>
    </row>
    <row r="115" spans="1:8" s="2" customFormat="1" ht="16.75" customHeight="1">
      <c r="A115" s="34"/>
      <c r="B115" s="39"/>
      <c r="C115" s="275" t="s">
        <v>270</v>
      </c>
      <c r="D115" s="275" t="s">
        <v>271</v>
      </c>
      <c r="E115" s="17" t="s">
        <v>236</v>
      </c>
      <c r="F115" s="276">
        <v>430</v>
      </c>
      <c r="G115" s="34"/>
      <c r="H115" s="39"/>
    </row>
    <row r="116" spans="1:8" s="2" customFormat="1" ht="16.75" customHeight="1">
      <c r="A116" s="34"/>
      <c r="B116" s="39"/>
      <c r="C116" s="275" t="s">
        <v>288</v>
      </c>
      <c r="D116" s="275" t="s">
        <v>289</v>
      </c>
      <c r="E116" s="17" t="s">
        <v>236</v>
      </c>
      <c r="F116" s="276">
        <v>430</v>
      </c>
      <c r="G116" s="34"/>
      <c r="H116" s="39"/>
    </row>
    <row r="117" spans="1:8" s="2" customFormat="1" ht="16.75" customHeight="1">
      <c r="A117" s="34"/>
      <c r="B117" s="39"/>
      <c r="C117" s="271" t="s">
        <v>312</v>
      </c>
      <c r="D117" s="272" t="s">
        <v>1</v>
      </c>
      <c r="E117" s="273" t="s">
        <v>1</v>
      </c>
      <c r="F117" s="274">
        <v>61.2</v>
      </c>
      <c r="G117" s="34"/>
      <c r="H117" s="39"/>
    </row>
    <row r="118" spans="1:8" s="2" customFormat="1" ht="16.75" customHeight="1">
      <c r="A118" s="34"/>
      <c r="B118" s="39"/>
      <c r="C118" s="275" t="s">
        <v>312</v>
      </c>
      <c r="D118" s="275" t="s">
        <v>327</v>
      </c>
      <c r="E118" s="17" t="s">
        <v>1</v>
      </c>
      <c r="F118" s="276">
        <v>61.2</v>
      </c>
      <c r="G118" s="34"/>
      <c r="H118" s="39"/>
    </row>
    <row r="119" spans="1:8" s="2" customFormat="1" ht="16.75" customHeight="1">
      <c r="A119" s="34"/>
      <c r="B119" s="39"/>
      <c r="C119" s="277" t="s">
        <v>846</v>
      </c>
      <c r="D119" s="34"/>
      <c r="E119" s="34"/>
      <c r="F119" s="34"/>
      <c r="G119" s="34"/>
      <c r="H119" s="39"/>
    </row>
    <row r="120" spans="1:8" s="2" customFormat="1" ht="16.75" customHeight="1">
      <c r="A120" s="34"/>
      <c r="B120" s="39"/>
      <c r="C120" s="275" t="s">
        <v>323</v>
      </c>
      <c r="D120" s="275" t="s">
        <v>324</v>
      </c>
      <c r="E120" s="17" t="s">
        <v>173</v>
      </c>
      <c r="F120" s="276">
        <v>61.2</v>
      </c>
      <c r="G120" s="34"/>
      <c r="H120" s="39"/>
    </row>
    <row r="121" spans="1:8" s="2" customFormat="1" ht="16.75" customHeight="1">
      <c r="A121" s="34"/>
      <c r="B121" s="39"/>
      <c r="C121" s="275" t="s">
        <v>401</v>
      </c>
      <c r="D121" s="275" t="s">
        <v>402</v>
      </c>
      <c r="E121" s="17" t="s">
        <v>173</v>
      </c>
      <c r="F121" s="276">
        <v>61.2</v>
      </c>
      <c r="G121" s="34"/>
      <c r="H121" s="39"/>
    </row>
    <row r="122" spans="1:8" s="2" customFormat="1" ht="16.75" customHeight="1">
      <c r="A122" s="34"/>
      <c r="B122" s="39"/>
      <c r="C122" s="271" t="s">
        <v>307</v>
      </c>
      <c r="D122" s="272" t="s">
        <v>1</v>
      </c>
      <c r="E122" s="273" t="s">
        <v>1</v>
      </c>
      <c r="F122" s="274">
        <v>205</v>
      </c>
      <c r="G122" s="34"/>
      <c r="H122" s="39"/>
    </row>
    <row r="123" spans="1:8" s="2" customFormat="1" ht="16.75" customHeight="1">
      <c r="A123" s="34"/>
      <c r="B123" s="39"/>
      <c r="C123" s="275" t="s">
        <v>1</v>
      </c>
      <c r="D123" s="275" t="s">
        <v>337</v>
      </c>
      <c r="E123" s="17" t="s">
        <v>1</v>
      </c>
      <c r="F123" s="276">
        <v>0</v>
      </c>
      <c r="G123" s="34"/>
      <c r="H123" s="39"/>
    </row>
    <row r="124" spans="1:8" s="2" customFormat="1" ht="16.75" customHeight="1">
      <c r="A124" s="34"/>
      <c r="B124" s="39"/>
      <c r="C124" s="275" t="s">
        <v>1</v>
      </c>
      <c r="D124" s="275" t="s">
        <v>338</v>
      </c>
      <c r="E124" s="17" t="s">
        <v>1</v>
      </c>
      <c r="F124" s="276">
        <v>25.2</v>
      </c>
      <c r="G124" s="34"/>
      <c r="H124" s="39"/>
    </row>
    <row r="125" spans="1:8" s="2" customFormat="1" ht="16.75" customHeight="1">
      <c r="A125" s="34"/>
      <c r="B125" s="39"/>
      <c r="C125" s="275" t="s">
        <v>1</v>
      </c>
      <c r="D125" s="275" t="s">
        <v>339</v>
      </c>
      <c r="E125" s="17" t="s">
        <v>1</v>
      </c>
      <c r="F125" s="276">
        <v>0</v>
      </c>
      <c r="G125" s="34"/>
      <c r="H125" s="39"/>
    </row>
    <row r="126" spans="1:8" s="2" customFormat="1" ht="16.75" customHeight="1">
      <c r="A126" s="34"/>
      <c r="B126" s="39"/>
      <c r="C126" s="275" t="s">
        <v>1</v>
      </c>
      <c r="D126" s="275" t="s">
        <v>340</v>
      </c>
      <c r="E126" s="17" t="s">
        <v>1</v>
      </c>
      <c r="F126" s="276">
        <v>27.9</v>
      </c>
      <c r="G126" s="34"/>
      <c r="H126" s="39"/>
    </row>
    <row r="127" spans="1:8" s="2" customFormat="1" ht="16.75" customHeight="1">
      <c r="A127" s="34"/>
      <c r="B127" s="39"/>
      <c r="C127" s="275" t="s">
        <v>1</v>
      </c>
      <c r="D127" s="275" t="s">
        <v>341</v>
      </c>
      <c r="E127" s="17" t="s">
        <v>1</v>
      </c>
      <c r="F127" s="276">
        <v>0</v>
      </c>
      <c r="G127" s="34"/>
      <c r="H127" s="39"/>
    </row>
    <row r="128" spans="1:8" s="2" customFormat="1" ht="16.75" customHeight="1">
      <c r="A128" s="34"/>
      <c r="B128" s="39"/>
      <c r="C128" s="275" t="s">
        <v>1</v>
      </c>
      <c r="D128" s="275" t="s">
        <v>342</v>
      </c>
      <c r="E128" s="17" t="s">
        <v>1</v>
      </c>
      <c r="F128" s="276">
        <v>75.900000000000006</v>
      </c>
      <c r="G128" s="34"/>
      <c r="H128" s="39"/>
    </row>
    <row r="129" spans="1:8" s="2" customFormat="1" ht="16.75" customHeight="1">
      <c r="A129" s="34"/>
      <c r="B129" s="39"/>
      <c r="C129" s="275" t="s">
        <v>1</v>
      </c>
      <c r="D129" s="275" t="s">
        <v>343</v>
      </c>
      <c r="E129" s="17" t="s">
        <v>1</v>
      </c>
      <c r="F129" s="276">
        <v>0</v>
      </c>
      <c r="G129" s="34"/>
      <c r="H129" s="39"/>
    </row>
    <row r="130" spans="1:8" s="2" customFormat="1" ht="16.75" customHeight="1">
      <c r="A130" s="34"/>
      <c r="B130" s="39"/>
      <c r="C130" s="275" t="s">
        <v>1</v>
      </c>
      <c r="D130" s="275" t="s">
        <v>344</v>
      </c>
      <c r="E130" s="17" t="s">
        <v>1</v>
      </c>
      <c r="F130" s="276">
        <v>76</v>
      </c>
      <c r="G130" s="34"/>
      <c r="H130" s="39"/>
    </row>
    <row r="131" spans="1:8" s="2" customFormat="1" ht="16.75" customHeight="1">
      <c r="A131" s="34"/>
      <c r="B131" s="39"/>
      <c r="C131" s="275" t="s">
        <v>307</v>
      </c>
      <c r="D131" s="275" t="s">
        <v>179</v>
      </c>
      <c r="E131" s="17" t="s">
        <v>1</v>
      </c>
      <c r="F131" s="276">
        <v>205</v>
      </c>
      <c r="G131" s="34"/>
      <c r="H131" s="39"/>
    </row>
    <row r="132" spans="1:8" s="2" customFormat="1" ht="16.75" customHeight="1">
      <c r="A132" s="34"/>
      <c r="B132" s="39"/>
      <c r="C132" s="277" t="s">
        <v>846</v>
      </c>
      <c r="D132" s="34"/>
      <c r="E132" s="34"/>
      <c r="F132" s="34"/>
      <c r="G132" s="34"/>
      <c r="H132" s="39"/>
    </row>
    <row r="133" spans="1:8" s="2" customFormat="1" ht="16.75" customHeight="1">
      <c r="A133" s="34"/>
      <c r="B133" s="39"/>
      <c r="C133" s="275" t="s">
        <v>333</v>
      </c>
      <c r="D133" s="275" t="s">
        <v>334</v>
      </c>
      <c r="E133" s="17" t="s">
        <v>187</v>
      </c>
      <c r="F133" s="276">
        <v>205</v>
      </c>
      <c r="G133" s="34"/>
      <c r="H133" s="39"/>
    </row>
    <row r="134" spans="1:8" s="2" customFormat="1" ht="16.75" customHeight="1">
      <c r="A134" s="34"/>
      <c r="B134" s="39"/>
      <c r="C134" s="275" t="s">
        <v>379</v>
      </c>
      <c r="D134" s="275" t="s">
        <v>380</v>
      </c>
      <c r="E134" s="17" t="s">
        <v>187</v>
      </c>
      <c r="F134" s="276">
        <v>215</v>
      </c>
      <c r="G134" s="34"/>
      <c r="H134" s="39"/>
    </row>
    <row r="135" spans="1:8" s="2" customFormat="1" ht="26.4" customHeight="1">
      <c r="A135" s="34"/>
      <c r="B135" s="39"/>
      <c r="C135" s="270" t="s">
        <v>852</v>
      </c>
      <c r="D135" s="270" t="s">
        <v>92</v>
      </c>
      <c r="E135" s="34"/>
      <c r="F135" s="34"/>
      <c r="G135" s="34"/>
      <c r="H135" s="39"/>
    </row>
    <row r="136" spans="1:8" s="2" customFormat="1" ht="16.75" customHeight="1">
      <c r="A136" s="34"/>
      <c r="B136" s="39"/>
      <c r="C136" s="271" t="s">
        <v>853</v>
      </c>
      <c r="D136" s="272" t="s">
        <v>1</v>
      </c>
      <c r="E136" s="273" t="s">
        <v>1</v>
      </c>
      <c r="F136" s="274">
        <v>0.104</v>
      </c>
      <c r="G136" s="34"/>
      <c r="H136" s="39"/>
    </row>
    <row r="137" spans="1:8" s="2" customFormat="1" ht="16.75" customHeight="1">
      <c r="A137" s="34"/>
      <c r="B137" s="39"/>
      <c r="C137" s="271" t="s">
        <v>424</v>
      </c>
      <c r="D137" s="272" t="s">
        <v>1</v>
      </c>
      <c r="E137" s="273" t="s">
        <v>1</v>
      </c>
      <c r="F137" s="274">
        <v>0.104</v>
      </c>
      <c r="G137" s="34"/>
      <c r="H137" s="39"/>
    </row>
    <row r="138" spans="1:8" s="2" customFormat="1" ht="16.75" customHeight="1">
      <c r="A138" s="34"/>
      <c r="B138" s="39"/>
      <c r="C138" s="275" t="s">
        <v>1</v>
      </c>
      <c r="D138" s="275" t="s">
        <v>449</v>
      </c>
      <c r="E138" s="17" t="s">
        <v>1</v>
      </c>
      <c r="F138" s="276">
        <v>5.2999999999999999E-2</v>
      </c>
      <c r="G138" s="34"/>
      <c r="H138" s="39"/>
    </row>
    <row r="139" spans="1:8" s="2" customFormat="1" ht="16.75" customHeight="1">
      <c r="A139" s="34"/>
      <c r="B139" s="39"/>
      <c r="C139" s="275" t="s">
        <v>1</v>
      </c>
      <c r="D139" s="275" t="s">
        <v>450</v>
      </c>
      <c r="E139" s="17" t="s">
        <v>1</v>
      </c>
      <c r="F139" s="276">
        <v>5.0999999999999997E-2</v>
      </c>
      <c r="G139" s="34"/>
      <c r="H139" s="39"/>
    </row>
    <row r="140" spans="1:8" s="2" customFormat="1" ht="16.75" customHeight="1">
      <c r="A140" s="34"/>
      <c r="B140" s="39"/>
      <c r="C140" s="275" t="s">
        <v>424</v>
      </c>
      <c r="D140" s="275" t="s">
        <v>179</v>
      </c>
      <c r="E140" s="17" t="s">
        <v>1</v>
      </c>
      <c r="F140" s="276">
        <v>0.104</v>
      </c>
      <c r="G140" s="34"/>
      <c r="H140" s="39"/>
    </row>
    <row r="141" spans="1:8" s="2" customFormat="1" ht="16.75" customHeight="1">
      <c r="A141" s="34"/>
      <c r="B141" s="39"/>
      <c r="C141" s="277" t="s">
        <v>846</v>
      </c>
      <c r="D141" s="34"/>
      <c r="E141" s="34"/>
      <c r="F141" s="34"/>
      <c r="G141" s="34"/>
      <c r="H141" s="39"/>
    </row>
    <row r="142" spans="1:8" s="2" customFormat="1" ht="16.75" customHeight="1">
      <c r="A142" s="34"/>
      <c r="B142" s="39"/>
      <c r="C142" s="275" t="s">
        <v>444</v>
      </c>
      <c r="D142" s="275" t="s">
        <v>445</v>
      </c>
      <c r="E142" s="17" t="s">
        <v>446</v>
      </c>
      <c r="F142" s="276">
        <v>0.104</v>
      </c>
      <c r="G142" s="34"/>
      <c r="H142" s="39"/>
    </row>
    <row r="143" spans="1:8" s="2" customFormat="1" ht="16.75" customHeight="1">
      <c r="A143" s="34"/>
      <c r="B143" s="39"/>
      <c r="C143" s="275" t="s">
        <v>451</v>
      </c>
      <c r="D143" s="275" t="s">
        <v>452</v>
      </c>
      <c r="E143" s="17" t="s">
        <v>173</v>
      </c>
      <c r="F143" s="276">
        <v>416</v>
      </c>
      <c r="G143" s="34"/>
      <c r="H143" s="39"/>
    </row>
    <row r="144" spans="1:8" s="2" customFormat="1" ht="16.75" customHeight="1">
      <c r="A144" s="34"/>
      <c r="B144" s="39"/>
      <c r="C144" s="275" t="s">
        <v>465</v>
      </c>
      <c r="D144" s="275" t="s">
        <v>466</v>
      </c>
      <c r="E144" s="17" t="s">
        <v>187</v>
      </c>
      <c r="F144" s="276">
        <v>34.667000000000002</v>
      </c>
      <c r="G144" s="34"/>
      <c r="H144" s="39"/>
    </row>
    <row r="145" spans="1:8" s="2" customFormat="1" ht="16.75" customHeight="1">
      <c r="A145" s="34"/>
      <c r="B145" s="39"/>
      <c r="C145" s="275" t="s">
        <v>456</v>
      </c>
      <c r="D145" s="275" t="s">
        <v>457</v>
      </c>
      <c r="E145" s="17" t="s">
        <v>446</v>
      </c>
      <c r="F145" s="276">
        <v>0.104</v>
      </c>
      <c r="G145" s="34"/>
      <c r="H145" s="39"/>
    </row>
    <row r="146" spans="1:8" s="2" customFormat="1" ht="16.75" customHeight="1">
      <c r="A146" s="34"/>
      <c r="B146" s="39"/>
      <c r="C146" s="275" t="s">
        <v>494</v>
      </c>
      <c r="D146" s="275" t="s">
        <v>495</v>
      </c>
      <c r="E146" s="17" t="s">
        <v>158</v>
      </c>
      <c r="F146" s="276">
        <v>400.20800000000003</v>
      </c>
      <c r="G146" s="34"/>
      <c r="H146" s="39"/>
    </row>
    <row r="147" spans="1:8" s="2" customFormat="1" ht="16.75" customHeight="1">
      <c r="A147" s="34"/>
      <c r="B147" s="39"/>
      <c r="C147" s="275" t="s">
        <v>499</v>
      </c>
      <c r="D147" s="275" t="s">
        <v>500</v>
      </c>
      <c r="E147" s="17" t="s">
        <v>158</v>
      </c>
      <c r="F147" s="276">
        <v>400.20800000000003</v>
      </c>
      <c r="G147" s="34"/>
      <c r="H147" s="39"/>
    </row>
    <row r="148" spans="1:8" s="2" customFormat="1" ht="16.75" customHeight="1">
      <c r="A148" s="34"/>
      <c r="B148" s="39"/>
      <c r="C148" s="271" t="s">
        <v>854</v>
      </c>
      <c r="D148" s="272" t="s">
        <v>1</v>
      </c>
      <c r="E148" s="273" t="s">
        <v>1</v>
      </c>
      <c r="F148" s="274">
        <v>60</v>
      </c>
      <c r="G148" s="34"/>
      <c r="H148" s="39"/>
    </row>
    <row r="149" spans="1:8" s="2" customFormat="1" ht="16.75" customHeight="1">
      <c r="A149" s="34"/>
      <c r="B149" s="39"/>
      <c r="C149" s="275" t="s">
        <v>854</v>
      </c>
      <c r="D149" s="275" t="s">
        <v>855</v>
      </c>
      <c r="E149" s="17" t="s">
        <v>1</v>
      </c>
      <c r="F149" s="276">
        <v>60</v>
      </c>
      <c r="G149" s="34"/>
      <c r="H149" s="39"/>
    </row>
    <row r="150" spans="1:8" s="2" customFormat="1" ht="16.75" customHeight="1">
      <c r="A150" s="34"/>
      <c r="B150" s="39"/>
      <c r="C150" s="271" t="s">
        <v>426</v>
      </c>
      <c r="D150" s="272" t="s">
        <v>1</v>
      </c>
      <c r="E150" s="273" t="s">
        <v>1</v>
      </c>
      <c r="F150" s="274">
        <v>20</v>
      </c>
      <c r="G150" s="34"/>
      <c r="H150" s="39"/>
    </row>
    <row r="151" spans="1:8" s="2" customFormat="1" ht="16.75" customHeight="1">
      <c r="A151" s="34"/>
      <c r="B151" s="39"/>
      <c r="C151" s="275" t="s">
        <v>426</v>
      </c>
      <c r="D151" s="275" t="s">
        <v>287</v>
      </c>
      <c r="E151" s="17" t="s">
        <v>1</v>
      </c>
      <c r="F151" s="276">
        <v>20</v>
      </c>
      <c r="G151" s="34"/>
      <c r="H151" s="39"/>
    </row>
    <row r="152" spans="1:8" s="2" customFormat="1" ht="16.75" customHeight="1">
      <c r="A152" s="34"/>
      <c r="B152" s="39"/>
      <c r="C152" s="277" t="s">
        <v>846</v>
      </c>
      <c r="D152" s="34"/>
      <c r="E152" s="34"/>
      <c r="F152" s="34"/>
      <c r="G152" s="34"/>
      <c r="H152" s="39"/>
    </row>
    <row r="153" spans="1:8" s="2" customFormat="1" ht="16.75" customHeight="1">
      <c r="A153" s="34"/>
      <c r="B153" s="39"/>
      <c r="C153" s="275" t="s">
        <v>512</v>
      </c>
      <c r="D153" s="275" t="s">
        <v>513</v>
      </c>
      <c r="E153" s="17" t="s">
        <v>236</v>
      </c>
      <c r="F153" s="276">
        <v>20</v>
      </c>
      <c r="G153" s="34"/>
      <c r="H153" s="39"/>
    </row>
    <row r="154" spans="1:8" s="2" customFormat="1" ht="16.75" customHeight="1">
      <c r="A154" s="34"/>
      <c r="B154" s="39"/>
      <c r="C154" s="275" t="s">
        <v>523</v>
      </c>
      <c r="D154" s="275" t="s">
        <v>524</v>
      </c>
      <c r="E154" s="17" t="s">
        <v>236</v>
      </c>
      <c r="F154" s="276">
        <v>20</v>
      </c>
      <c r="G154" s="34"/>
      <c r="H154" s="39"/>
    </row>
    <row r="155" spans="1:8" s="2" customFormat="1" ht="7.4" customHeight="1">
      <c r="A155" s="34"/>
      <c r="B155" s="146"/>
      <c r="C155" s="147"/>
      <c r="D155" s="147"/>
      <c r="E155" s="147"/>
      <c r="F155" s="147"/>
      <c r="G155" s="147"/>
      <c r="H155" s="39"/>
    </row>
    <row r="156" spans="1:8" s="2" customFormat="1" ht="10">
      <c r="A156" s="34"/>
      <c r="B156" s="34"/>
      <c r="C156" s="34"/>
      <c r="D156" s="34"/>
      <c r="E156" s="34"/>
      <c r="F156" s="34"/>
      <c r="G156" s="34"/>
      <c r="H156" s="34"/>
    </row>
  </sheetData>
  <sheetProtection algorithmName="SHA-512" hashValue="Ou6//tzW14pBJob82R/dRNX2k/Y0QrXVVTq51+tE+5HDzeCufAyE0M9m+mzYNc5VEkctbsXUXvxNULgYIu6L/Q==" saltValue="RFG4017wPXLb5ZloP9fCgjSvDioxtgGs/1C3K9iR9e6/wCIpeyNuITxqEkXM5ZJD9Hnw4WjhmWpOAbPTO4cOO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Oprava povrchu př...</vt:lpstr>
      <vt:lpstr>SO 02 - Provizorní přejez...</vt:lpstr>
      <vt:lpstr>SO 03 - Oprava traťových ...</vt:lpstr>
      <vt:lpstr>PS 01.1 - Položky dle KROS</vt:lpstr>
      <vt:lpstr>PS 01.2 - Položky dle URS</vt:lpstr>
      <vt:lpstr>VON - Vedlejší a ostatní ...</vt:lpstr>
      <vt:lpstr>Seznam figur</vt:lpstr>
      <vt:lpstr>'PS 01.1 - Položky dle KROS'!Názvy_tisku</vt:lpstr>
      <vt:lpstr>'PS 01.2 - Položky dle URS'!Názvy_tisku</vt:lpstr>
      <vt:lpstr>'Rekapitulace stavby'!Názvy_tisku</vt:lpstr>
      <vt:lpstr>'Seznam figur'!Názvy_tisku</vt:lpstr>
      <vt:lpstr>'SO 01 - Oprava povrchu př...'!Názvy_tisku</vt:lpstr>
      <vt:lpstr>'SO 02 - Provizorní přejez...'!Názvy_tisku</vt:lpstr>
      <vt:lpstr>'SO 03 - Oprava traťových ...'!Názvy_tisku</vt:lpstr>
      <vt:lpstr>'VON - Vedlejší a ostatní ...'!Názvy_tisku</vt:lpstr>
      <vt:lpstr>'PS 01.1 - Položky dle KROS'!Oblast_tisku</vt:lpstr>
      <vt:lpstr>'PS 01.2 - Položky dle URS'!Oblast_tisku</vt:lpstr>
      <vt:lpstr>'Rekapitulace stavby'!Oblast_tisku</vt:lpstr>
      <vt:lpstr>'Seznam figur'!Oblast_tisku</vt:lpstr>
      <vt:lpstr>'SO 01 - Oprava povrchu př...'!Oblast_tisku</vt:lpstr>
      <vt:lpstr>'SO 02 - Provizorní přejez...'!Oblast_tisku</vt:lpstr>
      <vt:lpstr>'SO 03 - Oprava traťových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Šatánek Jan, Ing.</cp:lastModifiedBy>
  <dcterms:created xsi:type="dcterms:W3CDTF">2023-04-19T07:48:29Z</dcterms:created>
  <dcterms:modified xsi:type="dcterms:W3CDTF">2023-04-19T07:56:50Z</dcterms:modified>
</cp:coreProperties>
</file>