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LRICH\Desktop\foto-digitál\rámcovka SHZ\Zadávací dokumentace\"/>
    </mc:Choice>
  </mc:AlternateContent>
  <bookViews>
    <workbookView xWindow="0" yWindow="0" windowWidth="16140" windowHeight="9165" firstSheet="1" activeTab="1"/>
  </bookViews>
  <sheets>
    <sheet name="Rekapitulace zakázky" sheetId="1" state="veryHidden" r:id="rId1"/>
    <sheet name="OR_PHA - Zajištění údržby..." sheetId="2" r:id="rId2"/>
  </sheets>
  <definedNames>
    <definedName name="_xlnm._FilterDatabase" localSheetId="1" hidden="1">'OR_PHA - Zajištění údržby...'!$C$115:$K$206</definedName>
    <definedName name="_xlnm.Print_Titles" localSheetId="1">'OR_PHA - Zajištění údržby...'!$115:$115</definedName>
    <definedName name="_xlnm.Print_Titles" localSheetId="0">'Rekapitulace zakázky'!$92:$92</definedName>
    <definedName name="_xlnm.Print_Area" localSheetId="1">'OR_PHA - Zajištění údržby...'!$C$4:$J$76,'OR_PHA - Zajištění údržby...'!$C$82:$J$99,'OR_PHA - Zajištění údržby...'!$C$105:$J$206</definedName>
    <definedName name="_xlnm.Print_Area" localSheetId="0">'Rekapitulace zakázky'!$D$4:$AO$76,'Rekapitulace zakázky'!$C$82:$AQ$96</definedName>
  </definedNames>
  <calcPr calcId="162913"/>
</workbook>
</file>

<file path=xl/calcChain.xml><?xml version="1.0" encoding="utf-8"?>
<calcChain xmlns="http://schemas.openxmlformats.org/spreadsheetml/2006/main">
  <c r="J35" i="2" l="1"/>
  <c r="J34" i="2"/>
  <c r="AY95" i="1"/>
  <c r="J33" i="2"/>
  <c r="AX95" i="1" s="1"/>
  <c r="BI205" i="2"/>
  <c r="BH205" i="2"/>
  <c r="BG205" i="2"/>
  <c r="BF205" i="2"/>
  <c r="T205" i="2"/>
  <c r="R205" i="2"/>
  <c r="P205" i="2"/>
  <c r="BI204" i="2"/>
  <c r="BH204" i="2"/>
  <c r="BG204" i="2"/>
  <c r="BF204" i="2"/>
  <c r="T204" i="2"/>
  <c r="R204" i="2"/>
  <c r="P204" i="2"/>
  <c r="BI202" i="2"/>
  <c r="BH202" i="2"/>
  <c r="BG202" i="2"/>
  <c r="BF202" i="2"/>
  <c r="T202" i="2"/>
  <c r="R202" i="2"/>
  <c r="P202" i="2"/>
  <c r="BI201" i="2"/>
  <c r="BH201" i="2"/>
  <c r="BG201" i="2"/>
  <c r="BF201" i="2"/>
  <c r="T201" i="2"/>
  <c r="R201" i="2"/>
  <c r="P201" i="2"/>
  <c r="BI199" i="2"/>
  <c r="BH199" i="2"/>
  <c r="BG199" i="2"/>
  <c r="BF199" i="2"/>
  <c r="T199" i="2"/>
  <c r="R199" i="2"/>
  <c r="P199" i="2"/>
  <c r="BI197" i="2"/>
  <c r="BH197" i="2"/>
  <c r="BG197" i="2"/>
  <c r="BF197" i="2"/>
  <c r="T197" i="2"/>
  <c r="R197" i="2"/>
  <c r="P197" i="2"/>
  <c r="BI194" i="2"/>
  <c r="BH194" i="2"/>
  <c r="BG194" i="2"/>
  <c r="BF194" i="2"/>
  <c r="T194" i="2"/>
  <c r="R194" i="2"/>
  <c r="P194" i="2"/>
  <c r="BI192" i="2"/>
  <c r="BH192" i="2"/>
  <c r="BG192" i="2"/>
  <c r="BF192" i="2"/>
  <c r="T192" i="2"/>
  <c r="R192" i="2"/>
  <c r="P192" i="2"/>
  <c r="BI191" i="2"/>
  <c r="BH191" i="2"/>
  <c r="BG191" i="2"/>
  <c r="BF191" i="2"/>
  <c r="T191" i="2"/>
  <c r="R191" i="2"/>
  <c r="P191" i="2"/>
  <c r="BI190" i="2"/>
  <c r="BH190" i="2"/>
  <c r="BG190" i="2"/>
  <c r="BF190" i="2"/>
  <c r="T190" i="2"/>
  <c r="R190" i="2"/>
  <c r="P190" i="2"/>
  <c r="BI189" i="2"/>
  <c r="BH189" i="2"/>
  <c r="BG189" i="2"/>
  <c r="BF189" i="2"/>
  <c r="T189" i="2"/>
  <c r="R189" i="2"/>
  <c r="P189" i="2"/>
  <c r="BI188" i="2"/>
  <c r="BH188" i="2"/>
  <c r="BG188" i="2"/>
  <c r="BF188" i="2"/>
  <c r="T188" i="2"/>
  <c r="R188" i="2"/>
  <c r="P188" i="2"/>
  <c r="BI187" i="2"/>
  <c r="BH187" i="2"/>
  <c r="BG187" i="2"/>
  <c r="BF187" i="2"/>
  <c r="T187" i="2"/>
  <c r="R187" i="2"/>
  <c r="P187" i="2"/>
  <c r="BI186" i="2"/>
  <c r="BH186" i="2"/>
  <c r="BG186" i="2"/>
  <c r="BF186" i="2"/>
  <c r="T186" i="2"/>
  <c r="R186" i="2"/>
  <c r="P186" i="2"/>
  <c r="BI185" i="2"/>
  <c r="BH185" i="2"/>
  <c r="BG185" i="2"/>
  <c r="BF185" i="2"/>
  <c r="T185" i="2"/>
  <c r="R185" i="2"/>
  <c r="P185" i="2"/>
  <c r="BI184" i="2"/>
  <c r="BH184" i="2"/>
  <c r="BG184" i="2"/>
  <c r="BF184" i="2"/>
  <c r="T184" i="2"/>
  <c r="R184" i="2"/>
  <c r="P184" i="2"/>
  <c r="BI183" i="2"/>
  <c r="BH183" i="2"/>
  <c r="BG183" i="2"/>
  <c r="BF183" i="2"/>
  <c r="T183" i="2"/>
  <c r="R183" i="2"/>
  <c r="P183" i="2"/>
  <c r="BI182" i="2"/>
  <c r="BH182" i="2"/>
  <c r="BG182" i="2"/>
  <c r="BF182" i="2"/>
  <c r="T182" i="2"/>
  <c r="R182" i="2"/>
  <c r="P182" i="2"/>
  <c r="BI181" i="2"/>
  <c r="BH181" i="2"/>
  <c r="BG181" i="2"/>
  <c r="BF181" i="2"/>
  <c r="T181" i="2"/>
  <c r="R181" i="2"/>
  <c r="P181" i="2"/>
  <c r="BI180" i="2"/>
  <c r="BH180" i="2"/>
  <c r="BG180" i="2"/>
  <c r="BF180" i="2"/>
  <c r="T180" i="2"/>
  <c r="R180" i="2"/>
  <c r="P180" i="2"/>
  <c r="BI179" i="2"/>
  <c r="BH179" i="2"/>
  <c r="BG179" i="2"/>
  <c r="BF179" i="2"/>
  <c r="T179" i="2"/>
  <c r="R179" i="2"/>
  <c r="P179" i="2"/>
  <c r="BI178" i="2"/>
  <c r="BH178" i="2"/>
  <c r="BG178" i="2"/>
  <c r="BF178" i="2"/>
  <c r="T178" i="2"/>
  <c r="R178" i="2"/>
  <c r="P178" i="2"/>
  <c r="BI177" i="2"/>
  <c r="BH177" i="2"/>
  <c r="BG177" i="2"/>
  <c r="BF177" i="2"/>
  <c r="T177" i="2"/>
  <c r="R177" i="2"/>
  <c r="P177" i="2"/>
  <c r="BI176" i="2"/>
  <c r="BH176" i="2"/>
  <c r="BG176" i="2"/>
  <c r="BF176" i="2"/>
  <c r="T176" i="2"/>
  <c r="R176" i="2"/>
  <c r="P176" i="2"/>
  <c r="BI175" i="2"/>
  <c r="BH175" i="2"/>
  <c r="BG175" i="2"/>
  <c r="BF175" i="2"/>
  <c r="T175" i="2"/>
  <c r="R175" i="2"/>
  <c r="P175" i="2"/>
  <c r="BI174" i="2"/>
  <c r="BH174" i="2"/>
  <c r="BG174" i="2"/>
  <c r="BF174" i="2"/>
  <c r="T174" i="2"/>
  <c r="R174" i="2"/>
  <c r="P174" i="2"/>
  <c r="BI173" i="2"/>
  <c r="BH173" i="2"/>
  <c r="BG173" i="2"/>
  <c r="BF173" i="2"/>
  <c r="T173" i="2"/>
  <c r="R173" i="2"/>
  <c r="P173" i="2"/>
  <c r="BI172" i="2"/>
  <c r="BH172" i="2"/>
  <c r="BG172" i="2"/>
  <c r="BF172" i="2"/>
  <c r="T172" i="2"/>
  <c r="R172" i="2"/>
  <c r="P172" i="2"/>
  <c r="BI171" i="2"/>
  <c r="BH171" i="2"/>
  <c r="BG171" i="2"/>
  <c r="BF171" i="2"/>
  <c r="T171" i="2"/>
  <c r="R171" i="2"/>
  <c r="P171" i="2"/>
  <c r="BI170" i="2"/>
  <c r="BH170" i="2"/>
  <c r="BG170" i="2"/>
  <c r="BF170" i="2"/>
  <c r="T170" i="2"/>
  <c r="R170" i="2"/>
  <c r="P170" i="2"/>
  <c r="BI169" i="2"/>
  <c r="BH169" i="2"/>
  <c r="BG169" i="2"/>
  <c r="BF169" i="2"/>
  <c r="T169" i="2"/>
  <c r="R169" i="2"/>
  <c r="P169" i="2"/>
  <c r="BI168" i="2"/>
  <c r="BH168" i="2"/>
  <c r="BG168" i="2"/>
  <c r="BF168" i="2"/>
  <c r="T168" i="2"/>
  <c r="R168" i="2"/>
  <c r="P168" i="2"/>
  <c r="BI167" i="2"/>
  <c r="BH167" i="2"/>
  <c r="BG167" i="2"/>
  <c r="BF167" i="2"/>
  <c r="T167" i="2"/>
  <c r="R167" i="2"/>
  <c r="P167" i="2"/>
  <c r="BI166" i="2"/>
  <c r="BH166" i="2"/>
  <c r="BG166" i="2"/>
  <c r="BF166" i="2"/>
  <c r="T166" i="2"/>
  <c r="R166" i="2"/>
  <c r="P166" i="2"/>
  <c r="BI165" i="2"/>
  <c r="BH165" i="2"/>
  <c r="BG165" i="2"/>
  <c r="BF165" i="2"/>
  <c r="T165" i="2"/>
  <c r="R165" i="2"/>
  <c r="P165" i="2"/>
  <c r="BI164" i="2"/>
  <c r="BH164" i="2"/>
  <c r="BG164" i="2"/>
  <c r="BF164" i="2"/>
  <c r="T164" i="2"/>
  <c r="R164" i="2"/>
  <c r="P164" i="2"/>
  <c r="BI163" i="2"/>
  <c r="BH163" i="2"/>
  <c r="BG163" i="2"/>
  <c r="BF163" i="2"/>
  <c r="T163" i="2"/>
  <c r="R163" i="2"/>
  <c r="P163" i="2"/>
  <c r="BI162" i="2"/>
  <c r="BH162" i="2"/>
  <c r="BG162" i="2"/>
  <c r="BF162" i="2"/>
  <c r="T162" i="2"/>
  <c r="R162" i="2"/>
  <c r="P162" i="2"/>
  <c r="BI161" i="2"/>
  <c r="BH161" i="2"/>
  <c r="BG161" i="2"/>
  <c r="BF161" i="2"/>
  <c r="T161" i="2"/>
  <c r="R161" i="2"/>
  <c r="P161" i="2"/>
  <c r="BI160" i="2"/>
  <c r="BH160" i="2"/>
  <c r="BG160" i="2"/>
  <c r="BF160" i="2"/>
  <c r="T160" i="2"/>
  <c r="R160" i="2"/>
  <c r="P160" i="2"/>
  <c r="BI159" i="2"/>
  <c r="BH159" i="2"/>
  <c r="BG159" i="2"/>
  <c r="BF159" i="2"/>
  <c r="T159" i="2"/>
  <c r="R159" i="2"/>
  <c r="P159" i="2"/>
  <c r="BI158" i="2"/>
  <c r="BH158" i="2"/>
  <c r="BG158" i="2"/>
  <c r="BF158" i="2"/>
  <c r="T158" i="2"/>
  <c r="R158" i="2"/>
  <c r="P158" i="2"/>
  <c r="BI157" i="2"/>
  <c r="BH157" i="2"/>
  <c r="BG157" i="2"/>
  <c r="BF157" i="2"/>
  <c r="T157" i="2"/>
  <c r="R157" i="2"/>
  <c r="P157" i="2"/>
  <c r="BI156" i="2"/>
  <c r="BH156" i="2"/>
  <c r="BG156" i="2"/>
  <c r="BF156" i="2"/>
  <c r="T156" i="2"/>
  <c r="R156" i="2"/>
  <c r="P156" i="2"/>
  <c r="BI155" i="2"/>
  <c r="BH155" i="2"/>
  <c r="BG155" i="2"/>
  <c r="BF155" i="2"/>
  <c r="T155" i="2"/>
  <c r="R155" i="2"/>
  <c r="P155" i="2"/>
  <c r="BI154" i="2"/>
  <c r="BH154" i="2"/>
  <c r="BG154" i="2"/>
  <c r="BF154" i="2"/>
  <c r="T154" i="2"/>
  <c r="R154" i="2"/>
  <c r="P154" i="2"/>
  <c r="BI153" i="2"/>
  <c r="BH153" i="2"/>
  <c r="BG153" i="2"/>
  <c r="BF153" i="2"/>
  <c r="T153" i="2"/>
  <c r="R153" i="2"/>
  <c r="P153" i="2"/>
  <c r="BI152" i="2"/>
  <c r="BH152" i="2"/>
  <c r="BG152" i="2"/>
  <c r="BF152" i="2"/>
  <c r="T152" i="2"/>
  <c r="R152" i="2"/>
  <c r="P152" i="2"/>
  <c r="BI151" i="2"/>
  <c r="BH151" i="2"/>
  <c r="BG151" i="2"/>
  <c r="BF151" i="2"/>
  <c r="T151" i="2"/>
  <c r="R151" i="2"/>
  <c r="P151" i="2"/>
  <c r="BI150" i="2"/>
  <c r="BH150" i="2"/>
  <c r="BG150" i="2"/>
  <c r="BF150" i="2"/>
  <c r="T150" i="2"/>
  <c r="R150" i="2"/>
  <c r="P150" i="2"/>
  <c r="BI149" i="2"/>
  <c r="BH149" i="2"/>
  <c r="BG149" i="2"/>
  <c r="BF149" i="2"/>
  <c r="T149" i="2"/>
  <c r="R149" i="2"/>
  <c r="P149" i="2"/>
  <c r="BI148" i="2"/>
  <c r="BH148" i="2"/>
  <c r="BG148" i="2"/>
  <c r="BF148" i="2"/>
  <c r="T148" i="2"/>
  <c r="R148" i="2"/>
  <c r="P148" i="2"/>
  <c r="BI147" i="2"/>
  <c r="BH147" i="2"/>
  <c r="BG147" i="2"/>
  <c r="BF147" i="2"/>
  <c r="T147" i="2"/>
  <c r="R147" i="2"/>
  <c r="P147" i="2"/>
  <c r="BI146" i="2"/>
  <c r="BH146" i="2"/>
  <c r="BG146" i="2"/>
  <c r="BF146" i="2"/>
  <c r="T146" i="2"/>
  <c r="R146" i="2"/>
  <c r="P146" i="2"/>
  <c r="BI145" i="2"/>
  <c r="BH145" i="2"/>
  <c r="BG145" i="2"/>
  <c r="BF145" i="2"/>
  <c r="T145" i="2"/>
  <c r="R145" i="2"/>
  <c r="P145" i="2"/>
  <c r="BI144" i="2"/>
  <c r="BH144" i="2"/>
  <c r="BG144" i="2"/>
  <c r="BF144" i="2"/>
  <c r="T144" i="2"/>
  <c r="R144" i="2"/>
  <c r="P144" i="2"/>
  <c r="BI143" i="2"/>
  <c r="BH143" i="2"/>
  <c r="BG143" i="2"/>
  <c r="BF143" i="2"/>
  <c r="T143" i="2"/>
  <c r="R143" i="2"/>
  <c r="P143" i="2"/>
  <c r="BI142" i="2"/>
  <c r="BH142" i="2"/>
  <c r="BG142" i="2"/>
  <c r="BF142" i="2"/>
  <c r="T142" i="2"/>
  <c r="R142" i="2"/>
  <c r="P142" i="2"/>
  <c r="BI141" i="2"/>
  <c r="BH141" i="2"/>
  <c r="BG141" i="2"/>
  <c r="BF141" i="2"/>
  <c r="T141" i="2"/>
  <c r="R141" i="2"/>
  <c r="P141" i="2"/>
  <c r="BI140" i="2"/>
  <c r="BH140" i="2"/>
  <c r="BG140" i="2"/>
  <c r="BF140" i="2"/>
  <c r="T140" i="2"/>
  <c r="R140" i="2"/>
  <c r="P140" i="2"/>
  <c r="BI139" i="2"/>
  <c r="BH139" i="2"/>
  <c r="BG139" i="2"/>
  <c r="BF139" i="2"/>
  <c r="T139" i="2"/>
  <c r="R139" i="2"/>
  <c r="P139" i="2"/>
  <c r="BI138" i="2"/>
  <c r="BH138" i="2"/>
  <c r="BG138" i="2"/>
  <c r="BF138" i="2"/>
  <c r="T138" i="2"/>
  <c r="R138" i="2"/>
  <c r="P138" i="2"/>
  <c r="BI137" i="2"/>
  <c r="BH137" i="2"/>
  <c r="BG137" i="2"/>
  <c r="BF137" i="2"/>
  <c r="T137" i="2"/>
  <c r="R137" i="2"/>
  <c r="P137" i="2"/>
  <c r="BI136" i="2"/>
  <c r="BH136" i="2"/>
  <c r="BG136" i="2"/>
  <c r="BF136" i="2"/>
  <c r="T136" i="2"/>
  <c r="R136" i="2"/>
  <c r="P136" i="2"/>
  <c r="BI135" i="2"/>
  <c r="BH135" i="2"/>
  <c r="BG135" i="2"/>
  <c r="BF135" i="2"/>
  <c r="T135" i="2"/>
  <c r="R135" i="2"/>
  <c r="P135" i="2"/>
  <c r="BI134" i="2"/>
  <c r="BH134" i="2"/>
  <c r="BG134" i="2"/>
  <c r="BF134" i="2"/>
  <c r="T134" i="2"/>
  <c r="R134" i="2"/>
  <c r="P134" i="2"/>
  <c r="BI133" i="2"/>
  <c r="BH133" i="2"/>
  <c r="BG133" i="2"/>
  <c r="BF133" i="2"/>
  <c r="T133" i="2"/>
  <c r="R133" i="2"/>
  <c r="P133" i="2"/>
  <c r="BI132" i="2"/>
  <c r="BH132" i="2"/>
  <c r="BG132" i="2"/>
  <c r="BF132" i="2"/>
  <c r="T132" i="2"/>
  <c r="R132" i="2"/>
  <c r="P132" i="2"/>
  <c r="BI131" i="2"/>
  <c r="BH131" i="2"/>
  <c r="BG131" i="2"/>
  <c r="BF131" i="2"/>
  <c r="T131" i="2"/>
  <c r="R131" i="2"/>
  <c r="P131" i="2"/>
  <c r="BI130" i="2"/>
  <c r="BH130" i="2"/>
  <c r="BG130" i="2"/>
  <c r="BF130" i="2"/>
  <c r="T130" i="2"/>
  <c r="R130" i="2"/>
  <c r="P130" i="2"/>
  <c r="BI128" i="2"/>
  <c r="BH128" i="2"/>
  <c r="BG128" i="2"/>
  <c r="BF128" i="2"/>
  <c r="T128" i="2"/>
  <c r="R128" i="2"/>
  <c r="P128" i="2"/>
  <c r="BI126" i="2"/>
  <c r="BH126" i="2"/>
  <c r="BG126" i="2"/>
  <c r="BF126" i="2"/>
  <c r="T126" i="2"/>
  <c r="R126" i="2"/>
  <c r="P126" i="2"/>
  <c r="BI125" i="2"/>
  <c r="BH125" i="2"/>
  <c r="BG125" i="2"/>
  <c r="BF125" i="2"/>
  <c r="T125" i="2"/>
  <c r="R125" i="2"/>
  <c r="P125" i="2"/>
  <c r="BI121" i="2"/>
  <c r="BH121" i="2"/>
  <c r="BG121" i="2"/>
  <c r="BF121" i="2"/>
  <c r="T121" i="2"/>
  <c r="R121" i="2"/>
  <c r="P121" i="2"/>
  <c r="BI118" i="2"/>
  <c r="BH118" i="2"/>
  <c r="BG118" i="2"/>
  <c r="BF118" i="2"/>
  <c r="T118" i="2"/>
  <c r="R118" i="2"/>
  <c r="P118" i="2"/>
  <c r="J112" i="2"/>
  <c r="F112" i="2"/>
  <c r="F110" i="2"/>
  <c r="E108" i="2"/>
  <c r="J89" i="2"/>
  <c r="F89" i="2"/>
  <c r="F87" i="2"/>
  <c r="E85" i="2"/>
  <c r="J16" i="2"/>
  <c r="E16" i="2"/>
  <c r="F90" i="2" s="1"/>
  <c r="J15" i="2"/>
  <c r="J87" i="2"/>
  <c r="L90" i="1"/>
  <c r="AM90" i="1"/>
  <c r="AM89" i="1"/>
  <c r="L89" i="1"/>
  <c r="AM87" i="1"/>
  <c r="L87" i="1"/>
  <c r="L85" i="1"/>
  <c r="L84" i="1"/>
  <c r="J153" i="2"/>
  <c r="J186" i="2"/>
  <c r="J118" i="2"/>
  <c r="J135" i="2"/>
  <c r="BK145" i="2"/>
  <c r="BK182" i="2"/>
  <c r="BK126" i="2"/>
  <c r="J199" i="2"/>
  <c r="BK179" i="2"/>
  <c r="J154" i="2"/>
  <c r="J184" i="2"/>
  <c r="BK160" i="2"/>
  <c r="J192" i="2"/>
  <c r="J177" i="2"/>
  <c r="J173" i="2"/>
  <c r="BK165" i="2"/>
  <c r="BK136" i="2"/>
  <c r="J204" i="2"/>
  <c r="J201" i="2"/>
  <c r="J190" i="2"/>
  <c r="BK178" i="2"/>
  <c r="J133" i="2"/>
  <c r="J167" i="2"/>
  <c r="J161" i="2"/>
  <c r="BK147" i="2"/>
  <c r="BK152" i="2"/>
  <c r="BK175" i="2"/>
  <c r="BK194" i="2"/>
  <c r="BK176" i="2"/>
  <c r="J141" i="2"/>
  <c r="J191" i="2"/>
  <c r="BK186" i="2"/>
  <c r="J155" i="2"/>
  <c r="BK125" i="2"/>
  <c r="J158" i="2"/>
  <c r="AS94" i="1"/>
  <c r="J144" i="2"/>
  <c r="BK169" i="2"/>
  <c r="BK172" i="2"/>
  <c r="BK144" i="2"/>
  <c r="J121" i="2"/>
  <c r="BK170" i="2"/>
  <c r="BK151" i="2"/>
  <c r="J134" i="2"/>
  <c r="J126" i="2"/>
  <c r="BK181" i="2"/>
  <c r="BK174" i="2"/>
  <c r="BK154" i="2"/>
  <c r="J162" i="2"/>
  <c r="J182" i="2"/>
  <c r="J139" i="2"/>
  <c r="BK183" i="2"/>
  <c r="BK139" i="2"/>
  <c r="BK168" i="2"/>
  <c r="J157" i="2"/>
  <c r="J131" i="2"/>
  <c r="BK166" i="2"/>
  <c r="J128" i="2"/>
  <c r="BK157" i="2"/>
  <c r="J185" i="2"/>
  <c r="BK161" i="2"/>
  <c r="J130" i="2"/>
  <c r="BK185" i="2"/>
  <c r="BK155" i="2"/>
  <c r="BK146" i="2"/>
  <c r="BK137" i="2"/>
  <c r="J132" i="2"/>
  <c r="J183" i="2"/>
  <c r="J180" i="2"/>
  <c r="BK173" i="2"/>
  <c r="BK159" i="2"/>
  <c r="BK128" i="2"/>
  <c r="J145" i="2"/>
  <c r="BK140" i="2"/>
  <c r="J142" i="2"/>
  <c r="J197" i="2"/>
  <c r="BK191" i="2"/>
  <c r="J175" i="2"/>
  <c r="BK163" i="2"/>
  <c r="BK162" i="2"/>
  <c r="J137" i="2"/>
  <c r="BK205" i="2"/>
  <c r="BK199" i="2"/>
  <c r="BK192" i="2"/>
  <c r="J181" i="2"/>
  <c r="BK142" i="2"/>
  <c r="BK177" i="2"/>
  <c r="J163" i="2"/>
  <c r="J172" i="2"/>
  <c r="BK187" i="2"/>
  <c r="J159" i="2"/>
  <c r="J136" i="2"/>
  <c r="J165" i="2"/>
  <c r="J151" i="2"/>
  <c r="BK190" i="2"/>
  <c r="BK164" i="2"/>
  <c r="BK202" i="2"/>
  <c r="J140" i="2"/>
  <c r="BK149" i="2"/>
  <c r="BK180" i="2"/>
  <c r="J156" i="2"/>
  <c r="BK184" i="2"/>
  <c r="BK138" i="2"/>
  <c r="J171" i="2"/>
  <c r="BK143" i="2"/>
  <c r="BK201" i="2"/>
  <c r="J168" i="2"/>
  <c r="J205" i="2"/>
  <c r="BK150" i="2"/>
  <c r="BK134" i="2"/>
  <c r="BK132" i="2"/>
  <c r="BK131" i="2"/>
  <c r="J152" i="2"/>
  <c r="J187" i="2"/>
  <c r="J148" i="2"/>
  <c r="J176" i="2"/>
  <c r="J143" i="2"/>
  <c r="J138" i="2"/>
  <c r="BK167" i="2"/>
  <c r="J178" i="2"/>
  <c r="BK133" i="2"/>
  <c r="J179" i="2"/>
  <c r="J160" i="2"/>
  <c r="J170" i="2"/>
  <c r="J164" i="2"/>
  <c r="BK189" i="2"/>
  <c r="J150" i="2"/>
  <c r="J202" i="2"/>
  <c r="J189" i="2"/>
  <c r="J149" i="2"/>
  <c r="BK156" i="2"/>
  <c r="J125" i="2"/>
  <c r="BK141" i="2"/>
  <c r="BK148" i="2"/>
  <c r="J188" i="2"/>
  <c r="J146" i="2"/>
  <c r="BK197" i="2"/>
  <c r="BK121" i="2"/>
  <c r="J169" i="2"/>
  <c r="J166" i="2"/>
  <c r="J174" i="2"/>
  <c r="BK130" i="2"/>
  <c r="BK171" i="2"/>
  <c r="BK118" i="2"/>
  <c r="BK153" i="2"/>
  <c r="BK158" i="2"/>
  <c r="BK135" i="2"/>
  <c r="J194" i="2"/>
  <c r="J147" i="2"/>
  <c r="BK204" i="2"/>
  <c r="BK188" i="2"/>
  <c r="BK124" i="2" l="1"/>
  <c r="J124" i="2" s="1"/>
  <c r="J96" i="2" s="1"/>
  <c r="P124" i="2"/>
  <c r="BK193" i="2"/>
  <c r="J193" i="2" s="1"/>
  <c r="J97" i="2" s="1"/>
  <c r="P203" i="2"/>
  <c r="BK117" i="2"/>
  <c r="J117" i="2" s="1"/>
  <c r="J95" i="2" s="1"/>
  <c r="P117" i="2"/>
  <c r="R117" i="2"/>
  <c r="T117" i="2"/>
  <c r="R124" i="2"/>
  <c r="P193" i="2"/>
  <c r="R193" i="2"/>
  <c r="BK203" i="2"/>
  <c r="J203" i="2" s="1"/>
  <c r="J98" i="2" s="1"/>
  <c r="R203" i="2"/>
  <c r="T124" i="2"/>
  <c r="T193" i="2"/>
  <c r="T203" i="2"/>
  <c r="J110" i="2"/>
  <c r="BE134" i="2"/>
  <c r="BE135" i="2"/>
  <c r="BE152" i="2"/>
  <c r="BE153" i="2"/>
  <c r="BE154" i="2"/>
  <c r="BE170" i="2"/>
  <c r="BE175" i="2"/>
  <c r="BE189" i="2"/>
  <c r="BE197" i="2"/>
  <c r="BE199" i="2"/>
  <c r="BE201" i="2"/>
  <c r="BE202" i="2"/>
  <c r="BE204" i="2"/>
  <c r="BE205" i="2"/>
  <c r="F113" i="2"/>
  <c r="BE144" i="2"/>
  <c r="BE157" i="2"/>
  <c r="BE160" i="2"/>
  <c r="BE166" i="2"/>
  <c r="BE173" i="2"/>
  <c r="BE138" i="2"/>
  <c r="BE148" i="2"/>
  <c r="BE185" i="2"/>
  <c r="BE191" i="2"/>
  <c r="BE192" i="2"/>
  <c r="BE194" i="2"/>
  <c r="BE145" i="2"/>
  <c r="BE190" i="2"/>
  <c r="BE125" i="2"/>
  <c r="BE147" i="2"/>
  <c r="BE130" i="2"/>
  <c r="BE131" i="2"/>
  <c r="BE132" i="2"/>
  <c r="BE136" i="2"/>
  <c r="BE142" i="2"/>
  <c r="BE146" i="2"/>
  <c r="BE151" i="2"/>
  <c r="BE155" i="2"/>
  <c r="BE156" i="2"/>
  <c r="BE178" i="2"/>
  <c r="BE186" i="2"/>
  <c r="BE118" i="2"/>
  <c r="BE139" i="2"/>
  <c r="BE143" i="2"/>
  <c r="BE161" i="2"/>
  <c r="BE174" i="2"/>
  <c r="BE188" i="2"/>
  <c r="BE126" i="2"/>
  <c r="BE141" i="2"/>
  <c r="BE168" i="2"/>
  <c r="BE169" i="2"/>
  <c r="BE177" i="2"/>
  <c r="BE179" i="2"/>
  <c r="BE180" i="2"/>
  <c r="BE182" i="2"/>
  <c r="BE187" i="2"/>
  <c r="BE128" i="2"/>
  <c r="BE159" i="2"/>
  <c r="BE167" i="2"/>
  <c r="BE121" i="2"/>
  <c r="BE149" i="2"/>
  <c r="BE150" i="2"/>
  <c r="BE163" i="2"/>
  <c r="BE183" i="2"/>
  <c r="BE133" i="2"/>
  <c r="BE162" i="2"/>
  <c r="BE164" i="2"/>
  <c r="BE171" i="2"/>
  <c r="BE176" i="2"/>
  <c r="BE181" i="2"/>
  <c r="BE184" i="2"/>
  <c r="BE137" i="2"/>
  <c r="BE140" i="2"/>
  <c r="BE158" i="2"/>
  <c r="BE165" i="2"/>
  <c r="BE172" i="2"/>
  <c r="F34" i="2"/>
  <c r="BC95" i="1" s="1"/>
  <c r="BC94" i="1" s="1"/>
  <c r="AY94" i="1" s="1"/>
  <c r="F32" i="2"/>
  <c r="BA95" i="1" s="1"/>
  <c r="BA94" i="1" s="1"/>
  <c r="W30" i="1" s="1"/>
  <c r="F35" i="2"/>
  <c r="BD95" i="1" s="1"/>
  <c r="BD94" i="1" s="1"/>
  <c r="W33" i="1" s="1"/>
  <c r="J32" i="2"/>
  <c r="AW95" i="1" s="1"/>
  <c r="F33" i="2"/>
  <c r="BB95" i="1" s="1"/>
  <c r="BB94" i="1" s="1"/>
  <c r="AX94" i="1" s="1"/>
  <c r="R116" i="2" l="1"/>
  <c r="P116" i="2"/>
  <c r="AU95" i="1"/>
  <c r="AU94" i="1" s="1"/>
  <c r="T116" i="2"/>
  <c r="BK116" i="2"/>
  <c r="J116" i="2" s="1"/>
  <c r="J94" i="2" s="1"/>
  <c r="W32" i="1"/>
  <c r="J31" i="2"/>
  <c r="AV95" i="1" s="1"/>
  <c r="AT95" i="1" s="1"/>
  <c r="F31" i="2"/>
  <c r="AZ95" i="1" s="1"/>
  <c r="AZ94" i="1" s="1"/>
  <c r="AV94" i="1" s="1"/>
  <c r="AK29" i="1" s="1"/>
  <c r="AW94" i="1"/>
  <c r="AK30" i="1" s="1"/>
  <c r="W31" i="1"/>
  <c r="J28" i="2" l="1"/>
  <c r="AG95" i="1" s="1"/>
  <c r="AG94" i="1" s="1"/>
  <c r="AK26" i="1" s="1"/>
  <c r="AK35" i="1" s="1"/>
  <c r="W29" i="1"/>
  <c r="AT94" i="1"/>
  <c r="J37" i="2" l="1"/>
  <c r="AN94" i="1"/>
  <c r="AN95" i="1"/>
</calcChain>
</file>

<file path=xl/sharedStrings.xml><?xml version="1.0" encoding="utf-8"?>
<sst xmlns="http://schemas.openxmlformats.org/spreadsheetml/2006/main" count="1393" uniqueCount="431">
  <si>
    <t>Export Komplet</t>
  </si>
  <si>
    <t/>
  </si>
  <si>
    <t>2.0</t>
  </si>
  <si>
    <t>ZAMOK</t>
  </si>
  <si>
    <t>False</t>
  </si>
  <si>
    <t>{7b174066-1a3e-4183-8ed6-ad4509990273}</t>
  </si>
  <si>
    <t>0,01</t>
  </si>
  <si>
    <t>21</t>
  </si>
  <si>
    <t>15</t>
  </si>
  <si>
    <t>REKAPITULACE ZAKÁZKY</t>
  </si>
  <si>
    <t>v ---  níže se nacházejí doplnkové a pomocné údaje k sestavám  --- v</t>
  </si>
  <si>
    <t>Návod na vyplnění</t>
  </si>
  <si>
    <t>0,001</t>
  </si>
  <si>
    <t>Kód:</t>
  </si>
  <si>
    <t>OR_PHA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</si>
  <si>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</si>
  <si>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Zakázka:</t>
  </si>
  <si>
    <t>Zajištění údržby, revizí a servisních činností na stabilní hasicí zařízení u OŘ PHA 2023 - 2027</t>
  </si>
  <si>
    <t>KSO:</t>
  </si>
  <si>
    <t>CC-CZ:</t>
  </si>
  <si>
    <t>Místo:</t>
  </si>
  <si>
    <t>žst. Praha hl.n.</t>
  </si>
  <si>
    <t>Datum:</t>
  </si>
  <si>
    <t>15. 3. 2023</t>
  </si>
  <si>
    <t>Zadavatel:</t>
  </si>
  <si>
    <t>IČ:</t>
  </si>
  <si>
    <t>70994234</t>
  </si>
  <si>
    <t>Správa železnic, státní organizace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</si>
  <si>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</si>
  <si>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</si>
  <si>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</si>
  <si>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</si>
  <si>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</si>
  <si>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</si>
  <si>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</si>
  <si>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</si>
  <si>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L. Ulrich, DiS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</si>
  <si>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</si>
  <si>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</si>
  <si>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</si>
  <si>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</si>
  <si>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</si>
  <si>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</si>
  <si>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</si>
  <si>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</si>
  <si>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</si>
  <si>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</si>
  <si>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</si>
  <si>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</si>
  <si>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</si>
  <si>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</si>
  <si>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</si>
  <si>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</si>
  <si>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</si>
  <si>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</si>
  <si>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</si>
  <si>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</si>
  <si>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</si>
  <si>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</si>
  <si>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</si>
  <si>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</si>
  <si>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</si>
  <si>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</si>
  <si>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</si>
  <si>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</si>
  <si>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</si>
  <si>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</si>
  <si>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</si>
  <si>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</si>
  <si>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</si>
  <si>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</si>
  <si>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</si>
  <si>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</si>
  <si>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</si>
  <si>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</si>
  <si>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</si>
  <si>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</si>
  <si>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</si>
  <si>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</si>
  <si>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</si>
  <si>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</si>
  <si>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</si>
  <si>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</si>
  <si>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</si>
  <si>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</si>
  <si>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</si>
  <si>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Kód dílu - Popis</t>
  </si>
  <si>
    <t>Cena celkem [CZK]</t>
  </si>
  <si>
    <t>-1</t>
  </si>
  <si>
    <t>PÚ - Pravidelná preventivní údržba SHZ</t>
  </si>
  <si>
    <t>MAT - Materiál SHZ</t>
  </si>
  <si>
    <t>02 - Výjezdy, práce a zkoušky</t>
  </si>
  <si>
    <t>03 - Odvoz a likvidace odpadu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</si>
  <si>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</si>
  <si>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</si>
  <si>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</si>
  <si>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</si>
  <si>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</si>
  <si>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</si>
  <si>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</si>
  <si>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</si>
  <si>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</si>
  <si>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</si>
  <si>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</si>
  <si>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</si>
  <si>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PÚ</t>
  </si>
  <si>
    <t>Pravidelná preventivní údržba SHZ</t>
  </si>
  <si>
    <t>ROZPOCET</t>
  </si>
  <si>
    <t>K</t>
  </si>
  <si>
    <t>SHZ1</t>
  </si>
  <si>
    <t>Pravidelná roční kontrola provozuschopnosti SHZ</t>
  </si>
  <si>
    <t>soubor</t>
  </si>
  <si>
    <t>4</t>
  </si>
  <si>
    <t>-1206889202</t>
  </si>
  <si>
    <t>P</t>
  </si>
  <si>
    <t>Poznámka k položce:_x000D_
Jedná se o paušální poplatek za pravidelnou preventivní údržbu a servis dle plánu údržby včetně dopravy na místo._x000D__x000D_
_x000D__x000D_
Cena nezahrnuje spotřební materiál a náhradní díly.</t>
  </si>
  <si>
    <t>VV</t>
  </si>
  <si>
    <t>1*4"1x ročně po dobu 4 let - leden"</t>
  </si>
  <si>
    <t>SHZ2</t>
  </si>
  <si>
    <t>1771725865</t>
  </si>
  <si>
    <t>Pravidelná čtvrtletní preventivní prohlídka a servis SHZ</t>
  </si>
  <si>
    <t>MAT</t>
  </si>
  <si>
    <t>Materiál SHZ</t>
  </si>
  <si>
    <t>M</t>
  </si>
  <si>
    <t>Pol277</t>
  </si>
  <si>
    <t>sprinkler okenní (otevřený) 1/2", 15 mm, K40 bronz/chrom</t>
  </si>
  <si>
    <t>ks</t>
  </si>
  <si>
    <t>8</t>
  </si>
  <si>
    <t>260011284</t>
  </si>
  <si>
    <t>5</t>
  </si>
  <si>
    <t>Pol278</t>
  </si>
  <si>
    <t>sprinkler SSU, 1/2", 15 mm, K80, 57°C/68°C, SR bronz/chrom</t>
  </si>
  <si>
    <t>-1496355891</t>
  </si>
  <si>
    <t>(220+236)/3"předpoklad 1/3 z celkového počtu"</t>
  </si>
  <si>
    <t>6</t>
  </si>
  <si>
    <t>Pol279</t>
  </si>
  <si>
    <t>sprinkler SSP, 1/2", 15 mm, K80, 57°C/68°C, SR bronz/chrom</t>
  </si>
  <si>
    <t>168561773</t>
  </si>
  <si>
    <t>(108+55)/3+0,667"předpoklad 1/3 z celkového počtu"</t>
  </si>
  <si>
    <t>7</t>
  </si>
  <si>
    <t>Pol280</t>
  </si>
  <si>
    <t>krycí rozeta dvoudílná 1/2"</t>
  </si>
  <si>
    <t>-48458912</t>
  </si>
  <si>
    <t>Pol281</t>
  </si>
  <si>
    <t>flexibilní hadice DN 25/1,5 m komplet Vict</t>
  </si>
  <si>
    <t>-1279736650</t>
  </si>
  <si>
    <t>9</t>
  </si>
  <si>
    <t>Pol282</t>
  </si>
  <si>
    <t>Potrubí DN 25 (33,7 x 3,25) pozink-závitové včetně závěsů a mont. materálu</t>
  </si>
  <si>
    <t>m</t>
  </si>
  <si>
    <t>-1252911568</t>
  </si>
  <si>
    <t>10</t>
  </si>
  <si>
    <t>Pol283</t>
  </si>
  <si>
    <t>Potrubí DN 32 (42,4 x 3,2)   pozink-závitové včetně závěsů a mont. materálu</t>
  </si>
  <si>
    <t>1205669419</t>
  </si>
  <si>
    <t>11</t>
  </si>
  <si>
    <t>Pol284.1</t>
  </si>
  <si>
    <t>Potrubí DN 40 (48,3 x 3,2) pozink-závitové včetně závěsů a mont. materálu</t>
  </si>
  <si>
    <t>1704846781</t>
  </si>
  <si>
    <t>12</t>
  </si>
  <si>
    <t>Pol284</t>
  </si>
  <si>
    <t>Potrubí DN 50 (60,3 x 3,65) pozink-závitové včetně závěsů a mont. materálu</t>
  </si>
  <si>
    <t>-500765092</t>
  </si>
  <si>
    <t>13</t>
  </si>
  <si>
    <t>Pol284.2</t>
  </si>
  <si>
    <t>Potrubí DN 65 (76,1 x 3,65) pozink-závitové včetně závěsů a mont. materálu</t>
  </si>
  <si>
    <t>774133464</t>
  </si>
  <si>
    <t>14</t>
  </si>
  <si>
    <t>Pol284.3</t>
  </si>
  <si>
    <t>Potrubí DN 80 (88,9 x 4,05) pozink-závitové včetně závěsů a mont. materálu</t>
  </si>
  <si>
    <t>1293115089</t>
  </si>
  <si>
    <t>Pol284.4</t>
  </si>
  <si>
    <t>Potrubí DN 100 (108,1 x 4,05) pozink-závitové včetně závěsů a mont. materálu</t>
  </si>
  <si>
    <t>924370359</t>
  </si>
  <si>
    <t>16</t>
  </si>
  <si>
    <t>Pol285.1</t>
  </si>
  <si>
    <t>Potrubí DN 25 pozink-drážkové včetně závěsů a mont. materálu</t>
  </si>
  <si>
    <t>1488960651</t>
  </si>
  <si>
    <t>17</t>
  </si>
  <si>
    <t>Pol285.2</t>
  </si>
  <si>
    <t>Potrubí DN 32 pozink-drážkové včetně závěsů a mont. materálu</t>
  </si>
  <si>
    <t>1341315877</t>
  </si>
  <si>
    <t>18</t>
  </si>
  <si>
    <t>Pol285.3</t>
  </si>
  <si>
    <t>Potrubí DN 40 pozink-drážkové včetně závěsů a mont. materálu</t>
  </si>
  <si>
    <t>-406099380</t>
  </si>
  <si>
    <t>19</t>
  </si>
  <si>
    <t>Pol285.4</t>
  </si>
  <si>
    <t>Potrubí DN 50 pozink-drážkové včetně závěsů a mont. materálu</t>
  </si>
  <si>
    <t>579303767</t>
  </si>
  <si>
    <t>20</t>
  </si>
  <si>
    <t>Pol285.5</t>
  </si>
  <si>
    <t>Potrubí DN 65 pozink-drážkové včetně závěsů a mont. materálu</t>
  </si>
  <si>
    <t>-552705557</t>
  </si>
  <si>
    <t>Pol285.6</t>
  </si>
  <si>
    <t>Potrubí DN 80 pozink-drážkové včetně závěsů a mont. materálu</t>
  </si>
  <si>
    <t>1574470966</t>
  </si>
  <si>
    <t>22</t>
  </si>
  <si>
    <t>Pol285.7</t>
  </si>
  <si>
    <t>Potrubí DN 100 pozink-drážkové včetně závěsů a mont. materálu</t>
  </si>
  <si>
    <t>1874351255</t>
  </si>
  <si>
    <t>23</t>
  </si>
  <si>
    <t>Pol285</t>
  </si>
  <si>
    <t>265059191</t>
  </si>
  <si>
    <t>24</t>
  </si>
  <si>
    <t>Pol286</t>
  </si>
  <si>
    <t>Potrubí DN 150 pozink-drážkové včetně závěsů a mont. materálu</t>
  </si>
  <si>
    <t>1844344292</t>
  </si>
  <si>
    <t>25</t>
  </si>
  <si>
    <t>Pol286.3</t>
  </si>
  <si>
    <t>uzavírací (motýlová) klapka DN 25, otevřená, drážková</t>
  </si>
  <si>
    <t>-341055448</t>
  </si>
  <si>
    <t>26</t>
  </si>
  <si>
    <t>Pol286.2</t>
  </si>
  <si>
    <t>uzavírací (motýlová) klapka DN 32, otevřená, drážková</t>
  </si>
  <si>
    <t>-547845480</t>
  </si>
  <si>
    <t>27</t>
  </si>
  <si>
    <t>Pol286.1</t>
  </si>
  <si>
    <t>uzavírací (motýlová) klapka DN 40, otevřená, drážková</t>
  </si>
  <si>
    <t>-806152268</t>
  </si>
  <si>
    <t>28</t>
  </si>
  <si>
    <t>Pol287</t>
  </si>
  <si>
    <t>uzavírací (motýlová) klapka DN 50, otevřená, drážková</t>
  </si>
  <si>
    <t>143333952</t>
  </si>
  <si>
    <t>29</t>
  </si>
  <si>
    <t>Pol287.1</t>
  </si>
  <si>
    <t>uzavírací (motýlová) klapka DN 65, otevřená, drážková</t>
  </si>
  <si>
    <t>-1017078042</t>
  </si>
  <si>
    <t>30</t>
  </si>
  <si>
    <t>Pol287.2</t>
  </si>
  <si>
    <t>uzavírací (motýlová) klapka DN 80, otevřená, drážková</t>
  </si>
  <si>
    <t>-1484488894</t>
  </si>
  <si>
    <t>31</t>
  </si>
  <si>
    <t>Pol287.3</t>
  </si>
  <si>
    <t>uzavírací (motýlová) klapka DN 100, otevřená, drážková</t>
  </si>
  <si>
    <t>823924363</t>
  </si>
  <si>
    <t>32</t>
  </si>
  <si>
    <t>Pol287.4</t>
  </si>
  <si>
    <t>uzavírací (motýlová) klapka DN 150, otevřená, drážková</t>
  </si>
  <si>
    <t>-1783936919</t>
  </si>
  <si>
    <t>33</t>
  </si>
  <si>
    <t>Pol288</t>
  </si>
  <si>
    <t>uzavírací ventil DN 50 se servopohonem 24 V komplet</t>
  </si>
  <si>
    <t>571455647</t>
  </si>
  <si>
    <t>34</t>
  </si>
  <si>
    <t>Pol288.1</t>
  </si>
  <si>
    <t>uzavírací ventil DN 65 se servopohonem 24 V komplet</t>
  </si>
  <si>
    <t>877389957</t>
  </si>
  <si>
    <t>35</t>
  </si>
  <si>
    <t>Pol288.2</t>
  </si>
  <si>
    <t>uzavírací ventil DN 80 se servopohonem 24 V komplet</t>
  </si>
  <si>
    <t>-238600859</t>
  </si>
  <si>
    <t>36</t>
  </si>
  <si>
    <t>Pol288.3</t>
  </si>
  <si>
    <t>uzavírací ventil DN 100 se servopohonem 24 V komplet</t>
  </si>
  <si>
    <t>-380680589</t>
  </si>
  <si>
    <t>37</t>
  </si>
  <si>
    <t>Pol288.4</t>
  </si>
  <si>
    <t>uzavírací ventil DN 150 se servopohonem 24 V komplet</t>
  </si>
  <si>
    <t>-909798319</t>
  </si>
  <si>
    <t>38</t>
  </si>
  <si>
    <t>Pol289</t>
  </si>
  <si>
    <t>kulový kohout DN 15, min. PN 16</t>
  </si>
  <si>
    <t>1512179045</t>
  </si>
  <si>
    <t>39</t>
  </si>
  <si>
    <t>Pol290</t>
  </si>
  <si>
    <t>kulový kohout DN 25, min. PN 16</t>
  </si>
  <si>
    <t>-784669713</t>
  </si>
  <si>
    <t>40</t>
  </si>
  <si>
    <t>Pol291</t>
  </si>
  <si>
    <t>kulový kohout DN 32, min. PN 16</t>
  </si>
  <si>
    <t>713212105</t>
  </si>
  <si>
    <t>41</t>
  </si>
  <si>
    <t>Pol291.1</t>
  </si>
  <si>
    <t>kulový kohout DN 40, min. PN 16</t>
  </si>
  <si>
    <t>-154364595</t>
  </si>
  <si>
    <t>42</t>
  </si>
  <si>
    <t>Pol291.2</t>
  </si>
  <si>
    <t>kulový kohout DN 50, min. PN 16</t>
  </si>
  <si>
    <t>-835871944</t>
  </si>
  <si>
    <t>43</t>
  </si>
  <si>
    <t>Pol291.3</t>
  </si>
  <si>
    <t>kulový kohout DN 65, min. PN 16</t>
  </si>
  <si>
    <t>-1561016164</t>
  </si>
  <si>
    <t>44</t>
  </si>
  <si>
    <t>Pol291.4</t>
  </si>
  <si>
    <t>kulový kohout DN 80, min. PN 16</t>
  </si>
  <si>
    <t>465930081</t>
  </si>
  <si>
    <t>45</t>
  </si>
  <si>
    <t>Pol291.5</t>
  </si>
  <si>
    <t>kulový kohout DN 100, min. PN 16</t>
  </si>
  <si>
    <t>-488802087</t>
  </si>
  <si>
    <t>46</t>
  </si>
  <si>
    <t>Pol291.6</t>
  </si>
  <si>
    <t>kulový kohout DN 150, min. PN 16</t>
  </si>
  <si>
    <t>179621605</t>
  </si>
  <si>
    <t>47</t>
  </si>
  <si>
    <t>Pol292.1</t>
  </si>
  <si>
    <t>coupling - spojka mechanická DN 25, RED</t>
  </si>
  <si>
    <t>-621475683</t>
  </si>
  <si>
    <t>48</t>
  </si>
  <si>
    <t>Pol292</t>
  </si>
  <si>
    <t>coupling - spojka mechanická DN 32, RED</t>
  </si>
  <si>
    <t>1108224611</t>
  </si>
  <si>
    <t>49</t>
  </si>
  <si>
    <t>Pol292.2</t>
  </si>
  <si>
    <t>coupling - spojka mechanická DN 40, RED</t>
  </si>
  <si>
    <t>-1188727457</t>
  </si>
  <si>
    <t>50</t>
  </si>
  <si>
    <t>Pol292.3</t>
  </si>
  <si>
    <t>coupling - spojka mechanická DN 50, RED</t>
  </si>
  <si>
    <t>-1081398573</t>
  </si>
  <si>
    <t>51</t>
  </si>
  <si>
    <t>Pol293</t>
  </si>
  <si>
    <t>coupling - spojka mechanická DN 65, RED</t>
  </si>
  <si>
    <t>-2040339170</t>
  </si>
  <si>
    <t>52</t>
  </si>
  <si>
    <t>Pol293.1</t>
  </si>
  <si>
    <t>coupling - spojka mechanická DN 80, RED</t>
  </si>
  <si>
    <t>-1506564806</t>
  </si>
  <si>
    <t>53</t>
  </si>
  <si>
    <t>Pol294</t>
  </si>
  <si>
    <t>coupling - spojka mechanická DN 100, RED</t>
  </si>
  <si>
    <t>-621335066</t>
  </si>
  <si>
    <t>54</t>
  </si>
  <si>
    <t>Pol295</t>
  </si>
  <si>
    <t>coupling - spojka mechanická DN 150, RED</t>
  </si>
  <si>
    <t>-2009466790</t>
  </si>
  <si>
    <t>55</t>
  </si>
  <si>
    <t>Pol296.2</t>
  </si>
  <si>
    <t>redukce excentrická od DN 25 x do DN 65</t>
  </si>
  <si>
    <t>-109051768</t>
  </si>
  <si>
    <t>56</t>
  </si>
  <si>
    <t>Pol296</t>
  </si>
  <si>
    <t>redukce excentrická od DN 65 x do DN 150</t>
  </si>
  <si>
    <t>-1177112815</t>
  </si>
  <si>
    <t>57</t>
  </si>
  <si>
    <t>Pol297</t>
  </si>
  <si>
    <t>tlakový spínač FF4 -10</t>
  </si>
  <si>
    <t>-1049502475</t>
  </si>
  <si>
    <t>58</t>
  </si>
  <si>
    <t>Pol299.1</t>
  </si>
  <si>
    <t>koleno 90° DN 25 RED drážkované</t>
  </si>
  <si>
    <t>604003617</t>
  </si>
  <si>
    <t>59</t>
  </si>
  <si>
    <t>Pol299</t>
  </si>
  <si>
    <t>koleno 90° DN 32 RED drážkované</t>
  </si>
  <si>
    <t>88233370</t>
  </si>
  <si>
    <t>60</t>
  </si>
  <si>
    <t>Pol299.2</t>
  </si>
  <si>
    <t>koleno 90° DN 40 RED drážkované</t>
  </si>
  <si>
    <t>817097921</t>
  </si>
  <si>
    <t>61</t>
  </si>
  <si>
    <t>Pol299.3</t>
  </si>
  <si>
    <t>koleno 90° DN 50 RED drážkované</t>
  </si>
  <si>
    <t>-823109891</t>
  </si>
  <si>
    <t>62</t>
  </si>
  <si>
    <t>Pol299.4</t>
  </si>
  <si>
    <t>koleno 90° DN 65 RED drážkované</t>
  </si>
  <si>
    <t>-1216786368</t>
  </si>
  <si>
    <t>63</t>
  </si>
  <si>
    <t>Pol299.5</t>
  </si>
  <si>
    <t>koleno 90° DN 80 RED drážkované</t>
  </si>
  <si>
    <t>-837733655</t>
  </si>
  <si>
    <t>64</t>
  </si>
  <si>
    <t>Pol299.6</t>
  </si>
  <si>
    <t>koleno 90° DN 100 RED drážkované</t>
  </si>
  <si>
    <t>1123550562</t>
  </si>
  <si>
    <t>65</t>
  </si>
  <si>
    <t>Pol298</t>
  </si>
  <si>
    <t>koleno 90° DN 150 RED drážkované</t>
  </si>
  <si>
    <t>959527654</t>
  </si>
  <si>
    <t>66</t>
  </si>
  <si>
    <t>Pol300</t>
  </si>
  <si>
    <t>navrtávací pas T-stuck DN 32 - 25</t>
  </si>
  <si>
    <t>-802432980</t>
  </si>
  <si>
    <t>67</t>
  </si>
  <si>
    <t>Pol300.1</t>
  </si>
  <si>
    <t>navrtávací pas T-stuck DN 50 - 40</t>
  </si>
  <si>
    <t>-1077438869</t>
  </si>
  <si>
    <t>68</t>
  </si>
  <si>
    <t>Pol300.2</t>
  </si>
  <si>
    <t>navrtávací pas T-stuck DN 80 - 65</t>
  </si>
  <si>
    <t>-231723151</t>
  </si>
  <si>
    <t>69</t>
  </si>
  <si>
    <t>Pol300.3</t>
  </si>
  <si>
    <t>navrtávací pas T-stuck DN 150 - 100</t>
  </si>
  <si>
    <t>-1174505478</t>
  </si>
  <si>
    <t>02</t>
  </si>
  <si>
    <t>Výjezdy, práce a zkoušky</t>
  </si>
  <si>
    <t>70</t>
  </si>
  <si>
    <t>HZS3242</t>
  </si>
  <si>
    <t>Hodinová sazba práce bez ohledu na počet pracovníků včetně dopravy a zajištění prostoru pro provedení prací</t>
  </si>
  <si>
    <t>hodina</t>
  </si>
  <si>
    <t>957448446</t>
  </si>
  <si>
    <t>Poznámka k položce:_x000D_
Jedná se o paušální cenu za hodinovou montáž, dopravu osob, materiálu a zařízení na místo včetně zajištění prostoru pro provedení prací. Práce budou prováděny i mimo běžnou pracovní dobu, v noci, o víkendech a svátcích._x000D_
_x000D_
Zahrnuje i případné zábory vč. poplatků a ostatní konstrukce a práce na zařízení a zabezpečení staveniště, náhradní přístup, náhradní značení včetně osazení, případné zpracování DIR a DIO, zabezpečení prací v blízkosti kolejiště a za plného provozu objektu, v případě nutnosti vytyčení a zabezpečení inž. sítí, koordinace s ostatními profesemi, stavbami a správci dotčených zařízení aj.</t>
  </si>
  <si>
    <t>2*6*12*2"2x za měsíc po 6h, 2 roky"</t>
  </si>
  <si>
    <t>71</t>
  </si>
  <si>
    <t>4.01</t>
  </si>
  <si>
    <t>Příplatek za havarijní výjezd do 2h od nahlášení požadavku v pracovní době 06:00-18:00h v pracovních dnech</t>
  </si>
  <si>
    <t>případ</t>
  </si>
  <si>
    <t>1878525336</t>
  </si>
  <si>
    <t>Poznámka k položce:_x000D_
jedná se o příplatek za mimořádný havarijní výjezd pro odstranění závady - na základě výslovné žádosti objednatele.</t>
  </si>
  <si>
    <t>72</t>
  </si>
  <si>
    <t>4.02</t>
  </si>
  <si>
    <t>Příplatek za havarijní výjezd do 2h od nahlášení požadavku mimo pracovní dobu 18:00-06:00h, o víkendech a svátcích</t>
  </si>
  <si>
    <t>-1014171683</t>
  </si>
  <si>
    <t>73</t>
  </si>
  <si>
    <t>P02</t>
  </si>
  <si>
    <t>Příplatek za výškové práce - použití plošiny nebo lešení</t>
  </si>
  <si>
    <t>2078576254</t>
  </si>
  <si>
    <t>74</t>
  </si>
  <si>
    <t>P03</t>
  </si>
  <si>
    <t>Zkouška po opravě a předání objednateli včetně protokolů</t>
  </si>
  <si>
    <t>-406040898</t>
  </si>
  <si>
    <t>03</t>
  </si>
  <si>
    <t>Odvoz a likvidace odpadu</t>
  </si>
  <si>
    <t>75</t>
  </si>
  <si>
    <t>P04</t>
  </si>
  <si>
    <t>t</t>
  </si>
  <si>
    <t>-1409063389</t>
  </si>
  <si>
    <t>76</t>
  </si>
  <si>
    <t>99701350R</t>
  </si>
  <si>
    <t>Odvoz výzisku z železného šrotu na místo určené objednatelem do 100 km se složením</t>
  </si>
  <si>
    <t>1716965275</t>
  </si>
  <si>
    <t>Poznámka k položce:_x000D_
Železný šrot bude odvezen a složen dle pokynů zástupce investora do sběrného místa smluvního odběratele kovového šrotu. _x000D_
_x000D_
Samotný železný šrot je majetkem investora. _x000D_
_x000D_
Hospodaření s vyzískaným materiálem (mimo odpad) bude prováděno v souladu se Směrnicí SŽDC č. 42 ze dne 7.1.2013.</t>
  </si>
  <si>
    <t>KRYCÍ LIST SOUPISU</t>
  </si>
  <si>
    <t>REKAPITULACE ČLENĚNÍ SOUPISU</t>
  </si>
  <si>
    <t>Náklady ze soupisu</t>
  </si>
  <si>
    <t>ORIENTAČNÍ SOUPIS</t>
  </si>
  <si>
    <t>3*4"3x ročně po dobu 4 let - duben, červenec, říjen"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</si>
</sst>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5" x14ac:knownFonts="1">
    <font>
      <sz val="8"/>
      <name val="Arial CE"/>
      <family val="2"/>
    </font>
    <font>
      <sz val="10"/>
      <color rgb="FF969696"/>
      <name val="Arial CE"/>
      <family val="2"/>
      <charset val="238"/>
    </font>
    <font>
      <sz val="10"/>
      <name val="Arial CE"/>
      <family val="2"/>
      <charset val="238"/>
    </font>
    <font>
      <b/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family val="2"/>
      <charset val="238"/>
    </font>
    <font>
      <sz val="12"/>
      <color rgb="FF003366"/>
      <name val="Arial CE"/>
      <family val="2"/>
      <charset val="238"/>
    </font>
    <font>
      <sz val="8"/>
      <color rgb="FF003366"/>
      <name val="Arial CE"/>
      <family val="2"/>
      <charset val="238"/>
    </font>
    <font>
      <sz val="8"/>
      <color rgb="FF505050"/>
      <name val="Arial CE"/>
      <family val="2"/>
      <charset val="238"/>
    </font>
    <font>
      <sz val="8"/>
      <color rgb="FFFFFFFF"/>
      <name val="Arial CE"/>
      <family val="2"/>
      <charset val="238"/>
    </font>
    <font>
      <b/>
      <sz val="14"/>
      <name val="Arial CE"/>
      <family val="2"/>
      <charset val="238"/>
    </font>
    <font>
      <sz val="8"/>
      <color rgb="FF3366FF"/>
      <name val="Arial CE"/>
      <family val="2"/>
      <charset val="238"/>
    </font>
    <font>
      <b/>
      <sz val="12"/>
      <color rgb="FF969696"/>
      <name val="Arial CE"/>
      <family val="2"/>
      <charset val="238"/>
    </font>
    <font>
      <b/>
      <sz val="8"/>
      <color rgb="FF969696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color rgb="FF969696"/>
      <name val="Arial CE"/>
      <family val="2"/>
      <charset val="238"/>
    </font>
    <font>
      <b/>
      <sz val="10"/>
      <color rgb="FF464646"/>
      <name val="Arial CE"/>
      <family val="2"/>
      <charset val="238"/>
    </font>
    <font>
      <sz val="12"/>
      <color rgb="FF969696"/>
      <name val="Arial CE"/>
      <family val="2"/>
      <charset val="238"/>
    </font>
    <font>
      <sz val="8"/>
      <color rgb="FF969696"/>
      <name val="Arial CE"/>
      <family val="2"/>
      <charset val="238"/>
    </font>
    <font>
      <sz val="9"/>
      <name val="Arial CE"/>
      <family val="2"/>
      <charset val="238"/>
    </font>
    <font>
      <sz val="9"/>
      <color rgb="FF969696"/>
      <name val="Arial CE"/>
      <family val="2"/>
      <charset val="238"/>
    </font>
    <font>
      <b/>
      <sz val="12"/>
      <color rgb="FF960000"/>
      <name val="Arial CE"/>
      <family val="2"/>
      <charset val="238"/>
    </font>
    <font>
      <sz val="18"/>
      <color theme="10"/>
      <name val="Wingdings 2"/>
      <family val="1"/>
      <charset val="2"/>
    </font>
    <font>
      <b/>
      <sz val="11"/>
      <color rgb="FF003366"/>
      <name val="Arial CE"/>
      <family val="2"/>
      <charset val="238"/>
    </font>
    <font>
      <sz val="11"/>
      <color rgb="FF003366"/>
      <name val="Arial CE"/>
      <family val="2"/>
      <charset val="238"/>
    </font>
    <font>
      <sz val="11"/>
      <color rgb="FF969696"/>
      <name val="Arial CE"/>
      <family val="2"/>
      <charset val="238"/>
    </font>
    <font>
      <sz val="10"/>
      <color rgb="FF3366FF"/>
      <name val="Arial CE"/>
      <family val="2"/>
      <charset val="238"/>
    </font>
    <font>
      <b/>
      <sz val="12"/>
      <color rgb="FF800000"/>
      <name val="Arial CE"/>
      <family val="2"/>
      <charset val="238"/>
    </font>
    <font>
      <sz val="8"/>
      <color rgb="FF960000"/>
      <name val="Arial CE"/>
      <family val="2"/>
      <charset val="238"/>
    </font>
    <font>
      <b/>
      <sz val="8"/>
      <name val="Arial CE"/>
      <family val="2"/>
      <charset val="238"/>
    </font>
    <font>
      <sz val="7"/>
      <color rgb="FF969696"/>
      <name val="Arial CE"/>
      <family val="2"/>
      <charset val="238"/>
    </font>
    <font>
      <i/>
      <sz val="7"/>
      <color rgb="FF969696"/>
      <name val="Arial CE"/>
      <family val="2"/>
      <charset val="238"/>
    </font>
    <font>
      <i/>
      <sz val="9"/>
      <color rgb="FF0000FF"/>
      <name val="Arial CE"/>
      <family val="2"/>
      <charset val="238"/>
    </font>
    <font>
      <i/>
      <sz val="8"/>
      <color rgb="FF0000FF"/>
      <name val="Arial CE"/>
      <family val="2"/>
      <charset val="238"/>
    </font>
    <font>
      <u/>
      <sz val="11"/>
      <color theme="1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6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9" xfId="0" applyNumberFormat="1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8" fillId="0" borderId="12" xfId="0" applyNumberFormat="1" applyFont="1" applyBorder="1" applyAlignment="1" applyProtection="1"/>
    <xf numFmtId="166" fontId="28" fillId="0" borderId="13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0" fillId="0" borderId="0" xfId="0" applyFont="1" applyAlignment="1" applyProtection="1">
      <alignment horizontal="left" vertical="center"/>
    </xf>
    <xf numFmtId="0" fontId="31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3" xfId="0" applyFont="1" applyBorder="1" applyAlignment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32" fillId="0" borderId="22" xfId="0" applyFont="1" applyBorder="1" applyAlignment="1" applyProtection="1">
      <alignment horizontal="center" vertical="center"/>
    </xf>
    <xf numFmtId="49" fontId="32" fillId="0" borderId="22" xfId="0" applyNumberFormat="1" applyFont="1" applyBorder="1" applyAlignment="1" applyProtection="1">
      <alignment horizontal="left" vertical="center" wrapText="1"/>
    </xf>
    <xf numFmtId="0" fontId="32" fillId="0" borderId="22" xfId="0" applyFont="1" applyBorder="1" applyAlignment="1" applyProtection="1">
      <alignment horizontal="left" vertical="center" wrapText="1"/>
    </xf>
    <xf numFmtId="0" fontId="32" fillId="0" borderId="22" xfId="0" applyFont="1" applyBorder="1" applyAlignment="1" applyProtection="1">
      <alignment horizontal="center" vertical="center" wrapText="1"/>
    </xf>
    <xf numFmtId="167" fontId="32" fillId="0" borderId="22" xfId="0" applyNumberFormat="1" applyFont="1" applyBorder="1" applyAlignment="1" applyProtection="1">
      <alignment vertical="center"/>
    </xf>
    <xf numFmtId="4" fontId="32" fillId="2" borderId="22" xfId="0" applyNumberFormat="1" applyFont="1" applyFill="1" applyBorder="1" applyAlignment="1" applyProtection="1">
      <alignment vertical="center"/>
      <protection locked="0"/>
    </xf>
    <xf numFmtId="4" fontId="32" fillId="0" borderId="22" xfId="0" applyNumberFormat="1" applyFont="1" applyBorder="1" applyAlignment="1" applyProtection="1">
      <alignment vertical="center"/>
    </xf>
    <xf numFmtId="0" fontId="33" fillId="0" borderId="22" xfId="0" applyFont="1" applyBorder="1" applyAlignment="1" applyProtection="1">
      <alignment vertical="center"/>
    </xf>
    <xf numFmtId="0" fontId="33" fillId="0" borderId="3" xfId="0" applyFont="1" applyBorder="1" applyAlignment="1">
      <alignment vertical="center"/>
    </xf>
    <xf numFmtId="0" fontId="32" fillId="2" borderId="14" xfId="0" applyFont="1" applyFill="1" applyBorder="1" applyAlignment="1" applyProtection="1">
      <alignment horizontal="left" vertical="center"/>
      <protection locked="0"/>
    </xf>
    <xf numFmtId="0" fontId="32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0" fillId="0" borderId="0" xfId="0"/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4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0" fillId="0" borderId="0" xfId="0" applyFont="1" applyAlignment="1" applyProtection="1">
      <alignment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://www.urs.cz/software-a-data/kros-4-ocenovani-a-rizeni-stavebni-vyroby/" TargetMode="External"/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://www.urs.cz/software-a-data/kros-4-ocenovani-a-rizeni-stavebni-vyroby/" TargetMode="External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39</xdr:col>
      <xdr:colOff>290830</xdr:colOff>
      <xdr:row>3</xdr:row>
      <xdr:rowOff>0</xdr:rowOff>
    </xdr:from>
    <xdr:to>
      <xdr:col>40</xdr:col>
      <xdr:colOff>367030</xdr:colOff>
      <xdr:row>6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39</xdr:col>
      <xdr:colOff>450850</xdr:colOff>
      <xdr:row>81</xdr:row>
      <xdr:rowOff>0</xdr:rowOff>
    </xdr:from>
    <xdr:to>
      <xdr:col>41</xdr:col>
      <xdr:colOff>177800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2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377825</xdr:colOff>
      <xdr:row>3</xdr:row>
      <xdr:rowOff>0</xdr:rowOff>
    </xdr:from>
    <xdr:to>
      <xdr:col>9</xdr:col>
      <xdr:colOff>1216025</xdr:colOff>
      <xdr:row>7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9</xdr:col>
      <xdr:colOff>377825</xdr:colOff>
      <xdr:row>81</xdr:row>
      <xdr:rowOff>0</xdr:rowOff>
    </xdr:from>
    <xdr:to>
      <xdr:col>9</xdr:col>
      <xdr:colOff>1216025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9</xdr:col>
      <xdr:colOff>377825</xdr:colOff>
      <xdr:row>104</xdr:row>
      <xdr:rowOff>0</xdr:rowOff>
    </xdr:from>
    <xdr:to>
      <xdr:col>9</xdr:col>
      <xdr:colOff>1216025</xdr:colOff>
      <xdr:row>108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2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workbookViewId="0"/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x14ac:dyDescent="0.2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pans="1:74" s="1" customFormat="1" ht="36.950000000000003" customHeight="1" x14ac:dyDescent="0.2">
      <c r="AR2" s="216"/>
      <c r="AS2" s="216"/>
      <c r="AT2" s="216"/>
      <c r="AU2" s="216"/>
      <c r="AV2" s="216"/>
      <c r="AW2" s="216"/>
      <c r="AX2" s="216"/>
      <c r="AY2" s="216"/>
      <c r="AZ2" s="216"/>
      <c r="BA2" s="216"/>
      <c r="BB2" s="216"/>
      <c r="BC2" s="216"/>
      <c r="BD2" s="216"/>
      <c r="BE2" s="216"/>
      <c r="BS2" s="14" t="s">
        <v>6</v>
      </c>
      <c r="BT2" s="14" t="s">
        <v>7</v>
      </c>
    </row>
    <row r="3" spans="1:74" s="1" customFormat="1" ht="6.95" customHeight="1" x14ac:dyDescent="0.2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pans="1:74" s="1" customFormat="1" ht="24.95" customHeight="1" x14ac:dyDescent="0.2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pans="1:74" s="1" customFormat="1" ht="12" customHeight="1" x14ac:dyDescent="0.2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8" t="s">
        <v>14</v>
      </c>
      <c r="L5" s="249"/>
      <c r="M5" s="249"/>
      <c r="N5" s="249"/>
      <c r="O5" s="249"/>
      <c r="P5" s="249"/>
      <c r="Q5" s="249"/>
      <c r="R5" s="249"/>
      <c r="S5" s="249"/>
      <c r="T5" s="249"/>
      <c r="U5" s="249"/>
      <c r="V5" s="249"/>
      <c r="W5" s="249"/>
      <c r="X5" s="249"/>
      <c r="Y5" s="249"/>
      <c r="Z5" s="249"/>
      <c r="AA5" s="249"/>
      <c r="AB5" s="249"/>
      <c r="AC5" s="249"/>
      <c r="AD5" s="249"/>
      <c r="AE5" s="249"/>
      <c r="AF5" s="249"/>
      <c r="AG5" s="249"/>
      <c r="AH5" s="249"/>
      <c r="AI5" s="249"/>
      <c r="AJ5" s="249"/>
      <c r="AK5" s="19"/>
      <c r="AL5" s="19"/>
      <c r="AM5" s="19"/>
      <c r="AN5" s="19"/>
      <c r="AO5" s="19"/>
      <c r="AP5" s="19"/>
      <c r="AQ5" s="19"/>
      <c r="AR5" s="17"/>
      <c r="BE5" s="245" t="s">
        <v>15</v>
      </c>
      <c r="BS5" s="14" t="s">
        <v>6</v>
      </c>
    </row>
    <row r="6" spans="1:74" s="1" customFormat="1" ht="36.950000000000003" customHeight="1" x14ac:dyDescent="0.2">
      <c r="B6" s="18"/>
      <c r="C6" s="19"/>
      <c r="D6" s="25" t="s">
        <v>16</v>
      </c>
      <c r="E6" s="19"/>
      <c r="F6" s="19"/>
      <c r="G6" s="19"/>
      <c r="H6" s="19"/>
      <c r="I6" s="19"/>
      <c r="J6" s="19"/>
      <c r="K6" s="250" t="s">
        <v>17</v>
      </c>
      <c r="L6" s="249"/>
      <c r="M6" s="249"/>
      <c r="N6" s="249"/>
      <c r="O6" s="249"/>
      <c r="P6" s="249"/>
      <c r="Q6" s="249"/>
      <c r="R6" s="249"/>
      <c r="S6" s="249"/>
      <c r="T6" s="249"/>
      <c r="U6" s="249"/>
      <c r="V6" s="249"/>
      <c r="W6" s="249"/>
      <c r="X6" s="249"/>
      <c r="Y6" s="249"/>
      <c r="Z6" s="249"/>
      <c r="AA6" s="249"/>
      <c r="AB6" s="249"/>
      <c r="AC6" s="249"/>
      <c r="AD6" s="249"/>
      <c r="AE6" s="249"/>
      <c r="AF6" s="249"/>
      <c r="AG6" s="249"/>
      <c r="AH6" s="249"/>
      <c r="AI6" s="249"/>
      <c r="AJ6" s="249"/>
      <c r="AK6" s="19"/>
      <c r="AL6" s="19"/>
      <c r="AM6" s="19"/>
      <c r="AN6" s="19"/>
      <c r="AO6" s="19"/>
      <c r="AP6" s="19"/>
      <c r="AQ6" s="19"/>
      <c r="AR6" s="17"/>
      <c r="BE6" s="246"/>
      <c r="BS6" s="14" t="s">
        <v>6</v>
      </c>
    </row>
    <row r="7" spans="1:74" s="1" customFormat="1" ht="12" customHeight="1" x14ac:dyDescent="0.2">
      <c r="B7" s="18"/>
      <c r="C7" s="19"/>
      <c r="D7" s="26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6" t="s">
        <v>19</v>
      </c>
      <c r="AL7" s="19"/>
      <c r="AM7" s="19"/>
      <c r="AN7" s="24" t="s">
        <v>1</v>
      </c>
      <c r="AO7" s="19"/>
      <c r="AP7" s="19"/>
      <c r="AQ7" s="19"/>
      <c r="AR7" s="17"/>
      <c r="BE7" s="246"/>
      <c r="BS7" s="14" t="s">
        <v>6</v>
      </c>
    </row>
    <row r="8" spans="1:74" s="1" customFormat="1" ht="12" customHeight="1" x14ac:dyDescent="0.2">
      <c r="B8" s="18"/>
      <c r="C8" s="19"/>
      <c r="D8" s="26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6" t="s">
        <v>22</v>
      </c>
      <c r="AL8" s="19"/>
      <c r="AM8" s="19"/>
      <c r="AN8" s="27" t="s">
        <v>23</v>
      </c>
      <c r="AO8" s="19"/>
      <c r="AP8" s="19"/>
      <c r="AQ8" s="19"/>
      <c r="AR8" s="17"/>
      <c r="BE8" s="246"/>
      <c r="BS8" s="14" t="s">
        <v>6</v>
      </c>
    </row>
    <row r="9" spans="1:74" s="1" customFormat="1" ht="14.45" customHeight="1" x14ac:dyDescent="0.2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46"/>
      <c r="BS9" s="14" t="s">
        <v>6</v>
      </c>
    </row>
    <row r="10" spans="1:74" s="1" customFormat="1" ht="12" customHeight="1" x14ac:dyDescent="0.2">
      <c r="B10" s="18"/>
      <c r="C10" s="19"/>
      <c r="D10" s="26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6" t="s">
        <v>25</v>
      </c>
      <c r="AL10" s="19"/>
      <c r="AM10" s="19"/>
      <c r="AN10" s="24" t="s">
        <v>26</v>
      </c>
      <c r="AO10" s="19"/>
      <c r="AP10" s="19"/>
      <c r="AQ10" s="19"/>
      <c r="AR10" s="17"/>
      <c r="BE10" s="246"/>
      <c r="BS10" s="14" t="s">
        <v>6</v>
      </c>
    </row>
    <row r="11" spans="1:74" s="1" customFormat="1" ht="18.399999999999999" customHeight="1" x14ac:dyDescent="0.2">
      <c r="B11" s="18"/>
      <c r="C11" s="19"/>
      <c r="D11" s="19"/>
      <c r="E11" s="24" t="s">
        <v>27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6" t="s">
        <v>28</v>
      </c>
      <c r="AL11" s="19"/>
      <c r="AM11" s="19"/>
      <c r="AN11" s="24" t="s">
        <v>29</v>
      </c>
      <c r="AO11" s="19"/>
      <c r="AP11" s="19"/>
      <c r="AQ11" s="19"/>
      <c r="AR11" s="17"/>
      <c r="BE11" s="246"/>
      <c r="BS11" s="14" t="s">
        <v>6</v>
      </c>
    </row>
    <row r="12" spans="1:74" s="1" customFormat="1" ht="6.95" customHeight="1" x14ac:dyDescent="0.2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46"/>
      <c r="BS12" s="14" t="s">
        <v>6</v>
      </c>
    </row>
    <row r="13" spans="1:74" s="1" customFormat="1" ht="12" customHeight="1" x14ac:dyDescent="0.2">
      <c r="B13" s="18"/>
      <c r="C13" s="19"/>
      <c r="D13" s="26" t="s">
        <v>30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6" t="s">
        <v>25</v>
      </c>
      <c r="AL13" s="19"/>
      <c r="AM13" s="19"/>
      <c r="AN13" s="28" t="s">
        <v>31</v>
      </c>
      <c r="AO13" s="19"/>
      <c r="AP13" s="19"/>
      <c r="AQ13" s="19"/>
      <c r="AR13" s="17"/>
      <c r="BE13" s="246"/>
      <c r="BS13" s="14" t="s">
        <v>6</v>
      </c>
    </row>
    <row r="14" spans="1:74" ht="12.75" x14ac:dyDescent="0.2">
      <c r="B14" s="18"/>
      <c r="C14" s="19"/>
      <c r="D14" s="19"/>
      <c r="E14" s="251" t="s">
        <v>31</v>
      </c>
      <c r="F14" s="252"/>
      <c r="G14" s="252"/>
      <c r="H14" s="252"/>
      <c r="I14" s="252"/>
      <c r="J14" s="252"/>
      <c r="K14" s="252"/>
      <c r="L14" s="252"/>
      <c r="M14" s="252"/>
      <c r="N14" s="252"/>
      <c r="O14" s="252"/>
      <c r="P14" s="252"/>
      <c r="Q14" s="252"/>
      <c r="R14" s="252"/>
      <c r="S14" s="252"/>
      <c r="T14" s="252"/>
      <c r="U14" s="252"/>
      <c r="V14" s="252"/>
      <c r="W14" s="252"/>
      <c r="X14" s="252"/>
      <c r="Y14" s="252"/>
      <c r="Z14" s="252"/>
      <c r="AA14" s="252"/>
      <c r="AB14" s="252"/>
      <c r="AC14" s="252"/>
      <c r="AD14" s="252"/>
      <c r="AE14" s="252"/>
      <c r="AF14" s="252"/>
      <c r="AG14" s="252"/>
      <c r="AH14" s="252"/>
      <c r="AI14" s="252"/>
      <c r="AJ14" s="252"/>
      <c r="AK14" s="26" t="s">
        <v>28</v>
      </c>
      <c r="AL14" s="19"/>
      <c r="AM14" s="19"/>
      <c r="AN14" s="28" t="s">
        <v>31</v>
      </c>
      <c r="AO14" s="19"/>
      <c r="AP14" s="19"/>
      <c r="AQ14" s="19"/>
      <c r="AR14" s="17"/>
      <c r="BE14" s="246"/>
      <c r="BS14" s="14" t="s">
        <v>6</v>
      </c>
    </row>
    <row r="15" spans="1:74" s="1" customFormat="1" ht="6.95" customHeight="1" x14ac:dyDescent="0.2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46"/>
      <c r="BS15" s="14" t="s">
        <v>4</v>
      </c>
    </row>
    <row r="16" spans="1:74" s="1" customFormat="1" ht="12" customHeight="1" x14ac:dyDescent="0.2">
      <c r="B16" s="18"/>
      <c r="C16" s="19"/>
      <c r="D16" s="26" t="s">
        <v>32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6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46"/>
      <c r="BS16" s="14" t="s">
        <v>4</v>
      </c>
    </row>
    <row r="17" spans="1:71" s="1" customFormat="1" ht="18.399999999999999" customHeight="1" x14ac:dyDescent="0.2">
      <c r="B17" s="18"/>
      <c r="C17" s="19"/>
      <c r="D17" s="19"/>
      <c r="E17" s="24" t="s">
        <v>33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6" t="s">
        <v>28</v>
      </c>
      <c r="AL17" s="19"/>
      <c r="AM17" s="19"/>
      <c r="AN17" s="24" t="s">
        <v>1</v>
      </c>
      <c r="AO17" s="19"/>
      <c r="AP17" s="19"/>
      <c r="AQ17" s="19"/>
      <c r="AR17" s="17"/>
      <c r="BE17" s="246"/>
      <c r="BS17" s="14" t="s">
        <v>34</v>
      </c>
    </row>
    <row r="18" spans="1:71" s="1" customFormat="1" ht="6.95" customHeight="1" x14ac:dyDescent="0.2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46"/>
      <c r="BS18" s="14" t="s">
        <v>6</v>
      </c>
    </row>
    <row r="19" spans="1:71" s="1" customFormat="1" ht="12" customHeight="1" x14ac:dyDescent="0.2">
      <c r="B19" s="18"/>
      <c r="C19" s="19"/>
      <c r="D19" s="26" t="s">
        <v>35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6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46"/>
      <c r="BS19" s="14" t="s">
        <v>6</v>
      </c>
    </row>
    <row r="20" spans="1:71" s="1" customFormat="1" ht="18.399999999999999" customHeight="1" x14ac:dyDescent="0.2">
      <c r="B20" s="18"/>
      <c r="C20" s="19"/>
      <c r="D20" s="19"/>
      <c r="E20" s="24" t="s">
        <v>36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6" t="s">
        <v>28</v>
      </c>
      <c r="AL20" s="19"/>
      <c r="AM20" s="19"/>
      <c r="AN20" s="24" t="s">
        <v>1</v>
      </c>
      <c r="AO20" s="19"/>
      <c r="AP20" s="19"/>
      <c r="AQ20" s="19"/>
      <c r="AR20" s="17"/>
      <c r="BE20" s="246"/>
      <c r="BS20" s="14" t="s">
        <v>34</v>
      </c>
    </row>
    <row r="21" spans="1:71" s="1" customFormat="1" ht="6.95" customHeight="1" x14ac:dyDescent="0.2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46"/>
    </row>
    <row r="22" spans="1:71" s="1" customFormat="1" ht="12" customHeight="1" x14ac:dyDescent="0.2">
      <c r="B22" s="18"/>
      <c r="C22" s="19"/>
      <c r="D22" s="26" t="s">
        <v>37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46"/>
    </row>
    <row r="23" spans="1:71" s="1" customFormat="1" ht="16.5" customHeight="1" x14ac:dyDescent="0.2">
      <c r="B23" s="18"/>
      <c r="C23" s="19"/>
      <c r="D23" s="19"/>
      <c r="E23" s="253" t="s">
        <v>1</v>
      </c>
      <c r="F23" s="253"/>
      <c r="G23" s="253"/>
      <c r="H23" s="253"/>
      <c r="I23" s="253"/>
      <c r="J23" s="253"/>
      <c r="K23" s="253"/>
      <c r="L23" s="253"/>
      <c r="M23" s="253"/>
      <c r="N23" s="253"/>
      <c r="O23" s="253"/>
      <c r="P23" s="253"/>
      <c r="Q23" s="253"/>
      <c r="R23" s="253"/>
      <c r="S23" s="253"/>
      <c r="T23" s="253"/>
      <c r="U23" s="253"/>
      <c r="V23" s="253"/>
      <c r="W23" s="253"/>
      <c r="X23" s="253"/>
      <c r="Y23" s="253"/>
      <c r="Z23" s="253"/>
      <c r="AA23" s="253"/>
      <c r="AB23" s="253"/>
      <c r="AC23" s="253"/>
      <c r="AD23" s="253"/>
      <c r="AE23" s="253"/>
      <c r="AF23" s="253"/>
      <c r="AG23" s="253"/>
      <c r="AH23" s="253"/>
      <c r="AI23" s="253"/>
      <c r="AJ23" s="253"/>
      <c r="AK23" s="253"/>
      <c r="AL23" s="253"/>
      <c r="AM23" s="253"/>
      <c r="AN23" s="253"/>
      <c r="AO23" s="19"/>
      <c r="AP23" s="19"/>
      <c r="AQ23" s="19"/>
      <c r="AR23" s="17"/>
      <c r="BE23" s="246"/>
    </row>
    <row r="24" spans="1:71" s="1" customFormat="1" ht="6.95" customHeight="1" x14ac:dyDescent="0.2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46"/>
    </row>
    <row r="25" spans="1:71" s="1" customFormat="1" ht="6.95" customHeight="1" x14ac:dyDescent="0.2">
      <c r="B25" s="18"/>
      <c r="C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19"/>
      <c r="AQ25" s="19"/>
      <c r="AR25" s="17"/>
      <c r="BE25" s="246"/>
    </row>
    <row r="26" spans="1:71" s="2" customFormat="1" ht="25.9" customHeight="1" x14ac:dyDescent="0.2">
      <c r="A26" s="31"/>
      <c r="B26" s="32"/>
      <c r="C26" s="33"/>
      <c r="D26" s="34" t="s">
        <v>38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54">
        <f>ROUND(AG94,2)</f>
        <v>0</v>
      </c>
      <c r="AL26" s="255"/>
      <c r="AM26" s="255"/>
      <c r="AN26" s="255"/>
      <c r="AO26" s="255"/>
      <c r="AP26" s="33"/>
      <c r="AQ26" s="33"/>
      <c r="AR26" s="36"/>
      <c r="BE26" s="246"/>
    </row>
    <row r="27" spans="1:71" s="2" customFormat="1" ht="6.95" customHeight="1" x14ac:dyDescent="0.2">
      <c r="A27" s="31"/>
      <c r="B27" s="32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6"/>
      <c r="BE27" s="246"/>
    </row>
    <row r="28" spans="1:71" s="2" customFormat="1" ht="12.75" x14ac:dyDescent="0.2">
      <c r="A28" s="31"/>
      <c r="B28" s="32"/>
      <c r="C28" s="33"/>
      <c r="D28" s="33"/>
      <c r="E28" s="33"/>
      <c r="F28" s="33"/>
      <c r="G28" s="33"/>
      <c r="H28" s="33"/>
      <c r="I28" s="33"/>
      <c r="J28" s="33"/>
      <c r="K28" s="33"/>
      <c r="L28" s="256" t="s">
        <v>39</v>
      </c>
      <c r="M28" s="256"/>
      <c r="N28" s="256"/>
      <c r="O28" s="256"/>
      <c r="P28" s="256"/>
      <c r="Q28" s="33"/>
      <c r="R28" s="33"/>
      <c r="S28" s="33"/>
      <c r="T28" s="33"/>
      <c r="U28" s="33"/>
      <c r="V28" s="33"/>
      <c r="W28" s="256" t="s">
        <v>40</v>
      </c>
      <c r="X28" s="256"/>
      <c r="Y28" s="256"/>
      <c r="Z28" s="256"/>
      <c r="AA28" s="256"/>
      <c r="AB28" s="256"/>
      <c r="AC28" s="256"/>
      <c r="AD28" s="256"/>
      <c r="AE28" s="256"/>
      <c r="AF28" s="33"/>
      <c r="AG28" s="33"/>
      <c r="AH28" s="33"/>
      <c r="AI28" s="33"/>
      <c r="AJ28" s="33"/>
      <c r="AK28" s="256" t="s">
        <v>41</v>
      </c>
      <c r="AL28" s="256"/>
      <c r="AM28" s="256"/>
      <c r="AN28" s="256"/>
      <c r="AO28" s="256"/>
      <c r="AP28" s="33"/>
      <c r="AQ28" s="33"/>
      <c r="AR28" s="36"/>
      <c r="BE28" s="246"/>
    </row>
    <row r="29" spans="1:71" s="3" customFormat="1" ht="14.45" customHeight="1" x14ac:dyDescent="0.2">
      <c r="B29" s="37"/>
      <c r="C29" s="38"/>
      <c r="D29" s="26" t="s">
        <v>42</v>
      </c>
      <c r="E29" s="38"/>
      <c r="F29" s="26" t="s">
        <v>43</v>
      </c>
      <c r="G29" s="38"/>
      <c r="H29" s="38"/>
      <c r="I29" s="38"/>
      <c r="J29" s="38"/>
      <c r="K29" s="38"/>
      <c r="L29" s="235">
        <v>0.21</v>
      </c>
      <c r="M29" s="234"/>
      <c r="N29" s="234"/>
      <c r="O29" s="234"/>
      <c r="P29" s="234"/>
      <c r="Q29" s="38"/>
      <c r="R29" s="38"/>
      <c r="S29" s="38"/>
      <c r="T29" s="38"/>
      <c r="U29" s="38"/>
      <c r="V29" s="38"/>
      <c r="W29" s="233">
        <f>ROUND(AZ94, 2)</f>
        <v>0</v>
      </c>
      <c r="X29" s="234"/>
      <c r="Y29" s="234"/>
      <c r="Z29" s="234"/>
      <c r="AA29" s="234"/>
      <c r="AB29" s="234"/>
      <c r="AC29" s="234"/>
      <c r="AD29" s="234"/>
      <c r="AE29" s="234"/>
      <c r="AF29" s="38"/>
      <c r="AG29" s="38"/>
      <c r="AH29" s="38"/>
      <c r="AI29" s="38"/>
      <c r="AJ29" s="38"/>
      <c r="AK29" s="233">
        <f>ROUND(AV94, 2)</f>
        <v>0</v>
      </c>
      <c r="AL29" s="234"/>
      <c r="AM29" s="234"/>
      <c r="AN29" s="234"/>
      <c r="AO29" s="234"/>
      <c r="AP29" s="38"/>
      <c r="AQ29" s="38"/>
      <c r="AR29" s="39"/>
      <c r="BE29" s="247"/>
    </row>
    <row r="30" spans="1:71" s="3" customFormat="1" ht="14.45" customHeight="1" x14ac:dyDescent="0.2">
      <c r="B30" s="37"/>
      <c r="C30" s="38"/>
      <c r="D30" s="38"/>
      <c r="E30" s="38"/>
      <c r="F30" s="26" t="s">
        <v>44</v>
      </c>
      <c r="G30" s="38"/>
      <c r="H30" s="38"/>
      <c r="I30" s="38"/>
      <c r="J30" s="38"/>
      <c r="K30" s="38"/>
      <c r="L30" s="235">
        <v>0.15</v>
      </c>
      <c r="M30" s="234"/>
      <c r="N30" s="234"/>
      <c r="O30" s="234"/>
      <c r="P30" s="234"/>
      <c r="Q30" s="38"/>
      <c r="R30" s="38"/>
      <c r="S30" s="38"/>
      <c r="T30" s="38"/>
      <c r="U30" s="38"/>
      <c r="V30" s="38"/>
      <c r="W30" s="233">
        <f>ROUND(BA94, 2)</f>
        <v>0</v>
      </c>
      <c r="X30" s="234"/>
      <c r="Y30" s="234"/>
      <c r="Z30" s="234"/>
      <c r="AA30" s="234"/>
      <c r="AB30" s="234"/>
      <c r="AC30" s="234"/>
      <c r="AD30" s="234"/>
      <c r="AE30" s="234"/>
      <c r="AF30" s="38"/>
      <c r="AG30" s="38"/>
      <c r="AH30" s="38"/>
      <c r="AI30" s="38"/>
      <c r="AJ30" s="38"/>
      <c r="AK30" s="233">
        <f>ROUND(AW94, 2)</f>
        <v>0</v>
      </c>
      <c r="AL30" s="234"/>
      <c r="AM30" s="234"/>
      <c r="AN30" s="234"/>
      <c r="AO30" s="234"/>
      <c r="AP30" s="38"/>
      <c r="AQ30" s="38"/>
      <c r="AR30" s="39"/>
      <c r="BE30" s="247"/>
    </row>
    <row r="31" spans="1:71" s="3" customFormat="1" ht="14.45" hidden="1" customHeight="1" x14ac:dyDescent="0.2">
      <c r="B31" s="37"/>
      <c r="C31" s="38"/>
      <c r="D31" s="38"/>
      <c r="E31" s="38"/>
      <c r="F31" s="26" t="s">
        <v>45</v>
      </c>
      <c r="G31" s="38"/>
      <c r="H31" s="38"/>
      <c r="I31" s="38"/>
      <c r="J31" s="38"/>
      <c r="K31" s="38"/>
      <c r="L31" s="235">
        <v>0.21</v>
      </c>
      <c r="M31" s="234"/>
      <c r="N31" s="234"/>
      <c r="O31" s="234"/>
      <c r="P31" s="234"/>
      <c r="Q31" s="38"/>
      <c r="R31" s="38"/>
      <c r="S31" s="38"/>
      <c r="T31" s="38"/>
      <c r="U31" s="38"/>
      <c r="V31" s="38"/>
      <c r="W31" s="233">
        <f>ROUND(BB94, 2)</f>
        <v>0</v>
      </c>
      <c r="X31" s="234"/>
      <c r="Y31" s="234"/>
      <c r="Z31" s="234"/>
      <c r="AA31" s="234"/>
      <c r="AB31" s="234"/>
      <c r="AC31" s="234"/>
      <c r="AD31" s="234"/>
      <c r="AE31" s="234"/>
      <c r="AF31" s="38"/>
      <c r="AG31" s="38"/>
      <c r="AH31" s="38"/>
      <c r="AI31" s="38"/>
      <c r="AJ31" s="38"/>
      <c r="AK31" s="233">
        <v>0</v>
      </c>
      <c r="AL31" s="234"/>
      <c r="AM31" s="234"/>
      <c r="AN31" s="234"/>
      <c r="AO31" s="234"/>
      <c r="AP31" s="38"/>
      <c r="AQ31" s="38"/>
      <c r="AR31" s="39"/>
      <c r="BE31" s="247"/>
    </row>
    <row r="32" spans="1:71" s="3" customFormat="1" ht="14.45" hidden="1" customHeight="1" x14ac:dyDescent="0.2">
      <c r="B32" s="37"/>
      <c r="C32" s="38"/>
      <c r="D32" s="38"/>
      <c r="E32" s="38"/>
      <c r="F32" s="26" t="s">
        <v>46</v>
      </c>
      <c r="G32" s="38"/>
      <c r="H32" s="38"/>
      <c r="I32" s="38"/>
      <c r="J32" s="38"/>
      <c r="K32" s="38"/>
      <c r="L32" s="235">
        <v>0.15</v>
      </c>
      <c r="M32" s="234"/>
      <c r="N32" s="234"/>
      <c r="O32" s="234"/>
      <c r="P32" s="234"/>
      <c r="Q32" s="38"/>
      <c r="R32" s="38"/>
      <c r="S32" s="38"/>
      <c r="T32" s="38"/>
      <c r="U32" s="38"/>
      <c r="V32" s="38"/>
      <c r="W32" s="233">
        <f>ROUND(BC94, 2)</f>
        <v>0</v>
      </c>
      <c r="X32" s="234"/>
      <c r="Y32" s="234"/>
      <c r="Z32" s="234"/>
      <c r="AA32" s="234"/>
      <c r="AB32" s="234"/>
      <c r="AC32" s="234"/>
      <c r="AD32" s="234"/>
      <c r="AE32" s="234"/>
      <c r="AF32" s="38"/>
      <c r="AG32" s="38"/>
      <c r="AH32" s="38"/>
      <c r="AI32" s="38"/>
      <c r="AJ32" s="38"/>
      <c r="AK32" s="233">
        <v>0</v>
      </c>
      <c r="AL32" s="234"/>
      <c r="AM32" s="234"/>
      <c r="AN32" s="234"/>
      <c r="AO32" s="234"/>
      <c r="AP32" s="38"/>
      <c r="AQ32" s="38"/>
      <c r="AR32" s="39"/>
      <c r="BE32" s="247"/>
    </row>
    <row r="33" spans="1:57" s="3" customFormat="1" ht="14.45" hidden="1" customHeight="1" x14ac:dyDescent="0.2">
      <c r="B33" s="37"/>
      <c r="C33" s="38"/>
      <c r="D33" s="38"/>
      <c r="E33" s="38"/>
      <c r="F33" s="26" t="s">
        <v>47</v>
      </c>
      <c r="G33" s="38"/>
      <c r="H33" s="38"/>
      <c r="I33" s="38"/>
      <c r="J33" s="38"/>
      <c r="K33" s="38"/>
      <c r="L33" s="235">
        <v>0</v>
      </c>
      <c r="M33" s="234"/>
      <c r="N33" s="234"/>
      <c r="O33" s="234"/>
      <c r="P33" s="234"/>
      <c r="Q33" s="38"/>
      <c r="R33" s="38"/>
      <c r="S33" s="38"/>
      <c r="T33" s="38"/>
      <c r="U33" s="38"/>
      <c r="V33" s="38"/>
      <c r="W33" s="233">
        <f>ROUND(BD94, 2)</f>
        <v>0</v>
      </c>
      <c r="X33" s="234"/>
      <c r="Y33" s="234"/>
      <c r="Z33" s="234"/>
      <c r="AA33" s="234"/>
      <c r="AB33" s="234"/>
      <c r="AC33" s="234"/>
      <c r="AD33" s="234"/>
      <c r="AE33" s="234"/>
      <c r="AF33" s="38"/>
      <c r="AG33" s="38"/>
      <c r="AH33" s="38"/>
      <c r="AI33" s="38"/>
      <c r="AJ33" s="38"/>
      <c r="AK33" s="233">
        <v>0</v>
      </c>
      <c r="AL33" s="234"/>
      <c r="AM33" s="234"/>
      <c r="AN33" s="234"/>
      <c r="AO33" s="234"/>
      <c r="AP33" s="38"/>
      <c r="AQ33" s="38"/>
      <c r="AR33" s="39"/>
      <c r="BE33" s="247"/>
    </row>
    <row r="34" spans="1:57" s="2" customFormat="1" ht="6.95" customHeight="1" x14ac:dyDescent="0.2">
      <c r="A34" s="31"/>
      <c r="B34" s="32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6"/>
      <c r="BE34" s="246"/>
    </row>
    <row r="35" spans="1:57" s="2" customFormat="1" ht="25.9" customHeight="1" x14ac:dyDescent="0.2">
      <c r="A35" s="31"/>
      <c r="B35" s="32"/>
      <c r="C35" s="40"/>
      <c r="D35" s="41" t="s">
        <v>48</v>
      </c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3" t="s">
        <v>49</v>
      </c>
      <c r="U35" s="42"/>
      <c r="V35" s="42"/>
      <c r="W35" s="42"/>
      <c r="X35" s="236" t="s">
        <v>50</v>
      </c>
      <c r="Y35" s="237"/>
      <c r="Z35" s="237"/>
      <c r="AA35" s="237"/>
      <c r="AB35" s="237"/>
      <c r="AC35" s="42"/>
      <c r="AD35" s="42"/>
      <c r="AE35" s="42"/>
      <c r="AF35" s="42"/>
      <c r="AG35" s="42"/>
      <c r="AH35" s="42"/>
      <c r="AI35" s="42"/>
      <c r="AJ35" s="42"/>
      <c r="AK35" s="238">
        <f>SUM(AK26:AK33)</f>
        <v>0</v>
      </c>
      <c r="AL35" s="237"/>
      <c r="AM35" s="237"/>
      <c r="AN35" s="237"/>
      <c r="AO35" s="239"/>
      <c r="AP35" s="40"/>
      <c r="AQ35" s="40"/>
      <c r="AR35" s="36"/>
      <c r="BE35" s="31"/>
    </row>
    <row r="36" spans="1:57" s="2" customFormat="1" ht="6.95" customHeight="1" x14ac:dyDescent="0.2">
      <c r="A36" s="31"/>
      <c r="B36" s="32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6"/>
      <c r="BE36" s="31"/>
    </row>
    <row r="37" spans="1:57" s="2" customFormat="1" ht="14.45" customHeight="1" x14ac:dyDescent="0.2">
      <c r="A37" s="31"/>
      <c r="B37" s="32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33"/>
      <c r="AQ37" s="33"/>
      <c r="AR37" s="36"/>
      <c r="BE37" s="31"/>
    </row>
    <row r="38" spans="1:57" s="1" customFormat="1" ht="14.45" customHeight="1" x14ac:dyDescent="0.2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pans="1:57" s="1" customFormat="1" ht="14.45" customHeight="1" x14ac:dyDescent="0.2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pans="1:57" s="1" customFormat="1" ht="14.45" customHeight="1" x14ac:dyDescent="0.2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pans="1:57" s="1" customFormat="1" ht="14.45" customHeight="1" x14ac:dyDescent="0.2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pans="1:57" s="1" customFormat="1" ht="14.45" customHeight="1" x14ac:dyDescent="0.2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pans="1:57" s="1" customFormat="1" ht="14.45" customHeight="1" x14ac:dyDescent="0.2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pans="1:57" s="1" customFormat="1" ht="14.45" customHeight="1" x14ac:dyDescent="0.2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pans="1:57" s="1" customFormat="1" ht="14.45" customHeight="1" x14ac:dyDescent="0.2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pans="1:57" s="1" customFormat="1" ht="14.45" customHeight="1" x14ac:dyDescent="0.2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pans="1:57" s="1" customFormat="1" ht="14.45" customHeight="1" x14ac:dyDescent="0.2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pans="1:57" s="1" customFormat="1" ht="14.45" customHeight="1" x14ac:dyDescent="0.2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pans="1:57" s="2" customFormat="1" ht="14.45" customHeight="1" x14ac:dyDescent="0.2">
      <c r="B49" s="44"/>
      <c r="C49" s="45"/>
      <c r="D49" s="46" t="s">
        <v>51</v>
      </c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6" t="s">
        <v>52</v>
      </c>
      <c r="AI49" s="47"/>
      <c r="AJ49" s="47"/>
      <c r="AK49" s="47"/>
      <c r="AL49" s="47"/>
      <c r="AM49" s="47"/>
      <c r="AN49" s="47"/>
      <c r="AO49" s="47"/>
      <c r="AP49" s="45"/>
      <c r="AQ49" s="45"/>
      <c r="AR49" s="48"/>
    </row>
    <row r="50" spans="1:57" x14ac:dyDescent="0.2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 spans="1:57" x14ac:dyDescent="0.2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 spans="1:57" x14ac:dyDescent="0.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 spans="1:57" x14ac:dyDescent="0.2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 spans="1:57" x14ac:dyDescent="0.2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 spans="1:57" x14ac:dyDescent="0.2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 spans="1:57" x14ac:dyDescent="0.2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 spans="1:57" x14ac:dyDescent="0.2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 spans="1:57" x14ac:dyDescent="0.2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 spans="1:57" x14ac:dyDescent="0.2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pans="1:57" s="2" customFormat="1" ht="12.75" x14ac:dyDescent="0.2">
      <c r="A60" s="31"/>
      <c r="B60" s="32"/>
      <c r="C60" s="33"/>
      <c r="D60" s="49" t="s">
        <v>53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49" t="s">
        <v>54</v>
      </c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49" t="s">
        <v>53</v>
      </c>
      <c r="AI60" s="35"/>
      <c r="AJ60" s="35"/>
      <c r="AK60" s="35"/>
      <c r="AL60" s="35"/>
      <c r="AM60" s="49" t="s">
        <v>54</v>
      </c>
      <c r="AN60" s="35"/>
      <c r="AO60" s="35"/>
      <c r="AP60" s="33"/>
      <c r="AQ60" s="33"/>
      <c r="AR60" s="36"/>
      <c r="BE60" s="31"/>
    </row>
    <row r="61" spans="1:57" x14ac:dyDescent="0.2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 spans="1:57" x14ac:dyDescent="0.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 spans="1:57" x14ac:dyDescent="0.2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pans="1:57" s="2" customFormat="1" ht="12.75" x14ac:dyDescent="0.2">
      <c r="A64" s="31"/>
      <c r="B64" s="32"/>
      <c r="C64" s="33"/>
      <c r="D64" s="46" t="s">
        <v>55</v>
      </c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50"/>
      <c r="AC64" s="50"/>
      <c r="AD64" s="50"/>
      <c r="AE64" s="50"/>
      <c r="AF64" s="50"/>
      <c r="AG64" s="50"/>
      <c r="AH64" s="46" t="s">
        <v>56</v>
      </c>
      <c r="AI64" s="50"/>
      <c r="AJ64" s="50"/>
      <c r="AK64" s="50"/>
      <c r="AL64" s="50"/>
      <c r="AM64" s="50"/>
      <c r="AN64" s="50"/>
      <c r="AO64" s="50"/>
      <c r="AP64" s="33"/>
      <c r="AQ64" s="33"/>
      <c r="AR64" s="36"/>
      <c r="BE64" s="31"/>
    </row>
    <row r="65" spans="1:57" x14ac:dyDescent="0.2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 spans="1:57" x14ac:dyDescent="0.2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 spans="1:57" x14ac:dyDescent="0.2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 spans="1:57" x14ac:dyDescent="0.2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 spans="1:57" x14ac:dyDescent="0.2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 spans="1:57" x14ac:dyDescent="0.2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 spans="1:57" x14ac:dyDescent="0.2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 spans="1:57" x14ac:dyDescent="0.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 spans="1:57" x14ac:dyDescent="0.2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 spans="1:57" x14ac:dyDescent="0.2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pans="1:57" s="2" customFormat="1" ht="12.75" x14ac:dyDescent="0.2">
      <c r="A75" s="31"/>
      <c r="B75" s="32"/>
      <c r="C75" s="33"/>
      <c r="D75" s="49" t="s">
        <v>53</v>
      </c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49" t="s">
        <v>54</v>
      </c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49" t="s">
        <v>53</v>
      </c>
      <c r="AI75" s="35"/>
      <c r="AJ75" s="35"/>
      <c r="AK75" s="35"/>
      <c r="AL75" s="35"/>
      <c r="AM75" s="49" t="s">
        <v>54</v>
      </c>
      <c r="AN75" s="35"/>
      <c r="AO75" s="35"/>
      <c r="AP75" s="33"/>
      <c r="AQ75" s="33"/>
      <c r="AR75" s="36"/>
      <c r="BE75" s="31"/>
    </row>
    <row r="76" spans="1:57" s="2" customFormat="1" x14ac:dyDescent="0.2">
      <c r="A76" s="31"/>
      <c r="B76" s="32"/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3"/>
      <c r="AG76" s="33"/>
      <c r="AH76" s="33"/>
      <c r="AI76" s="33"/>
      <c r="AJ76" s="33"/>
      <c r="AK76" s="33"/>
      <c r="AL76" s="33"/>
      <c r="AM76" s="33"/>
      <c r="AN76" s="33"/>
      <c r="AO76" s="33"/>
      <c r="AP76" s="33"/>
      <c r="AQ76" s="33"/>
      <c r="AR76" s="36"/>
      <c r="BE76" s="31"/>
    </row>
    <row r="77" spans="1:57" s="2" customFormat="1" ht="6.95" customHeight="1" x14ac:dyDescent="0.2">
      <c r="A77" s="31"/>
      <c r="B77" s="51"/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52"/>
      <c r="N77" s="52"/>
      <c r="O77" s="52"/>
      <c r="P77" s="52"/>
      <c r="Q77" s="52"/>
      <c r="R77" s="52"/>
      <c r="S77" s="52"/>
      <c r="T77" s="52"/>
      <c r="U77" s="52"/>
      <c r="V77" s="52"/>
      <c r="W77" s="52"/>
      <c r="X77" s="52"/>
      <c r="Y77" s="52"/>
      <c r="Z77" s="52"/>
      <c r="AA77" s="52"/>
      <c r="AB77" s="52"/>
      <c r="AC77" s="52"/>
      <c r="AD77" s="52"/>
      <c r="AE77" s="52"/>
      <c r="AF77" s="52"/>
      <c r="AG77" s="52"/>
      <c r="AH77" s="52"/>
      <c r="AI77" s="52"/>
      <c r="AJ77" s="52"/>
      <c r="AK77" s="52"/>
      <c r="AL77" s="52"/>
      <c r="AM77" s="52"/>
      <c r="AN77" s="52"/>
      <c r="AO77" s="52"/>
      <c r="AP77" s="52"/>
      <c r="AQ77" s="52"/>
      <c r="AR77" s="36"/>
      <c r="BE77" s="31"/>
    </row>
    <row r="81" spans="1:90" s="2" customFormat="1" ht="6.95" customHeight="1" x14ac:dyDescent="0.2">
      <c r="A81" s="31"/>
      <c r="B81" s="53"/>
      <c r="C81" s="54"/>
      <c r="D81" s="54"/>
      <c r="E81" s="54"/>
      <c r="F81" s="54"/>
      <c r="G81" s="54"/>
      <c r="H81" s="54"/>
      <c r="I81" s="54"/>
      <c r="J81" s="54"/>
      <c r="K81" s="54"/>
      <c r="L81" s="54"/>
      <c r="M81" s="54"/>
      <c r="N81" s="54"/>
      <c r="O81" s="54"/>
      <c r="P81" s="54"/>
      <c r="Q81" s="54"/>
      <c r="R81" s="54"/>
      <c r="S81" s="54"/>
      <c r="T81" s="54"/>
      <c r="U81" s="54"/>
      <c r="V81" s="54"/>
      <c r="W81" s="54"/>
      <c r="X81" s="54"/>
      <c r="Y81" s="54"/>
      <c r="Z81" s="54"/>
      <c r="AA81" s="54"/>
      <c r="AB81" s="54"/>
      <c r="AC81" s="54"/>
      <c r="AD81" s="54"/>
      <c r="AE81" s="54"/>
      <c r="AF81" s="54"/>
      <c r="AG81" s="54"/>
      <c r="AH81" s="54"/>
      <c r="AI81" s="54"/>
      <c r="AJ81" s="54"/>
      <c r="AK81" s="54"/>
      <c r="AL81" s="54"/>
      <c r="AM81" s="54"/>
      <c r="AN81" s="54"/>
      <c r="AO81" s="54"/>
      <c r="AP81" s="54"/>
      <c r="AQ81" s="54"/>
      <c r="AR81" s="36"/>
      <c r="BE81" s="31"/>
    </row>
    <row r="82" spans="1:90" s="2" customFormat="1" ht="24.95" customHeight="1" x14ac:dyDescent="0.2">
      <c r="A82" s="31"/>
      <c r="B82" s="32"/>
      <c r="C82" s="20" t="s">
        <v>57</v>
      </c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33"/>
      <c r="AJ82" s="33"/>
      <c r="AK82" s="33"/>
      <c r="AL82" s="33"/>
      <c r="AM82" s="33"/>
      <c r="AN82" s="33"/>
      <c r="AO82" s="33"/>
      <c r="AP82" s="33"/>
      <c r="AQ82" s="33"/>
      <c r="AR82" s="36"/>
      <c r="BE82" s="31"/>
    </row>
    <row r="83" spans="1:90" s="2" customFormat="1" ht="6.95" customHeight="1" x14ac:dyDescent="0.2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33"/>
      <c r="AJ83" s="33"/>
      <c r="AK83" s="33"/>
      <c r="AL83" s="33"/>
      <c r="AM83" s="33"/>
      <c r="AN83" s="33"/>
      <c r="AO83" s="33"/>
      <c r="AP83" s="33"/>
      <c r="AQ83" s="33"/>
      <c r="AR83" s="36"/>
      <c r="BE83" s="31"/>
    </row>
    <row r="84" spans="1:90" s="4" customFormat="1" ht="12" customHeight="1" x14ac:dyDescent="0.2">
      <c r="B84" s="55"/>
      <c r="C84" s="26" t="s">
        <v>13</v>
      </c>
      <c r="D84" s="56"/>
      <c r="E84" s="56"/>
      <c r="F84" s="56"/>
      <c r="G84" s="56"/>
      <c r="H84" s="56"/>
      <c r="I84" s="56"/>
      <c r="J84" s="56"/>
      <c r="K84" s="56"/>
      <c r="L84" s="56" t="str">
        <f>K5</f>
        <v>OR_PHA</v>
      </c>
      <c r="M84" s="56"/>
      <c r="N84" s="56"/>
      <c r="O84" s="56"/>
      <c r="P84" s="56"/>
      <c r="Q84" s="56"/>
      <c r="R84" s="56"/>
      <c r="S84" s="56"/>
      <c r="T84" s="56"/>
      <c r="U84" s="56"/>
      <c r="V84" s="56"/>
      <c r="W84" s="56"/>
      <c r="X84" s="56"/>
      <c r="Y84" s="56"/>
      <c r="Z84" s="56"/>
      <c r="AA84" s="56"/>
      <c r="AB84" s="56"/>
      <c r="AC84" s="56"/>
      <c r="AD84" s="56"/>
      <c r="AE84" s="56"/>
      <c r="AF84" s="56"/>
      <c r="AG84" s="56"/>
      <c r="AH84" s="56"/>
      <c r="AI84" s="56"/>
      <c r="AJ84" s="56"/>
      <c r="AK84" s="56"/>
      <c r="AL84" s="56"/>
      <c r="AM84" s="56"/>
      <c r="AN84" s="56"/>
      <c r="AO84" s="56"/>
      <c r="AP84" s="56"/>
      <c r="AQ84" s="56"/>
      <c r="AR84" s="57"/>
    </row>
    <row r="85" spans="1:90" s="5" customFormat="1" ht="36.950000000000003" customHeight="1" x14ac:dyDescent="0.2">
      <c r="B85" s="58"/>
      <c r="C85" s="59" t="s">
        <v>16</v>
      </c>
      <c r="D85" s="60"/>
      <c r="E85" s="60"/>
      <c r="F85" s="60"/>
      <c r="G85" s="60"/>
      <c r="H85" s="60"/>
      <c r="I85" s="60"/>
      <c r="J85" s="60"/>
      <c r="K85" s="60"/>
      <c r="L85" s="222" t="str">
        <f>K6</f>
        <v>Zajištění údržby, revizí a servisních činností na stabilní hasicí zařízení u OŘ PHA 2023 - 2027</v>
      </c>
      <c r="M85" s="223"/>
      <c r="N85" s="223"/>
      <c r="O85" s="223"/>
      <c r="P85" s="223"/>
      <c r="Q85" s="223"/>
      <c r="R85" s="223"/>
      <c r="S85" s="223"/>
      <c r="T85" s="223"/>
      <c r="U85" s="223"/>
      <c r="V85" s="223"/>
      <c r="W85" s="223"/>
      <c r="X85" s="223"/>
      <c r="Y85" s="223"/>
      <c r="Z85" s="223"/>
      <c r="AA85" s="223"/>
      <c r="AB85" s="223"/>
      <c r="AC85" s="223"/>
      <c r="AD85" s="223"/>
      <c r="AE85" s="223"/>
      <c r="AF85" s="223"/>
      <c r="AG85" s="223"/>
      <c r="AH85" s="223"/>
      <c r="AI85" s="223"/>
      <c r="AJ85" s="223"/>
      <c r="AK85" s="60"/>
      <c r="AL85" s="60"/>
      <c r="AM85" s="60"/>
      <c r="AN85" s="60"/>
      <c r="AO85" s="60"/>
      <c r="AP85" s="60"/>
      <c r="AQ85" s="60"/>
      <c r="AR85" s="61"/>
    </row>
    <row r="86" spans="1:90" s="2" customFormat="1" ht="6.95" customHeight="1" x14ac:dyDescent="0.2">
      <c r="A86" s="31"/>
      <c r="B86" s="32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3"/>
      <c r="AR86" s="36"/>
      <c r="BE86" s="31"/>
    </row>
    <row r="87" spans="1:90" s="2" customFormat="1" ht="12" customHeight="1" x14ac:dyDescent="0.2">
      <c r="A87" s="31"/>
      <c r="B87" s="32"/>
      <c r="C87" s="26" t="s">
        <v>20</v>
      </c>
      <c r="D87" s="33"/>
      <c r="E87" s="33"/>
      <c r="F87" s="33"/>
      <c r="G87" s="33"/>
      <c r="H87" s="33"/>
      <c r="I87" s="33"/>
      <c r="J87" s="33"/>
      <c r="K87" s="33"/>
      <c r="L87" s="62" t="str">
        <f>IF(K8="","",K8)</f>
        <v>žst. Praha hl.n.</v>
      </c>
      <c r="M87" s="33"/>
      <c r="N87" s="33"/>
      <c r="O87" s="33"/>
      <c r="P87" s="33"/>
      <c r="Q87" s="33"/>
      <c r="R87" s="3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F87" s="33"/>
      <c r="AG87" s="33"/>
      <c r="AH87" s="33"/>
      <c r="AI87" s="26" t="s">
        <v>22</v>
      </c>
      <c r="AJ87" s="33"/>
      <c r="AK87" s="33"/>
      <c r="AL87" s="33"/>
      <c r="AM87" s="224" t="str">
        <f>IF(AN8= "","",AN8)</f>
        <v>15. 3. 2023</v>
      </c>
      <c r="AN87" s="224"/>
      <c r="AO87" s="33"/>
      <c r="AP87" s="33"/>
      <c r="AQ87" s="33"/>
      <c r="AR87" s="36"/>
      <c r="BE87" s="31"/>
    </row>
    <row r="88" spans="1:90" s="2" customFormat="1" ht="6.95" customHeight="1" x14ac:dyDescent="0.2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F88" s="33"/>
      <c r="AG88" s="33"/>
      <c r="AH88" s="33"/>
      <c r="AI88" s="33"/>
      <c r="AJ88" s="33"/>
      <c r="AK88" s="33"/>
      <c r="AL88" s="33"/>
      <c r="AM88" s="33"/>
      <c r="AN88" s="33"/>
      <c r="AO88" s="33"/>
      <c r="AP88" s="33"/>
      <c r="AQ88" s="33"/>
      <c r="AR88" s="36"/>
      <c r="BE88" s="31"/>
    </row>
    <row r="89" spans="1:90" s="2" customFormat="1" ht="15.2" customHeight="1" x14ac:dyDescent="0.2">
      <c r="A89" s="31"/>
      <c r="B89" s="32"/>
      <c r="C89" s="26" t="s">
        <v>24</v>
      </c>
      <c r="D89" s="33"/>
      <c r="E89" s="33"/>
      <c r="F89" s="33"/>
      <c r="G89" s="33"/>
      <c r="H89" s="33"/>
      <c r="I89" s="33"/>
      <c r="J89" s="33"/>
      <c r="K89" s="33"/>
      <c r="L89" s="56" t="str">
        <f>IF(E11= "","",E11)</f>
        <v>Správa železnic, státní organizace</v>
      </c>
      <c r="M89" s="33"/>
      <c r="N89" s="33"/>
      <c r="O89" s="33"/>
      <c r="P89" s="33"/>
      <c r="Q89" s="33"/>
      <c r="R89" s="3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F89" s="33"/>
      <c r="AG89" s="33"/>
      <c r="AH89" s="33"/>
      <c r="AI89" s="26" t="s">
        <v>32</v>
      </c>
      <c r="AJ89" s="33"/>
      <c r="AK89" s="33"/>
      <c r="AL89" s="33"/>
      <c r="AM89" s="225" t="str">
        <f>IF(E17="","",E17)</f>
        <v xml:space="preserve"> </v>
      </c>
      <c r="AN89" s="226"/>
      <c r="AO89" s="226"/>
      <c r="AP89" s="226"/>
      <c r="AQ89" s="33"/>
      <c r="AR89" s="36"/>
      <c r="AS89" s="227" t="s">
        <v>58</v>
      </c>
      <c r="AT89" s="228"/>
      <c r="AU89" s="64"/>
      <c r="AV89" s="64"/>
      <c r="AW89" s="64"/>
      <c r="AX89" s="64"/>
      <c r="AY89" s="64"/>
      <c r="AZ89" s="64"/>
      <c r="BA89" s="64"/>
      <c r="BB89" s="64"/>
      <c r="BC89" s="64"/>
      <c r="BD89" s="65"/>
      <c r="BE89" s="31"/>
    </row>
    <row r="90" spans="1:90" s="2" customFormat="1" ht="15.2" customHeight="1" x14ac:dyDescent="0.2">
      <c r="A90" s="31"/>
      <c r="B90" s="32"/>
      <c r="C90" s="26" t="s">
        <v>30</v>
      </c>
      <c r="D90" s="33"/>
      <c r="E90" s="33"/>
      <c r="F90" s="33"/>
      <c r="G90" s="33"/>
      <c r="H90" s="33"/>
      <c r="I90" s="33"/>
      <c r="J90" s="33"/>
      <c r="K90" s="33"/>
      <c r="L90" s="56" t="str">
        <f>IF(E14= "Vyplň údaj","",E14)</f>
        <v/>
      </c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F90" s="33"/>
      <c r="AG90" s="33"/>
      <c r="AH90" s="33"/>
      <c r="AI90" s="26" t="s">
        <v>35</v>
      </c>
      <c r="AJ90" s="33"/>
      <c r="AK90" s="33"/>
      <c r="AL90" s="33"/>
      <c r="AM90" s="225" t="str">
        <f>IF(E20="","",E20)</f>
        <v>L. Ulrich, DiS</v>
      </c>
      <c r="AN90" s="226"/>
      <c r="AO90" s="226"/>
      <c r="AP90" s="226"/>
      <c r="AQ90" s="33"/>
      <c r="AR90" s="36"/>
      <c r="AS90" s="229"/>
      <c r="AT90" s="230"/>
      <c r="AU90" s="66"/>
      <c r="AV90" s="66"/>
      <c r="AW90" s="66"/>
      <c r="AX90" s="66"/>
      <c r="AY90" s="66"/>
      <c r="AZ90" s="66"/>
      <c r="BA90" s="66"/>
      <c r="BB90" s="66"/>
      <c r="BC90" s="66"/>
      <c r="BD90" s="67"/>
      <c r="BE90" s="31"/>
    </row>
    <row r="91" spans="1:90" s="2" customFormat="1" ht="10.9" customHeight="1" x14ac:dyDescent="0.2">
      <c r="A91" s="31"/>
      <c r="B91" s="32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3"/>
      <c r="AH91" s="33"/>
      <c r="AI91" s="33"/>
      <c r="AJ91" s="33"/>
      <c r="AK91" s="33"/>
      <c r="AL91" s="33"/>
      <c r="AM91" s="33"/>
      <c r="AN91" s="33"/>
      <c r="AO91" s="33"/>
      <c r="AP91" s="33"/>
      <c r="AQ91" s="33"/>
      <c r="AR91" s="36"/>
      <c r="AS91" s="231"/>
      <c r="AT91" s="232"/>
      <c r="AU91" s="68"/>
      <c r="AV91" s="68"/>
      <c r="AW91" s="68"/>
      <c r="AX91" s="68"/>
      <c r="AY91" s="68"/>
      <c r="AZ91" s="68"/>
      <c r="BA91" s="68"/>
      <c r="BB91" s="68"/>
      <c r="BC91" s="68"/>
      <c r="BD91" s="69"/>
      <c r="BE91" s="31"/>
    </row>
    <row r="92" spans="1:90" s="2" customFormat="1" ht="29.25" customHeight="1" x14ac:dyDescent="0.2">
      <c r="A92" s="31"/>
      <c r="B92" s="32"/>
      <c r="C92" s="217" t="s">
        <v>59</v>
      </c>
      <c r="D92" s="218"/>
      <c r="E92" s="218"/>
      <c r="F92" s="218"/>
      <c r="G92" s="218"/>
      <c r="H92" s="70"/>
      <c r="I92" s="219" t="s">
        <v>60</v>
      </c>
      <c r="J92" s="218"/>
      <c r="K92" s="218"/>
      <c r="L92" s="218"/>
      <c r="M92" s="218"/>
      <c r="N92" s="218"/>
      <c r="O92" s="218"/>
      <c r="P92" s="218"/>
      <c r="Q92" s="218"/>
      <c r="R92" s="218"/>
      <c r="S92" s="218"/>
      <c r="T92" s="218"/>
      <c r="U92" s="218"/>
      <c r="V92" s="218"/>
      <c r="W92" s="218"/>
      <c r="X92" s="218"/>
      <c r="Y92" s="218"/>
      <c r="Z92" s="218"/>
      <c r="AA92" s="218"/>
      <c r="AB92" s="218"/>
      <c r="AC92" s="218"/>
      <c r="AD92" s="218"/>
      <c r="AE92" s="218"/>
      <c r="AF92" s="218"/>
      <c r="AG92" s="220" t="s">
        <v>61</v>
      </c>
      <c r="AH92" s="218"/>
      <c r="AI92" s="218"/>
      <c r="AJ92" s="218"/>
      <c r="AK92" s="218"/>
      <c r="AL92" s="218"/>
      <c r="AM92" s="218"/>
      <c r="AN92" s="219" t="s">
        <v>62</v>
      </c>
      <c r="AO92" s="218"/>
      <c r="AP92" s="221"/>
      <c r="AQ92" s="71" t="s">
        <v>63</v>
      </c>
      <c r="AR92" s="36"/>
      <c r="AS92" s="72" t="s">
        <v>64</v>
      </c>
      <c r="AT92" s="73" t="s">
        <v>65</v>
      </c>
      <c r="AU92" s="73" t="s">
        <v>66</v>
      </c>
      <c r="AV92" s="73" t="s">
        <v>67</v>
      </c>
      <c r="AW92" s="73" t="s">
        <v>68</v>
      </c>
      <c r="AX92" s="73" t="s">
        <v>69</v>
      </c>
      <c r="AY92" s="73" t="s">
        <v>70</v>
      </c>
      <c r="AZ92" s="73" t="s">
        <v>71</v>
      </c>
      <c r="BA92" s="73" t="s">
        <v>72</v>
      </c>
      <c r="BB92" s="73" t="s">
        <v>73</v>
      </c>
      <c r="BC92" s="73" t="s">
        <v>74</v>
      </c>
      <c r="BD92" s="74" t="s">
        <v>75</v>
      </c>
      <c r="BE92" s="31"/>
    </row>
    <row r="93" spans="1:90" s="2" customFormat="1" ht="10.9" customHeight="1" x14ac:dyDescent="0.2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33"/>
      <c r="AJ93" s="33"/>
      <c r="AK93" s="33"/>
      <c r="AL93" s="33"/>
      <c r="AM93" s="33"/>
      <c r="AN93" s="33"/>
      <c r="AO93" s="33"/>
      <c r="AP93" s="33"/>
      <c r="AQ93" s="33"/>
      <c r="AR93" s="36"/>
      <c r="AS93" s="75"/>
      <c r="AT93" s="76"/>
      <c r="AU93" s="76"/>
      <c r="AV93" s="76"/>
      <c r="AW93" s="76"/>
      <c r="AX93" s="76"/>
      <c r="AY93" s="76"/>
      <c r="AZ93" s="76"/>
      <c r="BA93" s="76"/>
      <c r="BB93" s="76"/>
      <c r="BC93" s="76"/>
      <c r="BD93" s="77"/>
      <c r="BE93" s="31"/>
    </row>
    <row r="94" spans="1:90" s="6" customFormat="1" ht="32.450000000000003" customHeight="1" x14ac:dyDescent="0.2">
      <c r="B94" s="78"/>
      <c r="C94" s="79" t="s">
        <v>76</v>
      </c>
      <c r="D94" s="80"/>
      <c r="E94" s="80"/>
      <c r="F94" s="80"/>
      <c r="G94" s="80"/>
      <c r="H94" s="80"/>
      <c r="I94" s="80"/>
      <c r="J94" s="80"/>
      <c r="K94" s="80"/>
      <c r="L94" s="80"/>
      <c r="M94" s="80"/>
      <c r="N94" s="80"/>
      <c r="O94" s="80"/>
      <c r="P94" s="80"/>
      <c r="Q94" s="80"/>
      <c r="R94" s="80"/>
      <c r="S94" s="80"/>
      <c r="T94" s="80"/>
      <c r="U94" s="80"/>
      <c r="V94" s="80"/>
      <c r="W94" s="80"/>
      <c r="X94" s="80"/>
      <c r="Y94" s="80"/>
      <c r="Z94" s="80"/>
      <c r="AA94" s="80"/>
      <c r="AB94" s="80"/>
      <c r="AC94" s="80"/>
      <c r="AD94" s="80"/>
      <c r="AE94" s="80"/>
      <c r="AF94" s="80"/>
      <c r="AG94" s="243">
        <f>ROUND(AG95,2)</f>
        <v>0</v>
      </c>
      <c r="AH94" s="243"/>
      <c r="AI94" s="243"/>
      <c r="AJ94" s="243"/>
      <c r="AK94" s="243"/>
      <c r="AL94" s="243"/>
      <c r="AM94" s="243"/>
      <c r="AN94" s="244">
        <f>SUM(AG94,AT94)</f>
        <v>0</v>
      </c>
      <c r="AO94" s="244"/>
      <c r="AP94" s="244"/>
      <c r="AQ94" s="82" t="s">
        <v>1</v>
      </c>
      <c r="AR94" s="83"/>
      <c r="AS94" s="84">
        <f>ROUND(AS95,2)</f>
        <v>0</v>
      </c>
      <c r="AT94" s="85">
        <f>ROUND(SUM(AV94:AW94),2)</f>
        <v>0</v>
      </c>
      <c r="AU94" s="86">
        <f>ROUND(AU95,5)</f>
        <v>0</v>
      </c>
      <c r="AV94" s="85">
        <f>ROUND(AZ94*L29,2)</f>
        <v>0</v>
      </c>
      <c r="AW94" s="85">
        <f>ROUND(BA94*L30,2)</f>
        <v>0</v>
      </c>
      <c r="AX94" s="85">
        <f>ROUND(BB94*L29,2)</f>
        <v>0</v>
      </c>
      <c r="AY94" s="85">
        <f>ROUND(BC94*L30,2)</f>
        <v>0</v>
      </c>
      <c r="AZ94" s="85">
        <f>ROUND(AZ95,2)</f>
        <v>0</v>
      </c>
      <c r="BA94" s="85">
        <f>ROUND(BA95,2)</f>
        <v>0</v>
      </c>
      <c r="BB94" s="85">
        <f>ROUND(BB95,2)</f>
        <v>0</v>
      </c>
      <c r="BC94" s="85">
        <f>ROUND(BC95,2)</f>
        <v>0</v>
      </c>
      <c r="BD94" s="87">
        <f>ROUND(BD95,2)</f>
        <v>0</v>
      </c>
      <c r="BS94" s="88" t="s">
        <v>77</v>
      </c>
      <c r="BT94" s="88" t="s">
        <v>78</v>
      </c>
      <c r="BV94" s="88" t="s">
        <v>79</v>
      </c>
      <c r="BW94" s="88" t="s">
        <v>5</v>
      </c>
      <c r="BX94" s="88" t="s">
        <v>80</v>
      </c>
      <c r="CL94" s="88" t="s">
        <v>1</v>
      </c>
    </row>
    <row r="95" spans="1:90" s="7" customFormat="1" ht="37.5" customHeight="1" x14ac:dyDescent="0.2">
      <c r="A95" s="89" t="s">
        <v>81</v>
      </c>
      <c r="B95" s="90"/>
      <c r="C95" s="91"/>
      <c r="D95" s="242" t="s">
        <v>14</v>
      </c>
      <c r="E95" s="242"/>
      <c r="F95" s="242"/>
      <c r="G95" s="242"/>
      <c r="H95" s="242"/>
      <c r="I95" s="92"/>
      <c r="J95" s="242" t="s">
        <v>17</v>
      </c>
      <c r="K95" s="242"/>
      <c r="L95" s="242"/>
      <c r="M95" s="242"/>
      <c r="N95" s="242"/>
      <c r="O95" s="242"/>
      <c r="P95" s="242"/>
      <c r="Q95" s="242"/>
      <c r="R95" s="242"/>
      <c r="S95" s="242"/>
      <c r="T95" s="242"/>
      <c r="U95" s="242"/>
      <c r="V95" s="242"/>
      <c r="W95" s="242"/>
      <c r="X95" s="242"/>
      <c r="Y95" s="242"/>
      <c r="Z95" s="242"/>
      <c r="AA95" s="242"/>
      <c r="AB95" s="242"/>
      <c r="AC95" s="242"/>
      <c r="AD95" s="242"/>
      <c r="AE95" s="242"/>
      <c r="AF95" s="242"/>
      <c r="AG95" s="240">
        <f>'OR_PHA - Zajištění údržby...'!J28</f>
        <v>0</v>
      </c>
      <c r="AH95" s="241"/>
      <c r="AI95" s="241"/>
      <c r="AJ95" s="241"/>
      <c r="AK95" s="241"/>
      <c r="AL95" s="241"/>
      <c r="AM95" s="241"/>
      <c r="AN95" s="240">
        <f>SUM(AG95,AT95)</f>
        <v>0</v>
      </c>
      <c r="AO95" s="241"/>
      <c r="AP95" s="241"/>
      <c r="AQ95" s="93" t="s">
        <v>82</v>
      </c>
      <c r="AR95" s="94"/>
      <c r="AS95" s="95">
        <v>0</v>
      </c>
      <c r="AT95" s="96">
        <f>ROUND(SUM(AV95:AW95),2)</f>
        <v>0</v>
      </c>
      <c r="AU95" s="97">
        <f>'OR_PHA - Zajištění údržby...'!P116</f>
        <v>0</v>
      </c>
      <c r="AV95" s="96">
        <f>'OR_PHA - Zajištění údržby...'!J31</f>
        <v>0</v>
      </c>
      <c r="AW95" s="96">
        <f>'OR_PHA - Zajištění údržby...'!J32</f>
        <v>0</v>
      </c>
      <c r="AX95" s="96">
        <f>'OR_PHA - Zajištění údržby...'!J33</f>
        <v>0</v>
      </c>
      <c r="AY95" s="96">
        <f>'OR_PHA - Zajištění údržby...'!J34</f>
        <v>0</v>
      </c>
      <c r="AZ95" s="96">
        <f>'OR_PHA - Zajištění údržby...'!F31</f>
        <v>0</v>
      </c>
      <c r="BA95" s="96">
        <f>'OR_PHA - Zajištění údržby...'!F32</f>
        <v>0</v>
      </c>
      <c r="BB95" s="96">
        <f>'OR_PHA - Zajištění údržby...'!F33</f>
        <v>0</v>
      </c>
      <c r="BC95" s="96">
        <f>'OR_PHA - Zajištění údržby...'!F34</f>
        <v>0</v>
      </c>
      <c r="BD95" s="98">
        <f>'OR_PHA - Zajištění údržby...'!F35</f>
        <v>0</v>
      </c>
      <c r="BT95" s="99" t="s">
        <v>83</v>
      </c>
      <c r="BU95" s="99" t="s">
        <v>84</v>
      </c>
      <c r="BV95" s="99" t="s">
        <v>79</v>
      </c>
      <c r="BW95" s="99" t="s">
        <v>5</v>
      </c>
      <c r="BX95" s="99" t="s">
        <v>80</v>
      </c>
      <c r="CL95" s="99" t="s">
        <v>1</v>
      </c>
    </row>
    <row r="96" spans="1:90" s="2" customFormat="1" ht="30" customHeight="1" x14ac:dyDescent="0.2">
      <c r="A96" s="31"/>
      <c r="B96" s="32"/>
      <c r="C96" s="33"/>
      <c r="D96" s="33"/>
      <c r="E96" s="33"/>
      <c r="F96" s="33"/>
      <c r="G96" s="33"/>
      <c r="H96" s="33"/>
      <c r="I96" s="33"/>
      <c r="J96" s="33"/>
      <c r="K96" s="33"/>
      <c r="L96" s="33"/>
      <c r="M96" s="33"/>
      <c r="N96" s="33"/>
      <c r="O96" s="33"/>
      <c r="P96" s="33"/>
      <c r="Q96" s="33"/>
      <c r="R96" s="3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F96" s="33"/>
      <c r="AG96" s="33"/>
      <c r="AH96" s="33"/>
      <c r="AI96" s="33"/>
      <c r="AJ96" s="33"/>
      <c r="AK96" s="33"/>
      <c r="AL96" s="33"/>
      <c r="AM96" s="33"/>
      <c r="AN96" s="33"/>
      <c r="AO96" s="33"/>
      <c r="AP96" s="33"/>
      <c r="AQ96" s="33"/>
      <c r="AR96" s="36"/>
      <c r="AS96" s="31"/>
      <c r="AT96" s="31"/>
      <c r="AU96" s="31"/>
      <c r="AV96" s="31"/>
      <c r="AW96" s="31"/>
      <c r="AX96" s="31"/>
      <c r="AY96" s="31"/>
      <c r="AZ96" s="31"/>
      <c r="BA96" s="31"/>
      <c r="BB96" s="31"/>
      <c r="BC96" s="31"/>
      <c r="BD96" s="31"/>
      <c r="BE96" s="31"/>
    </row>
    <row r="97" spans="1:57" s="2" customFormat="1" ht="6.95" customHeight="1" x14ac:dyDescent="0.2">
      <c r="A97" s="31"/>
      <c r="B97" s="51"/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52"/>
      <c r="N97" s="52"/>
      <c r="O97" s="52"/>
      <c r="P97" s="52"/>
      <c r="Q97" s="52"/>
      <c r="R97" s="52"/>
      <c r="S97" s="52"/>
      <c r="T97" s="52"/>
      <c r="U97" s="52"/>
      <c r="V97" s="52"/>
      <c r="W97" s="52"/>
      <c r="X97" s="52"/>
      <c r="Y97" s="52"/>
      <c r="Z97" s="52"/>
      <c r="AA97" s="52"/>
      <c r="AB97" s="52"/>
      <c r="AC97" s="52"/>
      <c r="AD97" s="52"/>
      <c r="AE97" s="52"/>
      <c r="AF97" s="52"/>
      <c r="AG97" s="52"/>
      <c r="AH97" s="52"/>
      <c r="AI97" s="52"/>
      <c r="AJ97" s="52"/>
      <c r="AK97" s="52"/>
      <c r="AL97" s="52"/>
      <c r="AM97" s="52"/>
      <c r="AN97" s="52"/>
      <c r="AO97" s="52"/>
      <c r="AP97" s="52"/>
      <c r="AQ97" s="52"/>
      <c r="AR97" s="36"/>
      <c r="AS97" s="31"/>
      <c r="AT97" s="31"/>
      <c r="AU97" s="31"/>
      <c r="AV97" s="31"/>
      <c r="AW97" s="31"/>
      <c r="AX97" s="31"/>
      <c r="AY97" s="31"/>
      <c r="AZ97" s="31"/>
      <c r="BA97" s="31"/>
      <c r="BB97" s="31"/>
      <c r="BC97" s="31"/>
      <c r="BD97" s="31"/>
      <c r="BE97" s="31"/>
    </row>
  </sheetData>
  <sheetProtection algorithmName="SHA-512" hashValue="byyNtEaxfhT1miOcavyQOVMl4FAZg641BDMFfE5+wlOKNkitkQMd3NqmfKdiv36qCaFpL455+h3ugSKzUgoxFA==" saltValue="xdEdrlTZbbC7Sy+dgBsFA0tTKbRuOy9Hk1TxMmos/S1NeNLCERRS7KUSaJ9AGjjzHZ8gx9DjiCJvSgHSmZmHQw==" spinCount="100000" sheet="1" objects="1" scenarios="1" formatColumns="0" formatRows="0"/>
  <mergeCells count="42">
    <mergeCell ref="AK30:AO30"/>
    <mergeCell ref="L30:P30"/>
    <mergeCell ref="W31:AE31"/>
    <mergeCell ref="L31:P31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N95:AP95"/>
    <mergeCell ref="AG95:AM95"/>
    <mergeCell ref="D95:H95"/>
    <mergeCell ref="J95:AF95"/>
    <mergeCell ref="AG94:AM94"/>
    <mergeCell ref="AN94:AP94"/>
    <mergeCell ref="AR2:BE2"/>
    <mergeCell ref="C92:G92"/>
    <mergeCell ref="I92:AF92"/>
    <mergeCell ref="AG92:AM92"/>
    <mergeCell ref="AN92:AP92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</mergeCells>
  <hyperlinks>
    <hyperlink ref="A95" location="'OR_PHA - Zajištění údržby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07"/>
  <sheetViews>
    <sheetView showGridLines="0" tabSelected="1" workbookViewId="0">
      <selection activeCell="H121" sqref="H121"/>
    </sheetView>
  </sheetViews>
  <sheetFormatPr defaultRowHeight="11.2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L2" s="216"/>
      <c r="M2" s="216"/>
      <c r="N2" s="216"/>
      <c r="O2" s="216"/>
      <c r="P2" s="216"/>
      <c r="Q2" s="216"/>
      <c r="R2" s="216"/>
      <c r="S2" s="216"/>
      <c r="T2" s="216"/>
      <c r="U2" s="216"/>
      <c r="V2" s="216"/>
      <c r="AT2" s="14" t="s">
        <v>5</v>
      </c>
    </row>
    <row r="3" spans="1:46" s="1" customFormat="1" ht="6.95" customHeight="1" x14ac:dyDescent="0.2">
      <c r="B3" s="100"/>
      <c r="C3" s="101"/>
      <c r="D3" s="101"/>
      <c r="E3" s="101"/>
      <c r="F3" s="101"/>
      <c r="G3" s="101"/>
      <c r="H3" s="101"/>
      <c r="I3" s="101"/>
      <c r="J3" s="101"/>
      <c r="K3" s="101"/>
      <c r="L3" s="17"/>
      <c r="AT3" s="14" t="s">
        <v>85</v>
      </c>
    </row>
    <row r="4" spans="1:46" s="1" customFormat="1" ht="24.95" customHeight="1" x14ac:dyDescent="0.2">
      <c r="B4" s="17"/>
      <c r="D4" s="102" t="s">
        <v>426</v>
      </c>
      <c r="L4" s="17"/>
      <c r="M4" s="103" t="s">
        <v>10</v>
      </c>
      <c r="AT4" s="14" t="s">
        <v>4</v>
      </c>
    </row>
    <row r="5" spans="1:46" s="1" customFormat="1" ht="6.95" customHeight="1" x14ac:dyDescent="0.2">
      <c r="B5" s="17"/>
      <c r="L5" s="17"/>
    </row>
    <row r="6" spans="1:46" s="2" customFormat="1" ht="12" customHeight="1" x14ac:dyDescent="0.2">
      <c r="A6" s="31"/>
      <c r="B6" s="36"/>
      <c r="C6" s="31"/>
      <c r="D6" s="104" t="s">
        <v>16</v>
      </c>
      <c r="E6" s="31"/>
      <c r="F6" s="31"/>
      <c r="G6" s="31"/>
      <c r="H6" s="31"/>
      <c r="I6" s="31"/>
      <c r="J6" s="31"/>
      <c r="K6" s="31"/>
      <c r="L6" s="48"/>
      <c r="S6" s="31"/>
      <c r="T6" s="31"/>
      <c r="U6" s="31"/>
      <c r="V6" s="31"/>
      <c r="W6" s="31"/>
      <c r="X6" s="31"/>
      <c r="Y6" s="31"/>
      <c r="Z6" s="31"/>
      <c r="AA6" s="31"/>
      <c r="AB6" s="31"/>
      <c r="AC6" s="31"/>
      <c r="AD6" s="31"/>
      <c r="AE6" s="31"/>
    </row>
    <row r="7" spans="1:46" s="2" customFormat="1" ht="30" customHeight="1" x14ac:dyDescent="0.2">
      <c r="A7" s="31"/>
      <c r="B7" s="36"/>
      <c r="C7" s="31"/>
      <c r="D7" s="31"/>
      <c r="E7" s="258" t="s">
        <v>17</v>
      </c>
      <c r="F7" s="259"/>
      <c r="G7" s="259"/>
      <c r="H7" s="259"/>
      <c r="I7" s="31"/>
      <c r="J7" s="31"/>
      <c r="K7" s="31"/>
      <c r="L7" s="48"/>
      <c r="S7" s="31"/>
      <c r="T7" s="31"/>
      <c r="U7" s="31"/>
      <c r="V7" s="31"/>
      <c r="W7" s="31"/>
      <c r="X7" s="31"/>
      <c r="Y7" s="31"/>
      <c r="Z7" s="31"/>
      <c r="AA7" s="31"/>
      <c r="AB7" s="31"/>
      <c r="AC7" s="31"/>
      <c r="AD7" s="31"/>
      <c r="AE7" s="31"/>
    </row>
    <row r="8" spans="1:46" s="2" customFormat="1" x14ac:dyDescent="0.2">
      <c r="A8" s="31"/>
      <c r="B8" s="36"/>
      <c r="C8" s="31"/>
      <c r="D8" s="31"/>
      <c r="E8" s="31"/>
      <c r="F8" s="31"/>
      <c r="G8" s="31"/>
      <c r="H8" s="31"/>
      <c r="I8" s="31"/>
      <c r="J8" s="31"/>
      <c r="K8" s="31"/>
      <c r="L8" s="48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2" customHeight="1" x14ac:dyDescent="0.2">
      <c r="A9" s="31"/>
      <c r="B9" s="36"/>
      <c r="C9" s="31"/>
      <c r="D9" s="104" t="s">
        <v>18</v>
      </c>
      <c r="E9" s="31"/>
      <c r="F9" s="105" t="s">
        <v>1</v>
      </c>
      <c r="G9" s="31"/>
      <c r="H9" s="31"/>
      <c r="I9" s="104" t="s">
        <v>19</v>
      </c>
      <c r="J9" s="105" t="s">
        <v>1</v>
      </c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2" customHeight="1" x14ac:dyDescent="0.2">
      <c r="A10" s="31"/>
      <c r="B10" s="36"/>
      <c r="C10" s="31"/>
      <c r="D10" s="104" t="s">
        <v>20</v>
      </c>
      <c r="E10" s="31"/>
      <c r="F10" s="105" t="s">
        <v>21</v>
      </c>
      <c r="G10" s="31"/>
      <c r="H10" s="31"/>
      <c r="I10" s="104" t="s">
        <v>22</v>
      </c>
      <c r="J10" s="215" t="s">
        <v>31</v>
      </c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0.9" customHeight="1" x14ac:dyDescent="0.2">
      <c r="A11" s="31"/>
      <c r="B11" s="36"/>
      <c r="C11" s="31"/>
      <c r="D11" s="31"/>
      <c r="E11" s="31"/>
      <c r="F11" s="31"/>
      <c r="G11" s="31"/>
      <c r="H11" s="31"/>
      <c r="I11" s="31"/>
      <c r="J11" s="31"/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 x14ac:dyDescent="0.2">
      <c r="A12" s="31"/>
      <c r="B12" s="36"/>
      <c r="C12" s="31"/>
      <c r="D12" s="104" t="s">
        <v>24</v>
      </c>
      <c r="E12" s="31"/>
      <c r="F12" s="31"/>
      <c r="G12" s="31"/>
      <c r="H12" s="31"/>
      <c r="I12" s="104" t="s">
        <v>25</v>
      </c>
      <c r="J12" s="105" t="s">
        <v>26</v>
      </c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8" customHeight="1" x14ac:dyDescent="0.2">
      <c r="A13" s="31"/>
      <c r="B13" s="36"/>
      <c r="C13" s="31"/>
      <c r="D13" s="31"/>
      <c r="E13" s="105" t="s">
        <v>27</v>
      </c>
      <c r="F13" s="31"/>
      <c r="G13" s="31"/>
      <c r="H13" s="31"/>
      <c r="I13" s="104" t="s">
        <v>28</v>
      </c>
      <c r="J13" s="105" t="s">
        <v>29</v>
      </c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6.95" customHeight="1" x14ac:dyDescent="0.2">
      <c r="A14" s="31"/>
      <c r="B14" s="36"/>
      <c r="C14" s="31"/>
      <c r="D14" s="31"/>
      <c r="E14" s="31"/>
      <c r="F14" s="31"/>
      <c r="G14" s="31"/>
      <c r="H14" s="31"/>
      <c r="I14" s="31"/>
      <c r="J14" s="31"/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2" customHeight="1" x14ac:dyDescent="0.2">
      <c r="A15" s="31"/>
      <c r="B15" s="36"/>
      <c r="C15" s="31"/>
      <c r="D15" s="104" t="s">
        <v>30</v>
      </c>
      <c r="E15" s="31"/>
      <c r="F15" s="31"/>
      <c r="G15" s="31"/>
      <c r="H15" s="31"/>
      <c r="I15" s="104" t="s">
        <v>25</v>
      </c>
      <c r="J15" s="27" t="str">
        <f>'Rekapitulace zakázky'!AN13</f>
        <v>Vyplň údaj</v>
      </c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18" customHeight="1" x14ac:dyDescent="0.2">
      <c r="A16" s="31"/>
      <c r="B16" s="36"/>
      <c r="C16" s="31"/>
      <c r="D16" s="31"/>
      <c r="E16" s="260" t="str">
        <f>'Rekapitulace zakázky'!E14</f>
        <v>Vyplň údaj</v>
      </c>
      <c r="F16" s="261"/>
      <c r="G16" s="261"/>
      <c r="H16" s="261"/>
      <c r="I16" s="104" t="s">
        <v>28</v>
      </c>
      <c r="J16" s="27" t="str">
        <f>'Rekapitulace zakázky'!AN14</f>
        <v>Vyplň údaj</v>
      </c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6.95" customHeight="1" x14ac:dyDescent="0.2">
      <c r="A17" s="31"/>
      <c r="B17" s="36"/>
      <c r="C17" s="31"/>
      <c r="D17" s="31"/>
      <c r="E17" s="31"/>
      <c r="F17" s="31"/>
      <c r="G17" s="31"/>
      <c r="H17" s="31"/>
      <c r="I17" s="31"/>
      <c r="J17" s="31"/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2" customHeight="1" x14ac:dyDescent="0.2">
      <c r="A18" s="31"/>
      <c r="B18" s="36"/>
      <c r="C18" s="31"/>
      <c r="D18" s="104" t="s">
        <v>32</v>
      </c>
      <c r="E18" s="31"/>
      <c r="F18" s="31"/>
      <c r="G18" s="31"/>
      <c r="H18" s="31"/>
      <c r="I18" s="104" t="s">
        <v>25</v>
      </c>
      <c r="J18" s="105" t="s">
        <v>1</v>
      </c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18" customHeight="1" x14ac:dyDescent="0.2">
      <c r="A19" s="31"/>
      <c r="B19" s="36"/>
      <c r="C19" s="31"/>
      <c r="D19" s="31"/>
      <c r="E19" s="105" t="s">
        <v>33</v>
      </c>
      <c r="F19" s="31"/>
      <c r="G19" s="31"/>
      <c r="H19" s="31"/>
      <c r="I19" s="104" t="s">
        <v>28</v>
      </c>
      <c r="J19" s="105" t="s">
        <v>1</v>
      </c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6.95" customHeight="1" x14ac:dyDescent="0.2">
      <c r="A20" s="31"/>
      <c r="B20" s="36"/>
      <c r="C20" s="31"/>
      <c r="D20" s="31"/>
      <c r="E20" s="31"/>
      <c r="F20" s="31"/>
      <c r="G20" s="31"/>
      <c r="H20" s="31"/>
      <c r="I20" s="31"/>
      <c r="J20" s="31"/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2" customHeight="1" x14ac:dyDescent="0.2">
      <c r="A21" s="31"/>
      <c r="B21" s="36"/>
      <c r="C21" s="31"/>
      <c r="D21" s="104" t="s">
        <v>35</v>
      </c>
      <c r="E21" s="31"/>
      <c r="F21" s="31"/>
      <c r="G21" s="31"/>
      <c r="H21" s="31"/>
      <c r="I21" s="104" t="s">
        <v>25</v>
      </c>
      <c r="J21" s="105" t="s">
        <v>1</v>
      </c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18" customHeight="1" x14ac:dyDescent="0.2">
      <c r="A22" s="31"/>
      <c r="B22" s="36"/>
      <c r="C22" s="31"/>
      <c r="D22" s="31"/>
      <c r="E22" s="105"/>
      <c r="F22" s="31"/>
      <c r="G22" s="31"/>
      <c r="H22" s="31"/>
      <c r="I22" s="104" t="s">
        <v>28</v>
      </c>
      <c r="J22" s="105" t="s">
        <v>1</v>
      </c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6.95" customHeight="1" x14ac:dyDescent="0.2">
      <c r="A23" s="31"/>
      <c r="B23" s="36"/>
      <c r="C23" s="31"/>
      <c r="D23" s="31"/>
      <c r="E23" s="31"/>
      <c r="F23" s="31"/>
      <c r="G23" s="31"/>
      <c r="H23" s="31"/>
      <c r="I23" s="31"/>
      <c r="J23" s="31"/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2" customHeight="1" x14ac:dyDescent="0.2">
      <c r="A24" s="31"/>
      <c r="B24" s="36"/>
      <c r="C24" s="31"/>
      <c r="D24" s="104" t="s">
        <v>37</v>
      </c>
      <c r="E24" s="31"/>
      <c r="F24" s="31"/>
      <c r="G24" s="31"/>
      <c r="H24" s="31"/>
      <c r="I24" s="31"/>
      <c r="J24" s="31"/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8" customFormat="1" ht="16.5" customHeight="1" x14ac:dyDescent="0.2">
      <c r="A25" s="106"/>
      <c r="B25" s="107"/>
      <c r="C25" s="106"/>
      <c r="D25" s="106"/>
      <c r="E25" s="262" t="s">
        <v>1</v>
      </c>
      <c r="F25" s="262"/>
      <c r="G25" s="262"/>
      <c r="H25" s="262"/>
      <c r="I25" s="106"/>
      <c r="J25" s="106"/>
      <c r="K25" s="106"/>
      <c r="L25" s="108"/>
      <c r="S25" s="106"/>
      <c r="T25" s="106"/>
      <c r="U25" s="106"/>
      <c r="V25" s="106"/>
      <c r="W25" s="106"/>
      <c r="X25" s="106"/>
      <c r="Y25" s="106"/>
      <c r="Z25" s="106"/>
      <c r="AA25" s="106"/>
      <c r="AB25" s="106"/>
      <c r="AC25" s="106"/>
      <c r="AD25" s="106"/>
      <c r="AE25" s="106"/>
    </row>
    <row r="26" spans="1:31" s="2" customFormat="1" ht="6.95" customHeight="1" x14ac:dyDescent="0.2">
      <c r="A26" s="31"/>
      <c r="B26" s="36"/>
      <c r="C26" s="31"/>
      <c r="D26" s="31"/>
      <c r="E26" s="31"/>
      <c r="F26" s="31"/>
      <c r="G26" s="31"/>
      <c r="H26" s="31"/>
      <c r="I26" s="31"/>
      <c r="J26" s="31"/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2" customFormat="1" ht="6.95" customHeight="1" x14ac:dyDescent="0.2">
      <c r="A27" s="31"/>
      <c r="B27" s="36"/>
      <c r="C27" s="31"/>
      <c r="D27" s="109"/>
      <c r="E27" s="109"/>
      <c r="F27" s="109"/>
      <c r="G27" s="109"/>
      <c r="H27" s="109"/>
      <c r="I27" s="109"/>
      <c r="J27" s="109"/>
      <c r="K27" s="109"/>
      <c r="L27" s="48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spans="1:31" s="2" customFormat="1" ht="25.35" customHeight="1" x14ac:dyDescent="0.2">
      <c r="A28" s="31"/>
      <c r="B28" s="36"/>
      <c r="C28" s="31"/>
      <c r="D28" s="110" t="s">
        <v>38</v>
      </c>
      <c r="E28" s="31"/>
      <c r="F28" s="31"/>
      <c r="G28" s="31"/>
      <c r="H28" s="31"/>
      <c r="I28" s="31"/>
      <c r="J28" s="111">
        <f>ROUND(J116, 2)</f>
        <v>0</v>
      </c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 x14ac:dyDescent="0.2">
      <c r="A29" s="31"/>
      <c r="B29" s="36"/>
      <c r="C29" s="31"/>
      <c r="D29" s="109"/>
      <c r="E29" s="109"/>
      <c r="F29" s="109"/>
      <c r="G29" s="109"/>
      <c r="H29" s="109"/>
      <c r="I29" s="109"/>
      <c r="J29" s="109"/>
      <c r="K29" s="109"/>
      <c r="L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14.45" customHeight="1" x14ac:dyDescent="0.2">
      <c r="A30" s="31"/>
      <c r="B30" s="36"/>
      <c r="C30" s="31"/>
      <c r="D30" s="31"/>
      <c r="E30" s="31"/>
      <c r="F30" s="112" t="s">
        <v>40</v>
      </c>
      <c r="G30" s="31"/>
      <c r="H30" s="31"/>
      <c r="I30" s="112" t="s">
        <v>39</v>
      </c>
      <c r="J30" s="112" t="s">
        <v>41</v>
      </c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14.45" customHeight="1" x14ac:dyDescent="0.2">
      <c r="A31" s="31"/>
      <c r="B31" s="36"/>
      <c r="C31" s="31"/>
      <c r="D31" s="113" t="s">
        <v>42</v>
      </c>
      <c r="E31" s="104" t="s">
        <v>43</v>
      </c>
      <c r="F31" s="114">
        <f>ROUND((SUM(BE116:BE206)),  2)</f>
        <v>0</v>
      </c>
      <c r="G31" s="31"/>
      <c r="H31" s="31"/>
      <c r="I31" s="115">
        <v>0.21</v>
      </c>
      <c r="J31" s="114">
        <f>ROUND(((SUM(BE116:BE206))*I31),  2)</f>
        <v>0</v>
      </c>
      <c r="K31" s="31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 x14ac:dyDescent="0.2">
      <c r="A32" s="31"/>
      <c r="B32" s="36"/>
      <c r="C32" s="31"/>
      <c r="D32" s="31"/>
      <c r="E32" s="104" t="s">
        <v>44</v>
      </c>
      <c r="F32" s="114">
        <f>ROUND((SUM(BF116:BF206)),  2)</f>
        <v>0</v>
      </c>
      <c r="G32" s="31"/>
      <c r="H32" s="31"/>
      <c r="I32" s="115">
        <v>0.15</v>
      </c>
      <c r="J32" s="114">
        <f>ROUND(((SUM(BF116:BF206))*I32),  2)</f>
        <v>0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hidden="1" customHeight="1" x14ac:dyDescent="0.2">
      <c r="A33" s="31"/>
      <c r="B33" s="36"/>
      <c r="C33" s="31"/>
      <c r="D33" s="31"/>
      <c r="E33" s="104" t="s">
        <v>45</v>
      </c>
      <c r="F33" s="114">
        <f>ROUND((SUM(BG116:BG206)),  2)</f>
        <v>0</v>
      </c>
      <c r="G33" s="31"/>
      <c r="H33" s="31"/>
      <c r="I33" s="115">
        <v>0.21</v>
      </c>
      <c r="J33" s="114">
        <f>0</f>
        <v>0</v>
      </c>
      <c r="K33" s="31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hidden="1" customHeight="1" x14ac:dyDescent="0.2">
      <c r="A34" s="31"/>
      <c r="B34" s="36"/>
      <c r="C34" s="31"/>
      <c r="D34" s="31"/>
      <c r="E34" s="104" t="s">
        <v>46</v>
      </c>
      <c r="F34" s="114">
        <f>ROUND((SUM(BH116:BH206)),  2)</f>
        <v>0</v>
      </c>
      <c r="G34" s="31"/>
      <c r="H34" s="31"/>
      <c r="I34" s="115">
        <v>0.15</v>
      </c>
      <c r="J34" s="114">
        <f>0</f>
        <v>0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 x14ac:dyDescent="0.2">
      <c r="A35" s="31"/>
      <c r="B35" s="36"/>
      <c r="C35" s="31"/>
      <c r="D35" s="31"/>
      <c r="E35" s="104" t="s">
        <v>47</v>
      </c>
      <c r="F35" s="114">
        <f>ROUND((SUM(BI116:BI206)),  2)</f>
        <v>0</v>
      </c>
      <c r="G35" s="31"/>
      <c r="H35" s="31"/>
      <c r="I35" s="115">
        <v>0</v>
      </c>
      <c r="J35" s="114">
        <f>0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6.95" customHeight="1" x14ac:dyDescent="0.2">
      <c r="A36" s="31"/>
      <c r="B36" s="36"/>
      <c r="C36" s="31"/>
      <c r="D36" s="31"/>
      <c r="E36" s="31"/>
      <c r="F36" s="31"/>
      <c r="G36" s="31"/>
      <c r="H36" s="31"/>
      <c r="I36" s="31"/>
      <c r="J36" s="31"/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25.35" customHeight="1" x14ac:dyDescent="0.2">
      <c r="A37" s="31"/>
      <c r="B37" s="36"/>
      <c r="C37" s="116"/>
      <c r="D37" s="117" t="s">
        <v>48</v>
      </c>
      <c r="E37" s="118"/>
      <c r="F37" s="118"/>
      <c r="G37" s="119" t="s">
        <v>49</v>
      </c>
      <c r="H37" s="120" t="s">
        <v>50</v>
      </c>
      <c r="I37" s="118"/>
      <c r="J37" s="121">
        <f>SUM(J28:J35)</f>
        <v>0</v>
      </c>
      <c r="K37" s="122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5" customHeight="1" x14ac:dyDescent="0.2">
      <c r="A38" s="31"/>
      <c r="B38" s="36"/>
      <c r="C38" s="31"/>
      <c r="D38" s="31"/>
      <c r="E38" s="31"/>
      <c r="F38" s="31"/>
      <c r="G38" s="31"/>
      <c r="H38" s="31"/>
      <c r="I38" s="31"/>
      <c r="J38" s="31"/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1" customFormat="1" ht="14.45" customHeight="1" x14ac:dyDescent="0.2">
      <c r="B39" s="17"/>
      <c r="L39" s="17"/>
    </row>
    <row r="40" spans="1:31" s="1" customFormat="1" ht="14.45" customHeight="1" x14ac:dyDescent="0.2">
      <c r="B40" s="17"/>
      <c r="L40" s="17"/>
    </row>
    <row r="41" spans="1:31" s="1" customFormat="1" ht="14.45" customHeight="1" x14ac:dyDescent="0.2">
      <c r="B41" s="17"/>
      <c r="L41" s="17"/>
    </row>
    <row r="42" spans="1:31" s="1" customFormat="1" ht="14.45" customHeight="1" x14ac:dyDescent="0.2">
      <c r="B42" s="17"/>
      <c r="L42" s="17"/>
    </row>
    <row r="43" spans="1:31" s="1" customFormat="1" ht="14.45" customHeight="1" x14ac:dyDescent="0.2">
      <c r="B43" s="17"/>
      <c r="L43" s="17"/>
    </row>
    <row r="44" spans="1:31" s="1" customFormat="1" ht="14.45" customHeight="1" x14ac:dyDescent="0.2">
      <c r="B44" s="17"/>
      <c r="L44" s="17"/>
    </row>
    <row r="45" spans="1:31" s="1" customFormat="1" ht="14.45" customHeight="1" x14ac:dyDescent="0.2">
      <c r="B45" s="17"/>
      <c r="L45" s="17"/>
    </row>
    <row r="46" spans="1:31" s="1" customFormat="1" ht="14.45" customHeight="1" x14ac:dyDescent="0.2">
      <c r="B46" s="17"/>
      <c r="L46" s="17"/>
    </row>
    <row r="47" spans="1:31" s="1" customFormat="1" ht="14.45" customHeight="1" x14ac:dyDescent="0.2">
      <c r="B47" s="17"/>
      <c r="L47" s="17"/>
    </row>
    <row r="48" spans="1:31" s="1" customFormat="1" ht="14.45" customHeight="1" x14ac:dyDescent="0.2">
      <c r="B48" s="17"/>
      <c r="L48" s="17"/>
    </row>
    <row r="49" spans="1:31" s="1" customFormat="1" ht="14.45" customHeight="1" x14ac:dyDescent="0.2">
      <c r="B49" s="17"/>
      <c r="L49" s="17"/>
    </row>
    <row r="50" spans="1:31" s="2" customFormat="1" ht="14.45" customHeight="1" x14ac:dyDescent="0.2">
      <c r="B50" s="48"/>
      <c r="D50" s="123" t="s">
        <v>51</v>
      </c>
      <c r="E50" s="124"/>
      <c r="F50" s="124"/>
      <c r="G50" s="123" t="s">
        <v>52</v>
      </c>
      <c r="H50" s="124"/>
      <c r="I50" s="124"/>
      <c r="J50" s="124"/>
      <c r="K50" s="124"/>
      <c r="L50" s="48"/>
    </row>
    <row r="51" spans="1:31" x14ac:dyDescent="0.2">
      <c r="B51" s="17"/>
      <c r="L51" s="17"/>
    </row>
    <row r="52" spans="1:31" x14ac:dyDescent="0.2">
      <c r="B52" s="17"/>
      <c r="L52" s="17"/>
    </row>
    <row r="53" spans="1:31" x14ac:dyDescent="0.2">
      <c r="B53" s="17"/>
      <c r="L53" s="17"/>
    </row>
    <row r="54" spans="1:31" x14ac:dyDescent="0.2">
      <c r="B54" s="17"/>
      <c r="L54" s="17"/>
    </row>
    <row r="55" spans="1:31" x14ac:dyDescent="0.2">
      <c r="B55" s="17"/>
      <c r="L55" s="17"/>
    </row>
    <row r="56" spans="1:31" x14ac:dyDescent="0.2">
      <c r="B56" s="17"/>
      <c r="L56" s="17"/>
    </row>
    <row r="57" spans="1:31" x14ac:dyDescent="0.2">
      <c r="B57" s="17"/>
      <c r="L57" s="17"/>
    </row>
    <row r="58" spans="1:31" x14ac:dyDescent="0.2">
      <c r="B58" s="17"/>
      <c r="L58" s="17"/>
    </row>
    <row r="59" spans="1:31" x14ac:dyDescent="0.2">
      <c r="B59" s="17"/>
      <c r="L59" s="17"/>
    </row>
    <row r="60" spans="1:31" x14ac:dyDescent="0.2">
      <c r="B60" s="17"/>
      <c r="L60" s="17"/>
    </row>
    <row r="61" spans="1:31" s="2" customFormat="1" ht="12.75" x14ac:dyDescent="0.2">
      <c r="A61" s="31"/>
      <c r="B61" s="36"/>
      <c r="C61" s="31"/>
      <c r="D61" s="125" t="s">
        <v>53</v>
      </c>
      <c r="E61" s="126"/>
      <c r="F61" s="127" t="s">
        <v>54</v>
      </c>
      <c r="G61" s="125" t="s">
        <v>53</v>
      </c>
      <c r="H61" s="126"/>
      <c r="I61" s="126"/>
      <c r="J61" s="128" t="s">
        <v>54</v>
      </c>
      <c r="K61" s="126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x14ac:dyDescent="0.2">
      <c r="B62" s="17"/>
      <c r="L62" s="17"/>
    </row>
    <row r="63" spans="1:31" x14ac:dyDescent="0.2">
      <c r="B63" s="17"/>
      <c r="L63" s="17"/>
    </row>
    <row r="64" spans="1:31" x14ac:dyDescent="0.2">
      <c r="B64" s="17"/>
      <c r="L64" s="17"/>
    </row>
    <row r="65" spans="1:31" s="2" customFormat="1" ht="12.75" x14ac:dyDescent="0.2">
      <c r="A65" s="31"/>
      <c r="B65" s="36"/>
      <c r="C65" s="31"/>
      <c r="D65" s="123" t="s">
        <v>55</v>
      </c>
      <c r="E65" s="129"/>
      <c r="F65" s="129"/>
      <c r="G65" s="123" t="s">
        <v>56</v>
      </c>
      <c r="H65" s="129"/>
      <c r="I65" s="129"/>
      <c r="J65" s="129"/>
      <c r="K65" s="129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x14ac:dyDescent="0.2">
      <c r="B66" s="17"/>
      <c r="L66" s="17"/>
    </row>
    <row r="67" spans="1:31" x14ac:dyDescent="0.2">
      <c r="B67" s="17"/>
      <c r="L67" s="17"/>
    </row>
    <row r="68" spans="1:31" x14ac:dyDescent="0.2">
      <c r="B68" s="17"/>
      <c r="L68" s="17"/>
    </row>
    <row r="69" spans="1:31" x14ac:dyDescent="0.2">
      <c r="B69" s="17"/>
      <c r="L69" s="17"/>
    </row>
    <row r="70" spans="1:31" x14ac:dyDescent="0.2">
      <c r="B70" s="17"/>
      <c r="L70" s="17"/>
    </row>
    <row r="71" spans="1:31" x14ac:dyDescent="0.2">
      <c r="B71" s="17"/>
      <c r="L71" s="17"/>
    </row>
    <row r="72" spans="1:31" x14ac:dyDescent="0.2">
      <c r="B72" s="17"/>
      <c r="L72" s="17"/>
    </row>
    <row r="73" spans="1:31" x14ac:dyDescent="0.2">
      <c r="B73" s="17"/>
      <c r="L73" s="17"/>
    </row>
    <row r="74" spans="1:31" x14ac:dyDescent="0.2">
      <c r="B74" s="17"/>
      <c r="L74" s="17"/>
    </row>
    <row r="75" spans="1:31" x14ac:dyDescent="0.2">
      <c r="B75" s="17"/>
      <c r="L75" s="17"/>
    </row>
    <row r="76" spans="1:31" s="2" customFormat="1" ht="12.75" x14ac:dyDescent="0.2">
      <c r="A76" s="31"/>
      <c r="B76" s="36"/>
      <c r="C76" s="31"/>
      <c r="D76" s="125" t="s">
        <v>53</v>
      </c>
      <c r="E76" s="126"/>
      <c r="F76" s="127" t="s">
        <v>54</v>
      </c>
      <c r="G76" s="125" t="s">
        <v>53</v>
      </c>
      <c r="H76" s="126"/>
      <c r="I76" s="126"/>
      <c r="J76" s="128" t="s">
        <v>54</v>
      </c>
      <c r="K76" s="126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 x14ac:dyDescent="0.2">
      <c r="A77" s="31"/>
      <c r="B77" s="130"/>
      <c r="C77" s="131"/>
      <c r="D77" s="131"/>
      <c r="E77" s="131"/>
      <c r="F77" s="131"/>
      <c r="G77" s="131"/>
      <c r="H77" s="131"/>
      <c r="I77" s="131"/>
      <c r="J77" s="131"/>
      <c r="K77" s="131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 x14ac:dyDescent="0.2">
      <c r="A81" s="31"/>
      <c r="B81" s="132"/>
      <c r="C81" s="133"/>
      <c r="D81" s="133"/>
      <c r="E81" s="133"/>
      <c r="F81" s="133"/>
      <c r="G81" s="133"/>
      <c r="H81" s="133"/>
      <c r="I81" s="133"/>
      <c r="J81" s="133"/>
      <c r="K81" s="133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 x14ac:dyDescent="0.2">
      <c r="A82" s="31"/>
      <c r="B82" s="32"/>
      <c r="C82" s="20" t="s">
        <v>427</v>
      </c>
      <c r="D82" s="33"/>
      <c r="E82" s="33"/>
      <c r="F82" s="33"/>
      <c r="G82" s="33"/>
      <c r="H82" s="33"/>
      <c r="I82" s="33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 x14ac:dyDescent="0.2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 x14ac:dyDescent="0.2">
      <c r="A84" s="31"/>
      <c r="B84" s="32"/>
      <c r="C84" s="26" t="s">
        <v>16</v>
      </c>
      <c r="D84" s="33"/>
      <c r="E84" s="33"/>
      <c r="F84" s="33"/>
      <c r="G84" s="33"/>
      <c r="H84" s="33"/>
      <c r="I84" s="33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30" customHeight="1" x14ac:dyDescent="0.2">
      <c r="A85" s="31"/>
      <c r="B85" s="32"/>
      <c r="C85" s="33"/>
      <c r="D85" s="33"/>
      <c r="E85" s="222" t="str">
        <f>E7</f>
        <v>Zajištění údržby, revizí a servisních činností na stabilní hasicí zařízení u OŘ PHA 2023 - 2027</v>
      </c>
      <c r="F85" s="257"/>
      <c r="G85" s="257"/>
      <c r="H85" s="257"/>
      <c r="I85" s="33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6.95" customHeight="1" x14ac:dyDescent="0.2">
      <c r="A86" s="31"/>
      <c r="B86" s="32"/>
      <c r="C86" s="33"/>
      <c r="D86" s="33"/>
      <c r="E86" s="33"/>
      <c r="F86" s="33"/>
      <c r="G86" s="33"/>
      <c r="H86" s="33"/>
      <c r="I86" s="33"/>
      <c r="J86" s="33"/>
      <c r="K86" s="33"/>
      <c r="L86" s="48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2" customHeight="1" x14ac:dyDescent="0.2">
      <c r="A87" s="31"/>
      <c r="B87" s="32"/>
      <c r="C87" s="26" t="s">
        <v>20</v>
      </c>
      <c r="D87" s="33"/>
      <c r="E87" s="33"/>
      <c r="F87" s="24" t="str">
        <f>F10</f>
        <v>žst. Praha hl.n.</v>
      </c>
      <c r="G87" s="33"/>
      <c r="H87" s="33"/>
      <c r="I87" s="26" t="s">
        <v>22</v>
      </c>
      <c r="J87" s="63" t="str">
        <f>IF(J10="","",J10)</f>
        <v>Vyplň údaj</v>
      </c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 x14ac:dyDescent="0.2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5.2" customHeight="1" x14ac:dyDescent="0.2">
      <c r="A89" s="31"/>
      <c r="B89" s="32"/>
      <c r="C89" s="26" t="s">
        <v>24</v>
      </c>
      <c r="D89" s="33"/>
      <c r="E89" s="33"/>
      <c r="F89" s="24" t="str">
        <f>E13</f>
        <v>Správa železnic, státní organizace</v>
      </c>
      <c r="G89" s="33"/>
      <c r="H89" s="33"/>
      <c r="I89" s="26" t="s">
        <v>32</v>
      </c>
      <c r="J89" s="29" t="str">
        <f>E19</f>
        <v xml:space="preserve"> </v>
      </c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15.2" customHeight="1" x14ac:dyDescent="0.2">
      <c r="A90" s="31"/>
      <c r="B90" s="32"/>
      <c r="C90" s="26" t="s">
        <v>30</v>
      </c>
      <c r="D90" s="33"/>
      <c r="E90" s="33"/>
      <c r="F90" s="24" t="str">
        <f>IF(E16="","",E16)</f>
        <v>Vyplň údaj</v>
      </c>
      <c r="G90" s="33"/>
      <c r="H90" s="33"/>
      <c r="I90" s="26" t="s">
        <v>35</v>
      </c>
      <c r="J90" s="29"/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0.35" customHeight="1" x14ac:dyDescent="0.2">
      <c r="A91" s="31"/>
      <c r="B91" s="32"/>
      <c r="C91" s="33"/>
      <c r="D91" s="33"/>
      <c r="E91" s="33"/>
      <c r="F91" s="33"/>
      <c r="G91" s="33"/>
      <c r="H91" s="33"/>
      <c r="I91" s="33"/>
      <c r="J91" s="33"/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29.25" customHeight="1" x14ac:dyDescent="0.2">
      <c r="A92" s="31"/>
      <c r="B92" s="32"/>
      <c r="C92" s="134" t="s">
        <v>86</v>
      </c>
      <c r="D92" s="135"/>
      <c r="E92" s="135"/>
      <c r="F92" s="135"/>
      <c r="G92" s="135"/>
      <c r="H92" s="135"/>
      <c r="I92" s="135"/>
      <c r="J92" s="136" t="s">
        <v>87</v>
      </c>
      <c r="K92" s="135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 x14ac:dyDescent="0.2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2.9" customHeight="1" x14ac:dyDescent="0.2">
      <c r="A94" s="31"/>
      <c r="B94" s="32"/>
      <c r="C94" s="137" t="s">
        <v>428</v>
      </c>
      <c r="D94" s="33"/>
      <c r="E94" s="33"/>
      <c r="F94" s="33"/>
      <c r="G94" s="33"/>
      <c r="H94" s="33"/>
      <c r="I94" s="33"/>
      <c r="J94" s="81">
        <f>J116</f>
        <v>0</v>
      </c>
      <c r="K94" s="33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  <c r="AU94" s="14" t="s">
        <v>88</v>
      </c>
    </row>
    <row r="95" spans="1:47" s="9" customFormat="1" ht="24.95" customHeight="1" x14ac:dyDescent="0.2">
      <c r="B95" s="138"/>
      <c r="C95" s="139"/>
      <c r="D95" s="140" t="s">
        <v>89</v>
      </c>
      <c r="E95" s="141"/>
      <c r="F95" s="141"/>
      <c r="G95" s="141"/>
      <c r="H95" s="141"/>
      <c r="I95" s="141"/>
      <c r="J95" s="142">
        <f>J117</f>
        <v>0</v>
      </c>
      <c r="K95" s="139"/>
      <c r="L95" s="143"/>
    </row>
    <row r="96" spans="1:47" s="9" customFormat="1" ht="24.95" customHeight="1" x14ac:dyDescent="0.2">
      <c r="B96" s="138"/>
      <c r="C96" s="139"/>
      <c r="D96" s="140" t="s">
        <v>90</v>
      </c>
      <c r="E96" s="141"/>
      <c r="F96" s="141"/>
      <c r="G96" s="141"/>
      <c r="H96" s="141"/>
      <c r="I96" s="141"/>
      <c r="J96" s="142">
        <f>J124</f>
        <v>0</v>
      </c>
      <c r="K96" s="139"/>
      <c r="L96" s="143"/>
    </row>
    <row r="97" spans="1:31" s="9" customFormat="1" ht="24.95" customHeight="1" x14ac:dyDescent="0.2">
      <c r="B97" s="138"/>
      <c r="C97" s="139"/>
      <c r="D97" s="140" t="s">
        <v>91</v>
      </c>
      <c r="E97" s="141"/>
      <c r="F97" s="141"/>
      <c r="G97" s="141"/>
      <c r="H97" s="141"/>
      <c r="I97" s="141"/>
      <c r="J97" s="142">
        <f>J193</f>
        <v>0</v>
      </c>
      <c r="K97" s="139"/>
      <c r="L97" s="143"/>
    </row>
    <row r="98" spans="1:31" s="9" customFormat="1" ht="24.95" customHeight="1" x14ac:dyDescent="0.2">
      <c r="B98" s="138"/>
      <c r="C98" s="139"/>
      <c r="D98" s="140" t="s">
        <v>92</v>
      </c>
      <c r="E98" s="141"/>
      <c r="F98" s="141"/>
      <c r="G98" s="141"/>
      <c r="H98" s="141"/>
      <c r="I98" s="141"/>
      <c r="J98" s="142">
        <f>J203</f>
        <v>0</v>
      </c>
      <c r="K98" s="139"/>
      <c r="L98" s="143"/>
    </row>
    <row r="99" spans="1:31" s="2" customFormat="1" ht="21.75" customHeight="1" x14ac:dyDescent="0.2">
      <c r="A99" s="31"/>
      <c r="B99" s="32"/>
      <c r="C99" s="33"/>
      <c r="D99" s="33"/>
      <c r="E99" s="33"/>
      <c r="F99" s="33"/>
      <c r="G99" s="33"/>
      <c r="H99" s="33"/>
      <c r="I99" s="33"/>
      <c r="J99" s="33"/>
      <c r="K99" s="33"/>
      <c r="L99" s="48"/>
      <c r="S99" s="31"/>
      <c r="T99" s="31"/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</row>
    <row r="100" spans="1:31" s="2" customFormat="1" ht="6.95" customHeight="1" x14ac:dyDescent="0.2">
      <c r="A100" s="31"/>
      <c r="B100" s="51"/>
      <c r="C100" s="52"/>
      <c r="D100" s="52"/>
      <c r="E100" s="52"/>
      <c r="F100" s="52"/>
      <c r="G100" s="52"/>
      <c r="H100" s="52"/>
      <c r="I100" s="52"/>
      <c r="J100" s="52"/>
      <c r="K100" s="52"/>
      <c r="L100" s="48"/>
      <c r="S100" s="31"/>
      <c r="T100" s="31"/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</row>
    <row r="104" spans="1:31" s="2" customFormat="1" ht="6.95" customHeight="1" x14ac:dyDescent="0.2">
      <c r="A104" s="31"/>
      <c r="B104" s="53"/>
      <c r="C104" s="54"/>
      <c r="D104" s="54"/>
      <c r="E104" s="54"/>
      <c r="F104" s="54"/>
      <c r="G104" s="54"/>
      <c r="H104" s="54"/>
      <c r="I104" s="54"/>
      <c r="J104" s="54"/>
      <c r="K104" s="54"/>
      <c r="L104" s="48"/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</row>
    <row r="105" spans="1:31" s="2" customFormat="1" ht="24.95" customHeight="1" x14ac:dyDescent="0.2">
      <c r="A105" s="31"/>
      <c r="B105" s="32"/>
      <c r="C105" s="20" t="s">
        <v>429</v>
      </c>
      <c r="D105" s="33"/>
      <c r="E105" s="33"/>
      <c r="F105" s="33"/>
      <c r="G105" s="33"/>
      <c r="H105" s="33"/>
      <c r="I105" s="33"/>
      <c r="J105" s="33"/>
      <c r="K105" s="33"/>
      <c r="L105" s="48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6" spans="1:31" s="2" customFormat="1" ht="6.95" customHeight="1" x14ac:dyDescent="0.2">
      <c r="A106" s="31"/>
      <c r="B106" s="32"/>
      <c r="C106" s="33"/>
      <c r="D106" s="33"/>
      <c r="E106" s="33"/>
      <c r="F106" s="33"/>
      <c r="G106" s="33"/>
      <c r="H106" s="33"/>
      <c r="I106" s="33"/>
      <c r="J106" s="33"/>
      <c r="K106" s="33"/>
      <c r="L106" s="48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31" s="2" customFormat="1" ht="12" customHeight="1" x14ac:dyDescent="0.2">
      <c r="A107" s="31"/>
      <c r="B107" s="32"/>
      <c r="C107" s="26" t="s">
        <v>16</v>
      </c>
      <c r="D107" s="33"/>
      <c r="E107" s="33"/>
      <c r="F107" s="33"/>
      <c r="G107" s="33"/>
      <c r="H107" s="33"/>
      <c r="I107" s="33"/>
      <c r="J107" s="33"/>
      <c r="K107" s="33"/>
      <c r="L107" s="48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31" s="2" customFormat="1" ht="30" customHeight="1" x14ac:dyDescent="0.2">
      <c r="A108" s="31"/>
      <c r="B108" s="32"/>
      <c r="C108" s="33"/>
      <c r="D108" s="33"/>
      <c r="E108" s="222" t="str">
        <f>E7</f>
        <v>Zajištění údržby, revizí a servisních činností na stabilní hasicí zařízení u OŘ PHA 2023 - 2027</v>
      </c>
      <c r="F108" s="257"/>
      <c r="G108" s="257"/>
      <c r="H108" s="257"/>
      <c r="I108" s="33"/>
      <c r="J108" s="33"/>
      <c r="K108" s="33"/>
      <c r="L108" s="48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31" s="2" customFormat="1" ht="6.95" customHeight="1" x14ac:dyDescent="0.2">
      <c r="A109" s="31"/>
      <c r="B109" s="32"/>
      <c r="C109" s="33"/>
      <c r="D109" s="33"/>
      <c r="E109" s="33"/>
      <c r="F109" s="33"/>
      <c r="G109" s="33"/>
      <c r="H109" s="33"/>
      <c r="I109" s="33"/>
      <c r="J109" s="33"/>
      <c r="K109" s="33"/>
      <c r="L109" s="48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s="2" customFormat="1" ht="12" customHeight="1" x14ac:dyDescent="0.2">
      <c r="A110" s="31"/>
      <c r="B110" s="32"/>
      <c r="C110" s="26" t="s">
        <v>20</v>
      </c>
      <c r="D110" s="33"/>
      <c r="E110" s="33"/>
      <c r="F110" s="24" t="str">
        <f>F10</f>
        <v>žst. Praha hl.n.</v>
      </c>
      <c r="G110" s="33"/>
      <c r="H110" s="33"/>
      <c r="I110" s="26" t="s">
        <v>22</v>
      </c>
      <c r="J110" s="63" t="str">
        <f>IF(J10="","",J10)</f>
        <v>Vyplň údaj</v>
      </c>
      <c r="K110" s="33"/>
      <c r="L110" s="48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6.95" customHeight="1" x14ac:dyDescent="0.2">
      <c r="A111" s="31"/>
      <c r="B111" s="32"/>
      <c r="C111" s="33"/>
      <c r="D111" s="33"/>
      <c r="E111" s="33"/>
      <c r="F111" s="33"/>
      <c r="G111" s="33"/>
      <c r="H111" s="33"/>
      <c r="I111" s="33"/>
      <c r="J111" s="33"/>
      <c r="K111" s="33"/>
      <c r="L111" s="48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15.2" customHeight="1" x14ac:dyDescent="0.2">
      <c r="A112" s="31"/>
      <c r="B112" s="32"/>
      <c r="C112" s="26" t="s">
        <v>24</v>
      </c>
      <c r="D112" s="33"/>
      <c r="E112" s="33"/>
      <c r="F112" s="24" t="str">
        <f>E13</f>
        <v>Správa železnic, státní organizace</v>
      </c>
      <c r="G112" s="33"/>
      <c r="H112" s="33"/>
      <c r="I112" s="26" t="s">
        <v>32</v>
      </c>
      <c r="J112" s="29" t="str">
        <f>E19</f>
        <v xml:space="preserve"> </v>
      </c>
      <c r="K112" s="33"/>
      <c r="L112" s="48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5.2" customHeight="1" x14ac:dyDescent="0.2">
      <c r="A113" s="31"/>
      <c r="B113" s="32"/>
      <c r="C113" s="26" t="s">
        <v>30</v>
      </c>
      <c r="D113" s="33"/>
      <c r="E113" s="33"/>
      <c r="F113" s="24" t="str">
        <f>IF(E16="","",E16)</f>
        <v>Vyplň údaj</v>
      </c>
      <c r="G113" s="33"/>
      <c r="H113" s="33"/>
      <c r="I113" s="26" t="s">
        <v>35</v>
      </c>
      <c r="J113" s="29"/>
      <c r="K113" s="33"/>
      <c r="L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10.35" customHeight="1" x14ac:dyDescent="0.2">
      <c r="A114" s="31"/>
      <c r="B114" s="32"/>
      <c r="C114" s="33"/>
      <c r="D114" s="33"/>
      <c r="E114" s="33"/>
      <c r="F114" s="33"/>
      <c r="G114" s="33"/>
      <c r="H114" s="33"/>
      <c r="I114" s="33"/>
      <c r="J114" s="33"/>
      <c r="K114" s="33"/>
      <c r="L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10" customFormat="1" ht="29.25" customHeight="1" x14ac:dyDescent="0.2">
      <c r="A115" s="144"/>
      <c r="B115" s="145"/>
      <c r="C115" s="146" t="s">
        <v>93</v>
      </c>
      <c r="D115" s="147" t="s">
        <v>63</v>
      </c>
      <c r="E115" s="147" t="s">
        <v>59</v>
      </c>
      <c r="F115" s="147" t="s">
        <v>60</v>
      </c>
      <c r="G115" s="147" t="s">
        <v>94</v>
      </c>
      <c r="H115" s="147" t="s">
        <v>95</v>
      </c>
      <c r="I115" s="147" t="s">
        <v>96</v>
      </c>
      <c r="J115" s="148" t="s">
        <v>87</v>
      </c>
      <c r="K115" s="149" t="s">
        <v>97</v>
      </c>
      <c r="L115" s="150"/>
      <c r="M115" s="72" t="s">
        <v>1</v>
      </c>
      <c r="N115" s="73" t="s">
        <v>42</v>
      </c>
      <c r="O115" s="73" t="s">
        <v>98</v>
      </c>
      <c r="P115" s="73" t="s">
        <v>99</v>
      </c>
      <c r="Q115" s="73" t="s">
        <v>100</v>
      </c>
      <c r="R115" s="73" t="s">
        <v>101</v>
      </c>
      <c r="S115" s="73" t="s">
        <v>102</v>
      </c>
      <c r="T115" s="74" t="s">
        <v>103</v>
      </c>
      <c r="U115" s="144"/>
      <c r="V115" s="144"/>
      <c r="W115" s="144"/>
      <c r="X115" s="144"/>
      <c r="Y115" s="144"/>
      <c r="Z115" s="144"/>
      <c r="AA115" s="144"/>
      <c r="AB115" s="144"/>
      <c r="AC115" s="144"/>
      <c r="AD115" s="144"/>
      <c r="AE115" s="144"/>
    </row>
    <row r="116" spans="1:65" s="2" customFormat="1" ht="22.9" customHeight="1" x14ac:dyDescent="0.25">
      <c r="A116" s="31"/>
      <c r="B116" s="32"/>
      <c r="C116" s="79" t="s">
        <v>104</v>
      </c>
      <c r="D116" s="33"/>
      <c r="E116" s="33"/>
      <c r="F116" s="33"/>
      <c r="G116" s="33"/>
      <c r="H116" s="33"/>
      <c r="I116" s="33"/>
      <c r="J116" s="151">
        <f>BK116</f>
        <v>0</v>
      </c>
      <c r="K116" s="33"/>
      <c r="L116" s="36"/>
      <c r="M116" s="75"/>
      <c r="N116" s="152"/>
      <c r="O116" s="76"/>
      <c r="P116" s="153">
        <f>P117+P124+P193+P203</f>
        <v>0</v>
      </c>
      <c r="Q116" s="76"/>
      <c r="R116" s="153">
        <f>R117+R124+R193+R203</f>
        <v>0</v>
      </c>
      <c r="S116" s="76"/>
      <c r="T116" s="154">
        <f>T117+T124+T193+T203</f>
        <v>0</v>
      </c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  <c r="AT116" s="14" t="s">
        <v>77</v>
      </c>
      <c r="AU116" s="14" t="s">
        <v>88</v>
      </c>
      <c r="BK116" s="155">
        <f>BK117+BK124+BK193+BK203</f>
        <v>0</v>
      </c>
    </row>
    <row r="117" spans="1:65" s="11" customFormat="1" ht="25.9" customHeight="1" x14ac:dyDescent="0.2">
      <c r="B117" s="156"/>
      <c r="C117" s="157"/>
      <c r="D117" s="158" t="s">
        <v>77</v>
      </c>
      <c r="E117" s="159" t="s">
        <v>105</v>
      </c>
      <c r="F117" s="159" t="s">
        <v>106</v>
      </c>
      <c r="G117" s="157"/>
      <c r="H117" s="157"/>
      <c r="I117" s="160"/>
      <c r="J117" s="161">
        <f>BK117</f>
        <v>0</v>
      </c>
      <c r="K117" s="157"/>
      <c r="L117" s="162"/>
      <c r="M117" s="163"/>
      <c r="N117" s="164"/>
      <c r="O117" s="164"/>
      <c r="P117" s="165">
        <f>SUM(P118:P123)</f>
        <v>0</v>
      </c>
      <c r="Q117" s="164"/>
      <c r="R117" s="165">
        <f>SUM(R118:R123)</f>
        <v>0</v>
      </c>
      <c r="S117" s="164"/>
      <c r="T117" s="166">
        <f>SUM(T118:T123)</f>
        <v>0</v>
      </c>
      <c r="AR117" s="167" t="s">
        <v>83</v>
      </c>
      <c r="AT117" s="168" t="s">
        <v>77</v>
      </c>
      <c r="AU117" s="168" t="s">
        <v>78</v>
      </c>
      <c r="AY117" s="167" t="s">
        <v>107</v>
      </c>
      <c r="BK117" s="169">
        <f>SUM(BK118:BK123)</f>
        <v>0</v>
      </c>
    </row>
    <row r="118" spans="1:65" s="2" customFormat="1" ht="16.5" customHeight="1" x14ac:dyDescent="0.2">
      <c r="A118" s="31"/>
      <c r="B118" s="32"/>
      <c r="C118" s="170" t="s">
        <v>83</v>
      </c>
      <c r="D118" s="170" t="s">
        <v>108</v>
      </c>
      <c r="E118" s="171" t="s">
        <v>109</v>
      </c>
      <c r="F118" s="172" t="s">
        <v>110</v>
      </c>
      <c r="G118" s="173" t="s">
        <v>111</v>
      </c>
      <c r="H118" s="174">
        <v>4</v>
      </c>
      <c r="I118" s="175"/>
      <c r="J118" s="176">
        <f>ROUND(I118*H118,2)</f>
        <v>0</v>
      </c>
      <c r="K118" s="177"/>
      <c r="L118" s="36"/>
      <c r="M118" s="178" t="s">
        <v>1</v>
      </c>
      <c r="N118" s="179" t="s">
        <v>43</v>
      </c>
      <c r="O118" s="68"/>
      <c r="P118" s="180">
        <f>O118*H118</f>
        <v>0</v>
      </c>
      <c r="Q118" s="180">
        <v>0</v>
      </c>
      <c r="R118" s="180">
        <f>Q118*H118</f>
        <v>0</v>
      </c>
      <c r="S118" s="180">
        <v>0</v>
      </c>
      <c r="T118" s="181">
        <f>S118*H118</f>
        <v>0</v>
      </c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  <c r="AR118" s="182" t="s">
        <v>112</v>
      </c>
      <c r="AT118" s="182" t="s">
        <v>108</v>
      </c>
      <c r="AU118" s="182" t="s">
        <v>83</v>
      </c>
      <c r="AY118" s="14" t="s">
        <v>107</v>
      </c>
      <c r="BE118" s="183">
        <f>IF(N118="základní",J118,0)</f>
        <v>0</v>
      </c>
      <c r="BF118" s="183">
        <f>IF(N118="snížená",J118,0)</f>
        <v>0</v>
      </c>
      <c r="BG118" s="183">
        <f>IF(N118="zákl. přenesená",J118,0)</f>
        <v>0</v>
      </c>
      <c r="BH118" s="183">
        <f>IF(N118="sníž. přenesená",J118,0)</f>
        <v>0</v>
      </c>
      <c r="BI118" s="183">
        <f>IF(N118="nulová",J118,0)</f>
        <v>0</v>
      </c>
      <c r="BJ118" s="14" t="s">
        <v>83</v>
      </c>
      <c r="BK118" s="183">
        <f>ROUND(I118*H118,2)</f>
        <v>0</v>
      </c>
      <c r="BL118" s="14" t="s">
        <v>112</v>
      </c>
      <c r="BM118" s="182" t="s">
        <v>113</v>
      </c>
    </row>
    <row r="119" spans="1:65" s="2" customFormat="1" ht="48.75" x14ac:dyDescent="0.2">
      <c r="A119" s="31"/>
      <c r="B119" s="32"/>
      <c r="C119" s="33"/>
      <c r="D119" s="184" t="s">
        <v>114</v>
      </c>
      <c r="E119" s="33"/>
      <c r="F119" s="185" t="s">
        <v>115</v>
      </c>
      <c r="G119" s="33"/>
      <c r="H119" s="33"/>
      <c r="I119" s="186"/>
      <c r="J119" s="33"/>
      <c r="K119" s="33"/>
      <c r="L119" s="36"/>
      <c r="M119" s="187"/>
      <c r="N119" s="188"/>
      <c r="O119" s="68"/>
      <c r="P119" s="68"/>
      <c r="Q119" s="68"/>
      <c r="R119" s="68"/>
      <c r="S119" s="68"/>
      <c r="T119" s="69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  <c r="AT119" s="14" t="s">
        <v>114</v>
      </c>
      <c r="AU119" s="14" t="s">
        <v>83</v>
      </c>
    </row>
    <row r="120" spans="1:65" s="12" customFormat="1" x14ac:dyDescent="0.2">
      <c r="B120" s="189"/>
      <c r="C120" s="190"/>
      <c r="D120" s="184" t="s">
        <v>116</v>
      </c>
      <c r="E120" s="191" t="s">
        <v>1</v>
      </c>
      <c r="F120" s="192" t="s">
        <v>117</v>
      </c>
      <c r="G120" s="190"/>
      <c r="H120" s="193">
        <v>4</v>
      </c>
      <c r="I120" s="194"/>
      <c r="J120" s="190"/>
      <c r="K120" s="190"/>
      <c r="L120" s="195"/>
      <c r="M120" s="196"/>
      <c r="N120" s="197"/>
      <c r="O120" s="197"/>
      <c r="P120" s="197"/>
      <c r="Q120" s="197"/>
      <c r="R120" s="197"/>
      <c r="S120" s="197"/>
      <c r="T120" s="198"/>
      <c r="AT120" s="199" t="s">
        <v>116</v>
      </c>
      <c r="AU120" s="199" t="s">
        <v>83</v>
      </c>
      <c r="AV120" s="12" t="s">
        <v>85</v>
      </c>
      <c r="AW120" s="12" t="s">
        <v>34</v>
      </c>
      <c r="AX120" s="12" t="s">
        <v>83</v>
      </c>
      <c r="AY120" s="199" t="s">
        <v>107</v>
      </c>
    </row>
    <row r="121" spans="1:65" s="2" customFormat="1" ht="21.75" customHeight="1" x14ac:dyDescent="0.2">
      <c r="A121" s="31"/>
      <c r="B121" s="32"/>
      <c r="C121" s="170" t="s">
        <v>85</v>
      </c>
      <c r="D121" s="170" t="s">
        <v>108</v>
      </c>
      <c r="E121" s="171" t="s">
        <v>118</v>
      </c>
      <c r="F121" s="172" t="s">
        <v>120</v>
      </c>
      <c r="G121" s="173" t="s">
        <v>111</v>
      </c>
      <c r="H121" s="174">
        <v>12</v>
      </c>
      <c r="I121" s="175"/>
      <c r="J121" s="176">
        <f>ROUND(I121*H121,2)</f>
        <v>0</v>
      </c>
      <c r="K121" s="177"/>
      <c r="L121" s="36"/>
      <c r="M121" s="178" t="s">
        <v>1</v>
      </c>
      <c r="N121" s="179" t="s">
        <v>43</v>
      </c>
      <c r="O121" s="68"/>
      <c r="P121" s="180">
        <f>O121*H121</f>
        <v>0</v>
      </c>
      <c r="Q121" s="180">
        <v>0</v>
      </c>
      <c r="R121" s="180">
        <f>Q121*H121</f>
        <v>0</v>
      </c>
      <c r="S121" s="180">
        <v>0</v>
      </c>
      <c r="T121" s="181">
        <f>S121*H121</f>
        <v>0</v>
      </c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  <c r="AR121" s="182" t="s">
        <v>112</v>
      </c>
      <c r="AT121" s="182" t="s">
        <v>108</v>
      </c>
      <c r="AU121" s="182" t="s">
        <v>83</v>
      </c>
      <c r="AY121" s="14" t="s">
        <v>107</v>
      </c>
      <c r="BE121" s="183">
        <f>IF(N121="základní",J121,0)</f>
        <v>0</v>
      </c>
      <c r="BF121" s="183">
        <f>IF(N121="snížená",J121,0)</f>
        <v>0</v>
      </c>
      <c r="BG121" s="183">
        <f>IF(N121="zákl. přenesená",J121,0)</f>
        <v>0</v>
      </c>
      <c r="BH121" s="183">
        <f>IF(N121="sníž. přenesená",J121,0)</f>
        <v>0</v>
      </c>
      <c r="BI121" s="183">
        <f>IF(N121="nulová",J121,0)</f>
        <v>0</v>
      </c>
      <c r="BJ121" s="14" t="s">
        <v>83</v>
      </c>
      <c r="BK121" s="183">
        <f>ROUND(I121*H121,2)</f>
        <v>0</v>
      </c>
      <c r="BL121" s="14" t="s">
        <v>112</v>
      </c>
      <c r="BM121" s="182" t="s">
        <v>119</v>
      </c>
    </row>
    <row r="122" spans="1:65" s="2" customFormat="1" ht="48.75" x14ac:dyDescent="0.2">
      <c r="A122" s="31"/>
      <c r="B122" s="32"/>
      <c r="C122" s="33"/>
      <c r="D122" s="184" t="s">
        <v>114</v>
      </c>
      <c r="E122" s="33"/>
      <c r="F122" s="185" t="s">
        <v>115</v>
      </c>
      <c r="G122" s="33"/>
      <c r="H122" s="33"/>
      <c r="I122" s="186"/>
      <c r="J122" s="33"/>
      <c r="K122" s="33"/>
      <c r="L122" s="36"/>
      <c r="M122" s="187"/>
      <c r="N122" s="188"/>
      <c r="O122" s="68"/>
      <c r="P122" s="68"/>
      <c r="Q122" s="68"/>
      <c r="R122" s="68"/>
      <c r="S122" s="68"/>
      <c r="T122" s="69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T122" s="14" t="s">
        <v>114</v>
      </c>
      <c r="AU122" s="14" t="s">
        <v>83</v>
      </c>
    </row>
    <row r="123" spans="1:65" s="12" customFormat="1" x14ac:dyDescent="0.2">
      <c r="B123" s="189"/>
      <c r="C123" s="190"/>
      <c r="D123" s="184" t="s">
        <v>116</v>
      </c>
      <c r="E123" s="191" t="s">
        <v>1</v>
      </c>
      <c r="F123" s="192" t="s">
        <v>430</v>
      </c>
      <c r="G123" s="190"/>
      <c r="H123" s="193">
        <v>12</v>
      </c>
      <c r="I123" s="194"/>
      <c r="J123" s="190"/>
      <c r="K123" s="190"/>
      <c r="L123" s="195"/>
      <c r="M123" s="196"/>
      <c r="N123" s="197"/>
      <c r="O123" s="197"/>
      <c r="P123" s="197"/>
      <c r="Q123" s="197"/>
      <c r="R123" s="197"/>
      <c r="S123" s="197"/>
      <c r="T123" s="198"/>
      <c r="AT123" s="199" t="s">
        <v>116</v>
      </c>
      <c r="AU123" s="199" t="s">
        <v>83</v>
      </c>
      <c r="AV123" s="12" t="s">
        <v>85</v>
      </c>
      <c r="AW123" s="12" t="s">
        <v>34</v>
      </c>
      <c r="AX123" s="12" t="s">
        <v>83</v>
      </c>
      <c r="AY123" s="199" t="s">
        <v>107</v>
      </c>
    </row>
    <row r="124" spans="1:65" s="11" customFormat="1" ht="25.9" customHeight="1" x14ac:dyDescent="0.2">
      <c r="B124" s="156"/>
      <c r="C124" s="157"/>
      <c r="D124" s="158" t="s">
        <v>77</v>
      </c>
      <c r="E124" s="159" t="s">
        <v>121</v>
      </c>
      <c r="F124" s="159" t="s">
        <v>122</v>
      </c>
      <c r="G124" s="157"/>
      <c r="H124" s="157"/>
      <c r="I124" s="160"/>
      <c r="J124" s="161">
        <f>BK124</f>
        <v>0</v>
      </c>
      <c r="K124" s="157"/>
      <c r="L124" s="162"/>
      <c r="M124" s="163"/>
      <c r="N124" s="164"/>
      <c r="O124" s="164"/>
      <c r="P124" s="165">
        <f>SUM(P125:P192)</f>
        <v>0</v>
      </c>
      <c r="Q124" s="164"/>
      <c r="R124" s="165">
        <f>SUM(R125:R192)</f>
        <v>0</v>
      </c>
      <c r="S124" s="164"/>
      <c r="T124" s="166">
        <f>SUM(T125:T192)</f>
        <v>0</v>
      </c>
      <c r="AR124" s="167" t="s">
        <v>83</v>
      </c>
      <c r="AT124" s="168" t="s">
        <v>77</v>
      </c>
      <c r="AU124" s="168" t="s">
        <v>78</v>
      </c>
      <c r="AY124" s="167" t="s">
        <v>107</v>
      </c>
      <c r="BK124" s="169">
        <f>SUM(BK125:BK192)</f>
        <v>0</v>
      </c>
    </row>
    <row r="125" spans="1:65" s="2" customFormat="1" ht="24.2" customHeight="1" x14ac:dyDescent="0.2">
      <c r="A125" s="31"/>
      <c r="B125" s="32"/>
      <c r="C125" s="200" t="s">
        <v>112</v>
      </c>
      <c r="D125" s="200" t="s">
        <v>123</v>
      </c>
      <c r="E125" s="201" t="s">
        <v>124</v>
      </c>
      <c r="F125" s="202" t="s">
        <v>125</v>
      </c>
      <c r="G125" s="203" t="s">
        <v>126</v>
      </c>
      <c r="H125" s="204">
        <v>20</v>
      </c>
      <c r="I125" s="205"/>
      <c r="J125" s="206">
        <f>ROUND(I125*H125,2)</f>
        <v>0</v>
      </c>
      <c r="K125" s="207"/>
      <c r="L125" s="208"/>
      <c r="M125" s="209" t="s">
        <v>1</v>
      </c>
      <c r="N125" s="210" t="s">
        <v>43</v>
      </c>
      <c r="O125" s="68"/>
      <c r="P125" s="180">
        <f>O125*H125</f>
        <v>0</v>
      </c>
      <c r="Q125" s="180">
        <v>0</v>
      </c>
      <c r="R125" s="180">
        <f>Q125*H125</f>
        <v>0</v>
      </c>
      <c r="S125" s="180">
        <v>0</v>
      </c>
      <c r="T125" s="181">
        <f>S125*H125</f>
        <v>0</v>
      </c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R125" s="182" t="s">
        <v>127</v>
      </c>
      <c r="AT125" s="182" t="s">
        <v>123</v>
      </c>
      <c r="AU125" s="182" t="s">
        <v>83</v>
      </c>
      <c r="AY125" s="14" t="s">
        <v>107</v>
      </c>
      <c r="BE125" s="183">
        <f>IF(N125="základní",J125,0)</f>
        <v>0</v>
      </c>
      <c r="BF125" s="183">
        <f>IF(N125="snížená",J125,0)</f>
        <v>0</v>
      </c>
      <c r="BG125" s="183">
        <f>IF(N125="zákl. přenesená",J125,0)</f>
        <v>0</v>
      </c>
      <c r="BH125" s="183">
        <f>IF(N125="sníž. přenesená",J125,0)</f>
        <v>0</v>
      </c>
      <c r="BI125" s="183">
        <f>IF(N125="nulová",J125,0)</f>
        <v>0</v>
      </c>
      <c r="BJ125" s="14" t="s">
        <v>83</v>
      </c>
      <c r="BK125" s="183">
        <f>ROUND(I125*H125,2)</f>
        <v>0</v>
      </c>
      <c r="BL125" s="14" t="s">
        <v>112</v>
      </c>
      <c r="BM125" s="182" t="s">
        <v>128</v>
      </c>
    </row>
    <row r="126" spans="1:65" s="2" customFormat="1" ht="24.2" customHeight="1" x14ac:dyDescent="0.2">
      <c r="A126" s="31"/>
      <c r="B126" s="32"/>
      <c r="C126" s="200" t="s">
        <v>129</v>
      </c>
      <c r="D126" s="200" t="s">
        <v>123</v>
      </c>
      <c r="E126" s="201" t="s">
        <v>130</v>
      </c>
      <c r="F126" s="202" t="s">
        <v>131</v>
      </c>
      <c r="G126" s="203" t="s">
        <v>126</v>
      </c>
      <c r="H126" s="204">
        <v>152</v>
      </c>
      <c r="I126" s="205"/>
      <c r="J126" s="206">
        <f>ROUND(I126*H126,2)</f>
        <v>0</v>
      </c>
      <c r="K126" s="207"/>
      <c r="L126" s="208"/>
      <c r="M126" s="209" t="s">
        <v>1</v>
      </c>
      <c r="N126" s="210" t="s">
        <v>43</v>
      </c>
      <c r="O126" s="68"/>
      <c r="P126" s="180">
        <f>O126*H126</f>
        <v>0</v>
      </c>
      <c r="Q126" s="180">
        <v>0</v>
      </c>
      <c r="R126" s="180">
        <f>Q126*H126</f>
        <v>0</v>
      </c>
      <c r="S126" s="180">
        <v>0</v>
      </c>
      <c r="T126" s="181">
        <f>S126*H126</f>
        <v>0</v>
      </c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R126" s="182" t="s">
        <v>127</v>
      </c>
      <c r="AT126" s="182" t="s">
        <v>123</v>
      </c>
      <c r="AU126" s="182" t="s">
        <v>83</v>
      </c>
      <c r="AY126" s="14" t="s">
        <v>107</v>
      </c>
      <c r="BE126" s="183">
        <f>IF(N126="základní",J126,0)</f>
        <v>0</v>
      </c>
      <c r="BF126" s="183">
        <f>IF(N126="snížená",J126,0)</f>
        <v>0</v>
      </c>
      <c r="BG126" s="183">
        <f>IF(N126="zákl. přenesená",J126,0)</f>
        <v>0</v>
      </c>
      <c r="BH126" s="183">
        <f>IF(N126="sníž. přenesená",J126,0)</f>
        <v>0</v>
      </c>
      <c r="BI126" s="183">
        <f>IF(N126="nulová",J126,0)</f>
        <v>0</v>
      </c>
      <c r="BJ126" s="14" t="s">
        <v>83</v>
      </c>
      <c r="BK126" s="183">
        <f>ROUND(I126*H126,2)</f>
        <v>0</v>
      </c>
      <c r="BL126" s="14" t="s">
        <v>112</v>
      </c>
      <c r="BM126" s="182" t="s">
        <v>132</v>
      </c>
    </row>
    <row r="127" spans="1:65" s="12" customFormat="1" x14ac:dyDescent="0.2">
      <c r="B127" s="189"/>
      <c r="C127" s="190"/>
      <c r="D127" s="184" t="s">
        <v>116</v>
      </c>
      <c r="E127" s="191" t="s">
        <v>1</v>
      </c>
      <c r="F127" s="192" t="s">
        <v>133</v>
      </c>
      <c r="G127" s="190"/>
      <c r="H127" s="193">
        <v>152</v>
      </c>
      <c r="I127" s="194"/>
      <c r="J127" s="190"/>
      <c r="K127" s="190"/>
      <c r="L127" s="195"/>
      <c r="M127" s="196"/>
      <c r="N127" s="197"/>
      <c r="O127" s="197"/>
      <c r="P127" s="197"/>
      <c r="Q127" s="197"/>
      <c r="R127" s="197"/>
      <c r="S127" s="197"/>
      <c r="T127" s="198"/>
      <c r="AT127" s="199" t="s">
        <v>116</v>
      </c>
      <c r="AU127" s="199" t="s">
        <v>83</v>
      </c>
      <c r="AV127" s="12" t="s">
        <v>85</v>
      </c>
      <c r="AW127" s="12" t="s">
        <v>34</v>
      </c>
      <c r="AX127" s="12" t="s">
        <v>83</v>
      </c>
      <c r="AY127" s="199" t="s">
        <v>107</v>
      </c>
    </row>
    <row r="128" spans="1:65" s="2" customFormat="1" ht="24.2" customHeight="1" x14ac:dyDescent="0.2">
      <c r="A128" s="31"/>
      <c r="B128" s="32"/>
      <c r="C128" s="200" t="s">
        <v>134</v>
      </c>
      <c r="D128" s="200" t="s">
        <v>123</v>
      </c>
      <c r="E128" s="201" t="s">
        <v>135</v>
      </c>
      <c r="F128" s="202" t="s">
        <v>136</v>
      </c>
      <c r="G128" s="203" t="s">
        <v>126</v>
      </c>
      <c r="H128" s="204">
        <v>55</v>
      </c>
      <c r="I128" s="205"/>
      <c r="J128" s="206">
        <f>ROUND(I128*H128,2)</f>
        <v>0</v>
      </c>
      <c r="K128" s="207"/>
      <c r="L128" s="208"/>
      <c r="M128" s="209" t="s">
        <v>1</v>
      </c>
      <c r="N128" s="210" t="s">
        <v>43</v>
      </c>
      <c r="O128" s="68"/>
      <c r="P128" s="180">
        <f>O128*H128</f>
        <v>0</v>
      </c>
      <c r="Q128" s="180">
        <v>0</v>
      </c>
      <c r="R128" s="180">
        <f>Q128*H128</f>
        <v>0</v>
      </c>
      <c r="S128" s="180">
        <v>0</v>
      </c>
      <c r="T128" s="181">
        <f>S128*H128</f>
        <v>0</v>
      </c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R128" s="182" t="s">
        <v>127</v>
      </c>
      <c r="AT128" s="182" t="s">
        <v>123</v>
      </c>
      <c r="AU128" s="182" t="s">
        <v>83</v>
      </c>
      <c r="AY128" s="14" t="s">
        <v>107</v>
      </c>
      <c r="BE128" s="183">
        <f>IF(N128="základní",J128,0)</f>
        <v>0</v>
      </c>
      <c r="BF128" s="183">
        <f>IF(N128="snížená",J128,0)</f>
        <v>0</v>
      </c>
      <c r="BG128" s="183">
        <f>IF(N128="zákl. přenesená",J128,0)</f>
        <v>0</v>
      </c>
      <c r="BH128" s="183">
        <f>IF(N128="sníž. přenesená",J128,0)</f>
        <v>0</v>
      </c>
      <c r="BI128" s="183">
        <f>IF(N128="nulová",J128,0)</f>
        <v>0</v>
      </c>
      <c r="BJ128" s="14" t="s">
        <v>83</v>
      </c>
      <c r="BK128" s="183">
        <f>ROUND(I128*H128,2)</f>
        <v>0</v>
      </c>
      <c r="BL128" s="14" t="s">
        <v>112</v>
      </c>
      <c r="BM128" s="182" t="s">
        <v>137</v>
      </c>
    </row>
    <row r="129" spans="1:65" s="12" customFormat="1" x14ac:dyDescent="0.2">
      <c r="B129" s="189"/>
      <c r="C129" s="190"/>
      <c r="D129" s="184" t="s">
        <v>116</v>
      </c>
      <c r="E129" s="191" t="s">
        <v>1</v>
      </c>
      <c r="F129" s="192" t="s">
        <v>138</v>
      </c>
      <c r="G129" s="190"/>
      <c r="H129" s="193">
        <v>55</v>
      </c>
      <c r="I129" s="194"/>
      <c r="J129" s="190"/>
      <c r="K129" s="190"/>
      <c r="L129" s="195"/>
      <c r="M129" s="196"/>
      <c r="N129" s="197"/>
      <c r="O129" s="197"/>
      <c r="P129" s="197"/>
      <c r="Q129" s="197"/>
      <c r="R129" s="197"/>
      <c r="S129" s="197"/>
      <c r="T129" s="198"/>
      <c r="AT129" s="199" t="s">
        <v>116</v>
      </c>
      <c r="AU129" s="199" t="s">
        <v>83</v>
      </c>
      <c r="AV129" s="12" t="s">
        <v>85</v>
      </c>
      <c r="AW129" s="12" t="s">
        <v>34</v>
      </c>
      <c r="AX129" s="12" t="s">
        <v>83</v>
      </c>
      <c r="AY129" s="199" t="s">
        <v>107</v>
      </c>
    </row>
    <row r="130" spans="1:65" s="2" customFormat="1" ht="16.5" customHeight="1" x14ac:dyDescent="0.2">
      <c r="A130" s="31"/>
      <c r="B130" s="32"/>
      <c r="C130" s="200" t="s">
        <v>139</v>
      </c>
      <c r="D130" s="200" t="s">
        <v>123</v>
      </c>
      <c r="E130" s="201" t="s">
        <v>140</v>
      </c>
      <c r="F130" s="202" t="s">
        <v>141</v>
      </c>
      <c r="G130" s="203" t="s">
        <v>126</v>
      </c>
      <c r="H130" s="204">
        <v>227</v>
      </c>
      <c r="I130" s="205"/>
      <c r="J130" s="206">
        <f t="shared" ref="J130:J161" si="0">ROUND(I130*H130,2)</f>
        <v>0</v>
      </c>
      <c r="K130" s="207"/>
      <c r="L130" s="208"/>
      <c r="M130" s="209" t="s">
        <v>1</v>
      </c>
      <c r="N130" s="210" t="s">
        <v>43</v>
      </c>
      <c r="O130" s="68"/>
      <c r="P130" s="180">
        <f t="shared" ref="P130:P161" si="1">O130*H130</f>
        <v>0</v>
      </c>
      <c r="Q130" s="180">
        <v>0</v>
      </c>
      <c r="R130" s="180">
        <f t="shared" ref="R130:R161" si="2">Q130*H130</f>
        <v>0</v>
      </c>
      <c r="S130" s="180">
        <v>0</v>
      </c>
      <c r="T130" s="181">
        <f t="shared" ref="T130:T161" si="3">S130*H130</f>
        <v>0</v>
      </c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R130" s="182" t="s">
        <v>127</v>
      </c>
      <c r="AT130" s="182" t="s">
        <v>123</v>
      </c>
      <c r="AU130" s="182" t="s">
        <v>83</v>
      </c>
      <c r="AY130" s="14" t="s">
        <v>107</v>
      </c>
      <c r="BE130" s="183">
        <f t="shared" ref="BE130:BE161" si="4">IF(N130="základní",J130,0)</f>
        <v>0</v>
      </c>
      <c r="BF130" s="183">
        <f t="shared" ref="BF130:BF161" si="5">IF(N130="snížená",J130,0)</f>
        <v>0</v>
      </c>
      <c r="BG130" s="183">
        <f t="shared" ref="BG130:BG161" si="6">IF(N130="zákl. přenesená",J130,0)</f>
        <v>0</v>
      </c>
      <c r="BH130" s="183">
        <f t="shared" ref="BH130:BH161" si="7">IF(N130="sníž. přenesená",J130,0)</f>
        <v>0</v>
      </c>
      <c r="BI130" s="183">
        <f t="shared" ref="BI130:BI161" si="8">IF(N130="nulová",J130,0)</f>
        <v>0</v>
      </c>
      <c r="BJ130" s="14" t="s">
        <v>83</v>
      </c>
      <c r="BK130" s="183">
        <f t="shared" ref="BK130:BK161" si="9">ROUND(I130*H130,2)</f>
        <v>0</v>
      </c>
      <c r="BL130" s="14" t="s">
        <v>112</v>
      </c>
      <c r="BM130" s="182" t="s">
        <v>142</v>
      </c>
    </row>
    <row r="131" spans="1:65" s="2" customFormat="1" ht="16.5" customHeight="1" x14ac:dyDescent="0.2">
      <c r="A131" s="31"/>
      <c r="B131" s="32"/>
      <c r="C131" s="200" t="s">
        <v>127</v>
      </c>
      <c r="D131" s="200" t="s">
        <v>123</v>
      </c>
      <c r="E131" s="201" t="s">
        <v>143</v>
      </c>
      <c r="F131" s="202" t="s">
        <v>144</v>
      </c>
      <c r="G131" s="203" t="s">
        <v>126</v>
      </c>
      <c r="H131" s="204">
        <v>60</v>
      </c>
      <c r="I131" s="205"/>
      <c r="J131" s="206">
        <f t="shared" si="0"/>
        <v>0</v>
      </c>
      <c r="K131" s="207"/>
      <c r="L131" s="208"/>
      <c r="M131" s="209" t="s">
        <v>1</v>
      </c>
      <c r="N131" s="210" t="s">
        <v>43</v>
      </c>
      <c r="O131" s="68"/>
      <c r="P131" s="180">
        <f t="shared" si="1"/>
        <v>0</v>
      </c>
      <c r="Q131" s="180">
        <v>0</v>
      </c>
      <c r="R131" s="180">
        <f t="shared" si="2"/>
        <v>0</v>
      </c>
      <c r="S131" s="180">
        <v>0</v>
      </c>
      <c r="T131" s="181">
        <f t="shared" si="3"/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182" t="s">
        <v>127</v>
      </c>
      <c r="AT131" s="182" t="s">
        <v>123</v>
      </c>
      <c r="AU131" s="182" t="s">
        <v>83</v>
      </c>
      <c r="AY131" s="14" t="s">
        <v>107</v>
      </c>
      <c r="BE131" s="183">
        <f t="shared" si="4"/>
        <v>0</v>
      </c>
      <c r="BF131" s="183">
        <f t="shared" si="5"/>
        <v>0</v>
      </c>
      <c r="BG131" s="183">
        <f t="shared" si="6"/>
        <v>0</v>
      </c>
      <c r="BH131" s="183">
        <f t="shared" si="7"/>
        <v>0</v>
      </c>
      <c r="BI131" s="183">
        <f t="shared" si="8"/>
        <v>0</v>
      </c>
      <c r="BJ131" s="14" t="s">
        <v>83</v>
      </c>
      <c r="BK131" s="183">
        <f t="shared" si="9"/>
        <v>0</v>
      </c>
      <c r="BL131" s="14" t="s">
        <v>112</v>
      </c>
      <c r="BM131" s="182" t="s">
        <v>145</v>
      </c>
    </row>
    <row r="132" spans="1:65" s="2" customFormat="1" ht="24.2" customHeight="1" x14ac:dyDescent="0.2">
      <c r="A132" s="31"/>
      <c r="B132" s="32"/>
      <c r="C132" s="200" t="s">
        <v>146</v>
      </c>
      <c r="D132" s="200" t="s">
        <v>123</v>
      </c>
      <c r="E132" s="201" t="s">
        <v>147</v>
      </c>
      <c r="F132" s="202" t="s">
        <v>148</v>
      </c>
      <c r="G132" s="203" t="s">
        <v>149</v>
      </c>
      <c r="H132" s="204">
        <v>50</v>
      </c>
      <c r="I132" s="205"/>
      <c r="J132" s="206">
        <f t="shared" si="0"/>
        <v>0</v>
      </c>
      <c r="K132" s="207"/>
      <c r="L132" s="208"/>
      <c r="M132" s="209" t="s">
        <v>1</v>
      </c>
      <c r="N132" s="210" t="s">
        <v>43</v>
      </c>
      <c r="O132" s="68"/>
      <c r="P132" s="180">
        <f t="shared" si="1"/>
        <v>0</v>
      </c>
      <c r="Q132" s="180">
        <v>0</v>
      </c>
      <c r="R132" s="180">
        <f t="shared" si="2"/>
        <v>0</v>
      </c>
      <c r="S132" s="180">
        <v>0</v>
      </c>
      <c r="T132" s="181">
        <f t="shared" si="3"/>
        <v>0</v>
      </c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182" t="s">
        <v>127</v>
      </c>
      <c r="AT132" s="182" t="s">
        <v>123</v>
      </c>
      <c r="AU132" s="182" t="s">
        <v>83</v>
      </c>
      <c r="AY132" s="14" t="s">
        <v>107</v>
      </c>
      <c r="BE132" s="183">
        <f t="shared" si="4"/>
        <v>0</v>
      </c>
      <c r="BF132" s="183">
        <f t="shared" si="5"/>
        <v>0</v>
      </c>
      <c r="BG132" s="183">
        <f t="shared" si="6"/>
        <v>0</v>
      </c>
      <c r="BH132" s="183">
        <f t="shared" si="7"/>
        <v>0</v>
      </c>
      <c r="BI132" s="183">
        <f t="shared" si="8"/>
        <v>0</v>
      </c>
      <c r="BJ132" s="14" t="s">
        <v>83</v>
      </c>
      <c r="BK132" s="183">
        <f t="shared" si="9"/>
        <v>0</v>
      </c>
      <c r="BL132" s="14" t="s">
        <v>112</v>
      </c>
      <c r="BM132" s="182" t="s">
        <v>150</v>
      </c>
    </row>
    <row r="133" spans="1:65" s="2" customFormat="1" ht="24.2" customHeight="1" x14ac:dyDescent="0.2">
      <c r="A133" s="31"/>
      <c r="B133" s="32"/>
      <c r="C133" s="200" t="s">
        <v>151</v>
      </c>
      <c r="D133" s="200" t="s">
        <v>123</v>
      </c>
      <c r="E133" s="201" t="s">
        <v>152</v>
      </c>
      <c r="F133" s="202" t="s">
        <v>153</v>
      </c>
      <c r="G133" s="203" t="s">
        <v>149</v>
      </c>
      <c r="H133" s="204">
        <v>50</v>
      </c>
      <c r="I133" s="205"/>
      <c r="J133" s="206">
        <f t="shared" si="0"/>
        <v>0</v>
      </c>
      <c r="K133" s="207"/>
      <c r="L133" s="208"/>
      <c r="M133" s="209" t="s">
        <v>1</v>
      </c>
      <c r="N133" s="210" t="s">
        <v>43</v>
      </c>
      <c r="O133" s="68"/>
      <c r="P133" s="180">
        <f t="shared" si="1"/>
        <v>0</v>
      </c>
      <c r="Q133" s="180">
        <v>0</v>
      </c>
      <c r="R133" s="180">
        <f t="shared" si="2"/>
        <v>0</v>
      </c>
      <c r="S133" s="180">
        <v>0</v>
      </c>
      <c r="T133" s="181">
        <f t="shared" si="3"/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182" t="s">
        <v>127</v>
      </c>
      <c r="AT133" s="182" t="s">
        <v>123</v>
      </c>
      <c r="AU133" s="182" t="s">
        <v>83</v>
      </c>
      <c r="AY133" s="14" t="s">
        <v>107</v>
      </c>
      <c r="BE133" s="183">
        <f t="shared" si="4"/>
        <v>0</v>
      </c>
      <c r="BF133" s="183">
        <f t="shared" si="5"/>
        <v>0</v>
      </c>
      <c r="BG133" s="183">
        <f t="shared" si="6"/>
        <v>0</v>
      </c>
      <c r="BH133" s="183">
        <f t="shared" si="7"/>
        <v>0</v>
      </c>
      <c r="BI133" s="183">
        <f t="shared" si="8"/>
        <v>0</v>
      </c>
      <c r="BJ133" s="14" t="s">
        <v>83</v>
      </c>
      <c r="BK133" s="183">
        <f t="shared" si="9"/>
        <v>0</v>
      </c>
      <c r="BL133" s="14" t="s">
        <v>112</v>
      </c>
      <c r="BM133" s="182" t="s">
        <v>154</v>
      </c>
    </row>
    <row r="134" spans="1:65" s="2" customFormat="1" ht="24.2" customHeight="1" x14ac:dyDescent="0.2">
      <c r="A134" s="31"/>
      <c r="B134" s="32"/>
      <c r="C134" s="200" t="s">
        <v>155</v>
      </c>
      <c r="D134" s="200" t="s">
        <v>123</v>
      </c>
      <c r="E134" s="201" t="s">
        <v>156</v>
      </c>
      <c r="F134" s="202" t="s">
        <v>157</v>
      </c>
      <c r="G134" s="203" t="s">
        <v>149</v>
      </c>
      <c r="H134" s="204">
        <v>50</v>
      </c>
      <c r="I134" s="205"/>
      <c r="J134" s="206">
        <f t="shared" si="0"/>
        <v>0</v>
      </c>
      <c r="K134" s="207"/>
      <c r="L134" s="208"/>
      <c r="M134" s="209" t="s">
        <v>1</v>
      </c>
      <c r="N134" s="210" t="s">
        <v>43</v>
      </c>
      <c r="O134" s="68"/>
      <c r="P134" s="180">
        <f t="shared" si="1"/>
        <v>0</v>
      </c>
      <c r="Q134" s="180">
        <v>0</v>
      </c>
      <c r="R134" s="180">
        <f t="shared" si="2"/>
        <v>0</v>
      </c>
      <c r="S134" s="180">
        <v>0</v>
      </c>
      <c r="T134" s="181">
        <f t="shared" si="3"/>
        <v>0</v>
      </c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R134" s="182" t="s">
        <v>127</v>
      </c>
      <c r="AT134" s="182" t="s">
        <v>123</v>
      </c>
      <c r="AU134" s="182" t="s">
        <v>83</v>
      </c>
      <c r="AY134" s="14" t="s">
        <v>107</v>
      </c>
      <c r="BE134" s="183">
        <f t="shared" si="4"/>
        <v>0</v>
      </c>
      <c r="BF134" s="183">
        <f t="shared" si="5"/>
        <v>0</v>
      </c>
      <c r="BG134" s="183">
        <f t="shared" si="6"/>
        <v>0</v>
      </c>
      <c r="BH134" s="183">
        <f t="shared" si="7"/>
        <v>0</v>
      </c>
      <c r="BI134" s="183">
        <f t="shared" si="8"/>
        <v>0</v>
      </c>
      <c r="BJ134" s="14" t="s">
        <v>83</v>
      </c>
      <c r="BK134" s="183">
        <f t="shared" si="9"/>
        <v>0</v>
      </c>
      <c r="BL134" s="14" t="s">
        <v>112</v>
      </c>
      <c r="BM134" s="182" t="s">
        <v>158</v>
      </c>
    </row>
    <row r="135" spans="1:65" s="2" customFormat="1" ht="24.2" customHeight="1" x14ac:dyDescent="0.2">
      <c r="A135" s="31"/>
      <c r="B135" s="32"/>
      <c r="C135" s="200" t="s">
        <v>159</v>
      </c>
      <c r="D135" s="200" t="s">
        <v>123</v>
      </c>
      <c r="E135" s="201" t="s">
        <v>160</v>
      </c>
      <c r="F135" s="202" t="s">
        <v>161</v>
      </c>
      <c r="G135" s="203" t="s">
        <v>149</v>
      </c>
      <c r="H135" s="204">
        <v>50</v>
      </c>
      <c r="I135" s="205"/>
      <c r="J135" s="206">
        <f t="shared" si="0"/>
        <v>0</v>
      </c>
      <c r="K135" s="207"/>
      <c r="L135" s="208"/>
      <c r="M135" s="209" t="s">
        <v>1</v>
      </c>
      <c r="N135" s="210" t="s">
        <v>43</v>
      </c>
      <c r="O135" s="68"/>
      <c r="P135" s="180">
        <f t="shared" si="1"/>
        <v>0</v>
      </c>
      <c r="Q135" s="180">
        <v>0</v>
      </c>
      <c r="R135" s="180">
        <f t="shared" si="2"/>
        <v>0</v>
      </c>
      <c r="S135" s="180">
        <v>0</v>
      </c>
      <c r="T135" s="181">
        <f t="shared" si="3"/>
        <v>0</v>
      </c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R135" s="182" t="s">
        <v>127</v>
      </c>
      <c r="AT135" s="182" t="s">
        <v>123</v>
      </c>
      <c r="AU135" s="182" t="s">
        <v>83</v>
      </c>
      <c r="AY135" s="14" t="s">
        <v>107</v>
      </c>
      <c r="BE135" s="183">
        <f t="shared" si="4"/>
        <v>0</v>
      </c>
      <c r="BF135" s="183">
        <f t="shared" si="5"/>
        <v>0</v>
      </c>
      <c r="BG135" s="183">
        <f t="shared" si="6"/>
        <v>0</v>
      </c>
      <c r="BH135" s="183">
        <f t="shared" si="7"/>
        <v>0</v>
      </c>
      <c r="BI135" s="183">
        <f t="shared" si="8"/>
        <v>0</v>
      </c>
      <c r="BJ135" s="14" t="s">
        <v>83</v>
      </c>
      <c r="BK135" s="183">
        <f t="shared" si="9"/>
        <v>0</v>
      </c>
      <c r="BL135" s="14" t="s">
        <v>112</v>
      </c>
      <c r="BM135" s="182" t="s">
        <v>162</v>
      </c>
    </row>
    <row r="136" spans="1:65" s="2" customFormat="1" ht="24.2" customHeight="1" x14ac:dyDescent="0.2">
      <c r="A136" s="31"/>
      <c r="B136" s="32"/>
      <c r="C136" s="200" t="s">
        <v>163</v>
      </c>
      <c r="D136" s="200" t="s">
        <v>123</v>
      </c>
      <c r="E136" s="201" t="s">
        <v>164</v>
      </c>
      <c r="F136" s="202" t="s">
        <v>165</v>
      </c>
      <c r="G136" s="203" t="s">
        <v>149</v>
      </c>
      <c r="H136" s="204">
        <v>10</v>
      </c>
      <c r="I136" s="205"/>
      <c r="J136" s="206">
        <f t="shared" si="0"/>
        <v>0</v>
      </c>
      <c r="K136" s="207"/>
      <c r="L136" s="208"/>
      <c r="M136" s="209" t="s">
        <v>1</v>
      </c>
      <c r="N136" s="210" t="s">
        <v>43</v>
      </c>
      <c r="O136" s="68"/>
      <c r="P136" s="180">
        <f t="shared" si="1"/>
        <v>0</v>
      </c>
      <c r="Q136" s="180">
        <v>0</v>
      </c>
      <c r="R136" s="180">
        <f t="shared" si="2"/>
        <v>0</v>
      </c>
      <c r="S136" s="180">
        <v>0</v>
      </c>
      <c r="T136" s="181">
        <f t="shared" si="3"/>
        <v>0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182" t="s">
        <v>127</v>
      </c>
      <c r="AT136" s="182" t="s">
        <v>123</v>
      </c>
      <c r="AU136" s="182" t="s">
        <v>83</v>
      </c>
      <c r="AY136" s="14" t="s">
        <v>107</v>
      </c>
      <c r="BE136" s="183">
        <f t="shared" si="4"/>
        <v>0</v>
      </c>
      <c r="BF136" s="183">
        <f t="shared" si="5"/>
        <v>0</v>
      </c>
      <c r="BG136" s="183">
        <f t="shared" si="6"/>
        <v>0</v>
      </c>
      <c r="BH136" s="183">
        <f t="shared" si="7"/>
        <v>0</v>
      </c>
      <c r="BI136" s="183">
        <f t="shared" si="8"/>
        <v>0</v>
      </c>
      <c r="BJ136" s="14" t="s">
        <v>83</v>
      </c>
      <c r="BK136" s="183">
        <f t="shared" si="9"/>
        <v>0</v>
      </c>
      <c r="BL136" s="14" t="s">
        <v>112</v>
      </c>
      <c r="BM136" s="182" t="s">
        <v>166</v>
      </c>
    </row>
    <row r="137" spans="1:65" s="2" customFormat="1" ht="24.2" customHeight="1" x14ac:dyDescent="0.2">
      <c r="A137" s="31"/>
      <c r="B137" s="32"/>
      <c r="C137" s="200" t="s">
        <v>167</v>
      </c>
      <c r="D137" s="200" t="s">
        <v>123</v>
      </c>
      <c r="E137" s="201" t="s">
        <v>168</v>
      </c>
      <c r="F137" s="202" t="s">
        <v>169</v>
      </c>
      <c r="G137" s="203" t="s">
        <v>149</v>
      </c>
      <c r="H137" s="204">
        <v>10</v>
      </c>
      <c r="I137" s="205"/>
      <c r="J137" s="206">
        <f t="shared" si="0"/>
        <v>0</v>
      </c>
      <c r="K137" s="207"/>
      <c r="L137" s="208"/>
      <c r="M137" s="209" t="s">
        <v>1</v>
      </c>
      <c r="N137" s="210" t="s">
        <v>43</v>
      </c>
      <c r="O137" s="68"/>
      <c r="P137" s="180">
        <f t="shared" si="1"/>
        <v>0</v>
      </c>
      <c r="Q137" s="180">
        <v>0</v>
      </c>
      <c r="R137" s="180">
        <f t="shared" si="2"/>
        <v>0</v>
      </c>
      <c r="S137" s="180">
        <v>0</v>
      </c>
      <c r="T137" s="181">
        <f t="shared" si="3"/>
        <v>0</v>
      </c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R137" s="182" t="s">
        <v>127</v>
      </c>
      <c r="AT137" s="182" t="s">
        <v>123</v>
      </c>
      <c r="AU137" s="182" t="s">
        <v>83</v>
      </c>
      <c r="AY137" s="14" t="s">
        <v>107</v>
      </c>
      <c r="BE137" s="183">
        <f t="shared" si="4"/>
        <v>0</v>
      </c>
      <c r="BF137" s="183">
        <f t="shared" si="5"/>
        <v>0</v>
      </c>
      <c r="BG137" s="183">
        <f t="shared" si="6"/>
        <v>0</v>
      </c>
      <c r="BH137" s="183">
        <f t="shared" si="7"/>
        <v>0</v>
      </c>
      <c r="BI137" s="183">
        <f t="shared" si="8"/>
        <v>0</v>
      </c>
      <c r="BJ137" s="14" t="s">
        <v>83</v>
      </c>
      <c r="BK137" s="183">
        <f t="shared" si="9"/>
        <v>0</v>
      </c>
      <c r="BL137" s="14" t="s">
        <v>112</v>
      </c>
      <c r="BM137" s="182" t="s">
        <v>170</v>
      </c>
    </row>
    <row r="138" spans="1:65" s="2" customFormat="1" ht="24.2" customHeight="1" x14ac:dyDescent="0.2">
      <c r="A138" s="31"/>
      <c r="B138" s="32"/>
      <c r="C138" s="200" t="s">
        <v>8</v>
      </c>
      <c r="D138" s="200" t="s">
        <v>123</v>
      </c>
      <c r="E138" s="201" t="s">
        <v>171</v>
      </c>
      <c r="F138" s="202" t="s">
        <v>172</v>
      </c>
      <c r="G138" s="203" t="s">
        <v>149</v>
      </c>
      <c r="H138" s="204">
        <v>20</v>
      </c>
      <c r="I138" s="205"/>
      <c r="J138" s="206">
        <f t="shared" si="0"/>
        <v>0</v>
      </c>
      <c r="K138" s="207"/>
      <c r="L138" s="208"/>
      <c r="M138" s="209" t="s">
        <v>1</v>
      </c>
      <c r="N138" s="210" t="s">
        <v>43</v>
      </c>
      <c r="O138" s="68"/>
      <c r="P138" s="180">
        <f t="shared" si="1"/>
        <v>0</v>
      </c>
      <c r="Q138" s="180">
        <v>0</v>
      </c>
      <c r="R138" s="180">
        <f t="shared" si="2"/>
        <v>0</v>
      </c>
      <c r="S138" s="180">
        <v>0</v>
      </c>
      <c r="T138" s="181">
        <f t="shared" si="3"/>
        <v>0</v>
      </c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R138" s="182" t="s">
        <v>127</v>
      </c>
      <c r="AT138" s="182" t="s">
        <v>123</v>
      </c>
      <c r="AU138" s="182" t="s">
        <v>83</v>
      </c>
      <c r="AY138" s="14" t="s">
        <v>107</v>
      </c>
      <c r="BE138" s="183">
        <f t="shared" si="4"/>
        <v>0</v>
      </c>
      <c r="BF138" s="183">
        <f t="shared" si="5"/>
        <v>0</v>
      </c>
      <c r="BG138" s="183">
        <f t="shared" si="6"/>
        <v>0</v>
      </c>
      <c r="BH138" s="183">
        <f t="shared" si="7"/>
        <v>0</v>
      </c>
      <c r="BI138" s="183">
        <f t="shared" si="8"/>
        <v>0</v>
      </c>
      <c r="BJ138" s="14" t="s">
        <v>83</v>
      </c>
      <c r="BK138" s="183">
        <f t="shared" si="9"/>
        <v>0</v>
      </c>
      <c r="BL138" s="14" t="s">
        <v>112</v>
      </c>
      <c r="BM138" s="182" t="s">
        <v>173</v>
      </c>
    </row>
    <row r="139" spans="1:65" s="2" customFormat="1" ht="24.2" customHeight="1" x14ac:dyDescent="0.2">
      <c r="A139" s="31"/>
      <c r="B139" s="32"/>
      <c r="C139" s="200" t="s">
        <v>174</v>
      </c>
      <c r="D139" s="200" t="s">
        <v>123</v>
      </c>
      <c r="E139" s="201" t="s">
        <v>175</v>
      </c>
      <c r="F139" s="202" t="s">
        <v>176</v>
      </c>
      <c r="G139" s="203" t="s">
        <v>149</v>
      </c>
      <c r="H139" s="204">
        <v>50</v>
      </c>
      <c r="I139" s="205"/>
      <c r="J139" s="206">
        <f t="shared" si="0"/>
        <v>0</v>
      </c>
      <c r="K139" s="207"/>
      <c r="L139" s="208"/>
      <c r="M139" s="209" t="s">
        <v>1</v>
      </c>
      <c r="N139" s="210" t="s">
        <v>43</v>
      </c>
      <c r="O139" s="68"/>
      <c r="P139" s="180">
        <f t="shared" si="1"/>
        <v>0</v>
      </c>
      <c r="Q139" s="180">
        <v>0</v>
      </c>
      <c r="R139" s="180">
        <f t="shared" si="2"/>
        <v>0</v>
      </c>
      <c r="S139" s="180">
        <v>0</v>
      </c>
      <c r="T139" s="181">
        <f t="shared" si="3"/>
        <v>0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182" t="s">
        <v>127</v>
      </c>
      <c r="AT139" s="182" t="s">
        <v>123</v>
      </c>
      <c r="AU139" s="182" t="s">
        <v>83</v>
      </c>
      <c r="AY139" s="14" t="s">
        <v>107</v>
      </c>
      <c r="BE139" s="183">
        <f t="shared" si="4"/>
        <v>0</v>
      </c>
      <c r="BF139" s="183">
        <f t="shared" si="5"/>
        <v>0</v>
      </c>
      <c r="BG139" s="183">
        <f t="shared" si="6"/>
        <v>0</v>
      </c>
      <c r="BH139" s="183">
        <f t="shared" si="7"/>
        <v>0</v>
      </c>
      <c r="BI139" s="183">
        <f t="shared" si="8"/>
        <v>0</v>
      </c>
      <c r="BJ139" s="14" t="s">
        <v>83</v>
      </c>
      <c r="BK139" s="183">
        <f t="shared" si="9"/>
        <v>0</v>
      </c>
      <c r="BL139" s="14" t="s">
        <v>112</v>
      </c>
      <c r="BM139" s="182" t="s">
        <v>177</v>
      </c>
    </row>
    <row r="140" spans="1:65" s="2" customFormat="1" ht="24.2" customHeight="1" x14ac:dyDescent="0.2">
      <c r="A140" s="31"/>
      <c r="B140" s="32"/>
      <c r="C140" s="200" t="s">
        <v>178</v>
      </c>
      <c r="D140" s="200" t="s">
        <v>123</v>
      </c>
      <c r="E140" s="201" t="s">
        <v>179</v>
      </c>
      <c r="F140" s="202" t="s">
        <v>180</v>
      </c>
      <c r="G140" s="203" t="s">
        <v>149</v>
      </c>
      <c r="H140" s="204">
        <v>50</v>
      </c>
      <c r="I140" s="205"/>
      <c r="J140" s="206">
        <f t="shared" si="0"/>
        <v>0</v>
      </c>
      <c r="K140" s="207"/>
      <c r="L140" s="208"/>
      <c r="M140" s="209" t="s">
        <v>1</v>
      </c>
      <c r="N140" s="210" t="s">
        <v>43</v>
      </c>
      <c r="O140" s="68"/>
      <c r="P140" s="180">
        <f t="shared" si="1"/>
        <v>0</v>
      </c>
      <c r="Q140" s="180">
        <v>0</v>
      </c>
      <c r="R140" s="180">
        <f t="shared" si="2"/>
        <v>0</v>
      </c>
      <c r="S140" s="180">
        <v>0</v>
      </c>
      <c r="T140" s="181">
        <f t="shared" si="3"/>
        <v>0</v>
      </c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R140" s="182" t="s">
        <v>127</v>
      </c>
      <c r="AT140" s="182" t="s">
        <v>123</v>
      </c>
      <c r="AU140" s="182" t="s">
        <v>83</v>
      </c>
      <c r="AY140" s="14" t="s">
        <v>107</v>
      </c>
      <c r="BE140" s="183">
        <f t="shared" si="4"/>
        <v>0</v>
      </c>
      <c r="BF140" s="183">
        <f t="shared" si="5"/>
        <v>0</v>
      </c>
      <c r="BG140" s="183">
        <f t="shared" si="6"/>
        <v>0</v>
      </c>
      <c r="BH140" s="183">
        <f t="shared" si="7"/>
        <v>0</v>
      </c>
      <c r="BI140" s="183">
        <f t="shared" si="8"/>
        <v>0</v>
      </c>
      <c r="BJ140" s="14" t="s">
        <v>83</v>
      </c>
      <c r="BK140" s="183">
        <f t="shared" si="9"/>
        <v>0</v>
      </c>
      <c r="BL140" s="14" t="s">
        <v>112</v>
      </c>
      <c r="BM140" s="182" t="s">
        <v>181</v>
      </c>
    </row>
    <row r="141" spans="1:65" s="2" customFormat="1" ht="24.2" customHeight="1" x14ac:dyDescent="0.2">
      <c r="A141" s="31"/>
      <c r="B141" s="32"/>
      <c r="C141" s="200" t="s">
        <v>182</v>
      </c>
      <c r="D141" s="200" t="s">
        <v>123</v>
      </c>
      <c r="E141" s="201" t="s">
        <v>183</v>
      </c>
      <c r="F141" s="202" t="s">
        <v>184</v>
      </c>
      <c r="G141" s="203" t="s">
        <v>149</v>
      </c>
      <c r="H141" s="204">
        <v>50</v>
      </c>
      <c r="I141" s="205"/>
      <c r="J141" s="206">
        <f t="shared" si="0"/>
        <v>0</v>
      </c>
      <c r="K141" s="207"/>
      <c r="L141" s="208"/>
      <c r="M141" s="209" t="s">
        <v>1</v>
      </c>
      <c r="N141" s="210" t="s">
        <v>43</v>
      </c>
      <c r="O141" s="68"/>
      <c r="P141" s="180">
        <f t="shared" si="1"/>
        <v>0</v>
      </c>
      <c r="Q141" s="180">
        <v>0</v>
      </c>
      <c r="R141" s="180">
        <f t="shared" si="2"/>
        <v>0</v>
      </c>
      <c r="S141" s="180">
        <v>0</v>
      </c>
      <c r="T141" s="181">
        <f t="shared" si="3"/>
        <v>0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182" t="s">
        <v>127</v>
      </c>
      <c r="AT141" s="182" t="s">
        <v>123</v>
      </c>
      <c r="AU141" s="182" t="s">
        <v>83</v>
      </c>
      <c r="AY141" s="14" t="s">
        <v>107</v>
      </c>
      <c r="BE141" s="183">
        <f t="shared" si="4"/>
        <v>0</v>
      </c>
      <c r="BF141" s="183">
        <f t="shared" si="5"/>
        <v>0</v>
      </c>
      <c r="BG141" s="183">
        <f t="shared" si="6"/>
        <v>0</v>
      </c>
      <c r="BH141" s="183">
        <f t="shared" si="7"/>
        <v>0</v>
      </c>
      <c r="BI141" s="183">
        <f t="shared" si="8"/>
        <v>0</v>
      </c>
      <c r="BJ141" s="14" t="s">
        <v>83</v>
      </c>
      <c r="BK141" s="183">
        <f t="shared" si="9"/>
        <v>0</v>
      </c>
      <c r="BL141" s="14" t="s">
        <v>112</v>
      </c>
      <c r="BM141" s="182" t="s">
        <v>185</v>
      </c>
    </row>
    <row r="142" spans="1:65" s="2" customFormat="1" ht="24.2" customHeight="1" x14ac:dyDescent="0.2">
      <c r="A142" s="31"/>
      <c r="B142" s="32"/>
      <c r="C142" s="200" t="s">
        <v>186</v>
      </c>
      <c r="D142" s="200" t="s">
        <v>123</v>
      </c>
      <c r="E142" s="201" t="s">
        <v>187</v>
      </c>
      <c r="F142" s="202" t="s">
        <v>188</v>
      </c>
      <c r="G142" s="203" t="s">
        <v>149</v>
      </c>
      <c r="H142" s="204">
        <v>50</v>
      </c>
      <c r="I142" s="205"/>
      <c r="J142" s="206">
        <f t="shared" si="0"/>
        <v>0</v>
      </c>
      <c r="K142" s="207"/>
      <c r="L142" s="208"/>
      <c r="M142" s="209" t="s">
        <v>1</v>
      </c>
      <c r="N142" s="210" t="s">
        <v>43</v>
      </c>
      <c r="O142" s="68"/>
      <c r="P142" s="180">
        <f t="shared" si="1"/>
        <v>0</v>
      </c>
      <c r="Q142" s="180">
        <v>0</v>
      </c>
      <c r="R142" s="180">
        <f t="shared" si="2"/>
        <v>0</v>
      </c>
      <c r="S142" s="180">
        <v>0</v>
      </c>
      <c r="T142" s="181">
        <f t="shared" si="3"/>
        <v>0</v>
      </c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R142" s="182" t="s">
        <v>127</v>
      </c>
      <c r="AT142" s="182" t="s">
        <v>123</v>
      </c>
      <c r="AU142" s="182" t="s">
        <v>83</v>
      </c>
      <c r="AY142" s="14" t="s">
        <v>107</v>
      </c>
      <c r="BE142" s="183">
        <f t="shared" si="4"/>
        <v>0</v>
      </c>
      <c r="BF142" s="183">
        <f t="shared" si="5"/>
        <v>0</v>
      </c>
      <c r="BG142" s="183">
        <f t="shared" si="6"/>
        <v>0</v>
      </c>
      <c r="BH142" s="183">
        <f t="shared" si="7"/>
        <v>0</v>
      </c>
      <c r="BI142" s="183">
        <f t="shared" si="8"/>
        <v>0</v>
      </c>
      <c r="BJ142" s="14" t="s">
        <v>83</v>
      </c>
      <c r="BK142" s="183">
        <f t="shared" si="9"/>
        <v>0</v>
      </c>
      <c r="BL142" s="14" t="s">
        <v>112</v>
      </c>
      <c r="BM142" s="182" t="s">
        <v>189</v>
      </c>
    </row>
    <row r="143" spans="1:65" s="2" customFormat="1" ht="24.2" customHeight="1" x14ac:dyDescent="0.2">
      <c r="A143" s="31"/>
      <c r="B143" s="32"/>
      <c r="C143" s="200" t="s">
        <v>190</v>
      </c>
      <c r="D143" s="200" t="s">
        <v>123</v>
      </c>
      <c r="E143" s="201" t="s">
        <v>191</v>
      </c>
      <c r="F143" s="202" t="s">
        <v>192</v>
      </c>
      <c r="G143" s="203" t="s">
        <v>149</v>
      </c>
      <c r="H143" s="204">
        <v>50</v>
      </c>
      <c r="I143" s="205"/>
      <c r="J143" s="206">
        <f t="shared" si="0"/>
        <v>0</v>
      </c>
      <c r="K143" s="207"/>
      <c r="L143" s="208"/>
      <c r="M143" s="209" t="s">
        <v>1</v>
      </c>
      <c r="N143" s="210" t="s">
        <v>43</v>
      </c>
      <c r="O143" s="68"/>
      <c r="P143" s="180">
        <f t="shared" si="1"/>
        <v>0</v>
      </c>
      <c r="Q143" s="180">
        <v>0</v>
      </c>
      <c r="R143" s="180">
        <f t="shared" si="2"/>
        <v>0</v>
      </c>
      <c r="S143" s="180">
        <v>0</v>
      </c>
      <c r="T143" s="181">
        <f t="shared" si="3"/>
        <v>0</v>
      </c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R143" s="182" t="s">
        <v>127</v>
      </c>
      <c r="AT143" s="182" t="s">
        <v>123</v>
      </c>
      <c r="AU143" s="182" t="s">
        <v>83</v>
      </c>
      <c r="AY143" s="14" t="s">
        <v>107</v>
      </c>
      <c r="BE143" s="183">
        <f t="shared" si="4"/>
        <v>0</v>
      </c>
      <c r="BF143" s="183">
        <f t="shared" si="5"/>
        <v>0</v>
      </c>
      <c r="BG143" s="183">
        <f t="shared" si="6"/>
        <v>0</v>
      </c>
      <c r="BH143" s="183">
        <f t="shared" si="7"/>
        <v>0</v>
      </c>
      <c r="BI143" s="183">
        <f t="shared" si="8"/>
        <v>0</v>
      </c>
      <c r="BJ143" s="14" t="s">
        <v>83</v>
      </c>
      <c r="BK143" s="183">
        <f t="shared" si="9"/>
        <v>0</v>
      </c>
      <c r="BL143" s="14" t="s">
        <v>112</v>
      </c>
      <c r="BM143" s="182" t="s">
        <v>193</v>
      </c>
    </row>
    <row r="144" spans="1:65" s="2" customFormat="1" ht="24.2" customHeight="1" x14ac:dyDescent="0.2">
      <c r="A144" s="31"/>
      <c r="B144" s="32"/>
      <c r="C144" s="200" t="s">
        <v>7</v>
      </c>
      <c r="D144" s="200" t="s">
        <v>123</v>
      </c>
      <c r="E144" s="201" t="s">
        <v>194</v>
      </c>
      <c r="F144" s="202" t="s">
        <v>195</v>
      </c>
      <c r="G144" s="203" t="s">
        <v>149</v>
      </c>
      <c r="H144" s="204">
        <v>30</v>
      </c>
      <c r="I144" s="205"/>
      <c r="J144" s="206">
        <f t="shared" si="0"/>
        <v>0</v>
      </c>
      <c r="K144" s="207"/>
      <c r="L144" s="208"/>
      <c r="M144" s="209" t="s">
        <v>1</v>
      </c>
      <c r="N144" s="210" t="s">
        <v>43</v>
      </c>
      <c r="O144" s="68"/>
      <c r="P144" s="180">
        <f t="shared" si="1"/>
        <v>0</v>
      </c>
      <c r="Q144" s="180">
        <v>0</v>
      </c>
      <c r="R144" s="180">
        <f t="shared" si="2"/>
        <v>0</v>
      </c>
      <c r="S144" s="180">
        <v>0</v>
      </c>
      <c r="T144" s="181">
        <f t="shared" si="3"/>
        <v>0</v>
      </c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R144" s="182" t="s">
        <v>127</v>
      </c>
      <c r="AT144" s="182" t="s">
        <v>123</v>
      </c>
      <c r="AU144" s="182" t="s">
        <v>83</v>
      </c>
      <c r="AY144" s="14" t="s">
        <v>107</v>
      </c>
      <c r="BE144" s="183">
        <f t="shared" si="4"/>
        <v>0</v>
      </c>
      <c r="BF144" s="183">
        <f t="shared" si="5"/>
        <v>0</v>
      </c>
      <c r="BG144" s="183">
        <f t="shared" si="6"/>
        <v>0</v>
      </c>
      <c r="BH144" s="183">
        <f t="shared" si="7"/>
        <v>0</v>
      </c>
      <c r="BI144" s="183">
        <f t="shared" si="8"/>
        <v>0</v>
      </c>
      <c r="BJ144" s="14" t="s">
        <v>83</v>
      </c>
      <c r="BK144" s="183">
        <f t="shared" si="9"/>
        <v>0</v>
      </c>
      <c r="BL144" s="14" t="s">
        <v>112</v>
      </c>
      <c r="BM144" s="182" t="s">
        <v>196</v>
      </c>
    </row>
    <row r="145" spans="1:65" s="2" customFormat="1" ht="24.2" customHeight="1" x14ac:dyDescent="0.2">
      <c r="A145" s="31"/>
      <c r="B145" s="32"/>
      <c r="C145" s="200" t="s">
        <v>197</v>
      </c>
      <c r="D145" s="200" t="s">
        <v>123</v>
      </c>
      <c r="E145" s="201" t="s">
        <v>198</v>
      </c>
      <c r="F145" s="202" t="s">
        <v>199</v>
      </c>
      <c r="G145" s="203" t="s">
        <v>149</v>
      </c>
      <c r="H145" s="204">
        <v>20</v>
      </c>
      <c r="I145" s="205"/>
      <c r="J145" s="206">
        <f t="shared" si="0"/>
        <v>0</v>
      </c>
      <c r="K145" s="207"/>
      <c r="L145" s="208"/>
      <c r="M145" s="209" t="s">
        <v>1</v>
      </c>
      <c r="N145" s="210" t="s">
        <v>43</v>
      </c>
      <c r="O145" s="68"/>
      <c r="P145" s="180">
        <f t="shared" si="1"/>
        <v>0</v>
      </c>
      <c r="Q145" s="180">
        <v>0</v>
      </c>
      <c r="R145" s="180">
        <f t="shared" si="2"/>
        <v>0</v>
      </c>
      <c r="S145" s="180">
        <v>0</v>
      </c>
      <c r="T145" s="181">
        <f t="shared" si="3"/>
        <v>0</v>
      </c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R145" s="182" t="s">
        <v>127</v>
      </c>
      <c r="AT145" s="182" t="s">
        <v>123</v>
      </c>
      <c r="AU145" s="182" t="s">
        <v>83</v>
      </c>
      <c r="AY145" s="14" t="s">
        <v>107</v>
      </c>
      <c r="BE145" s="183">
        <f t="shared" si="4"/>
        <v>0</v>
      </c>
      <c r="BF145" s="183">
        <f t="shared" si="5"/>
        <v>0</v>
      </c>
      <c r="BG145" s="183">
        <f t="shared" si="6"/>
        <v>0</v>
      </c>
      <c r="BH145" s="183">
        <f t="shared" si="7"/>
        <v>0</v>
      </c>
      <c r="BI145" s="183">
        <f t="shared" si="8"/>
        <v>0</v>
      </c>
      <c r="BJ145" s="14" t="s">
        <v>83</v>
      </c>
      <c r="BK145" s="183">
        <f t="shared" si="9"/>
        <v>0</v>
      </c>
      <c r="BL145" s="14" t="s">
        <v>112</v>
      </c>
      <c r="BM145" s="182" t="s">
        <v>200</v>
      </c>
    </row>
    <row r="146" spans="1:65" s="2" customFormat="1" ht="24.2" customHeight="1" x14ac:dyDescent="0.2">
      <c r="A146" s="31"/>
      <c r="B146" s="32"/>
      <c r="C146" s="200" t="s">
        <v>201</v>
      </c>
      <c r="D146" s="200" t="s">
        <v>123</v>
      </c>
      <c r="E146" s="201" t="s">
        <v>202</v>
      </c>
      <c r="F146" s="202" t="s">
        <v>199</v>
      </c>
      <c r="G146" s="203" t="s">
        <v>149</v>
      </c>
      <c r="H146" s="204">
        <v>10</v>
      </c>
      <c r="I146" s="205"/>
      <c r="J146" s="206">
        <f t="shared" si="0"/>
        <v>0</v>
      </c>
      <c r="K146" s="207"/>
      <c r="L146" s="208"/>
      <c r="M146" s="209" t="s">
        <v>1</v>
      </c>
      <c r="N146" s="210" t="s">
        <v>43</v>
      </c>
      <c r="O146" s="68"/>
      <c r="P146" s="180">
        <f t="shared" si="1"/>
        <v>0</v>
      </c>
      <c r="Q146" s="180">
        <v>0</v>
      </c>
      <c r="R146" s="180">
        <f t="shared" si="2"/>
        <v>0</v>
      </c>
      <c r="S146" s="180">
        <v>0</v>
      </c>
      <c r="T146" s="181">
        <f t="shared" si="3"/>
        <v>0</v>
      </c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R146" s="182" t="s">
        <v>127</v>
      </c>
      <c r="AT146" s="182" t="s">
        <v>123</v>
      </c>
      <c r="AU146" s="182" t="s">
        <v>83</v>
      </c>
      <c r="AY146" s="14" t="s">
        <v>107</v>
      </c>
      <c r="BE146" s="183">
        <f t="shared" si="4"/>
        <v>0</v>
      </c>
      <c r="BF146" s="183">
        <f t="shared" si="5"/>
        <v>0</v>
      </c>
      <c r="BG146" s="183">
        <f t="shared" si="6"/>
        <v>0</v>
      </c>
      <c r="BH146" s="183">
        <f t="shared" si="7"/>
        <v>0</v>
      </c>
      <c r="BI146" s="183">
        <f t="shared" si="8"/>
        <v>0</v>
      </c>
      <c r="BJ146" s="14" t="s">
        <v>83</v>
      </c>
      <c r="BK146" s="183">
        <f t="shared" si="9"/>
        <v>0</v>
      </c>
      <c r="BL146" s="14" t="s">
        <v>112</v>
      </c>
      <c r="BM146" s="182" t="s">
        <v>203</v>
      </c>
    </row>
    <row r="147" spans="1:65" s="2" customFormat="1" ht="24.2" customHeight="1" x14ac:dyDescent="0.2">
      <c r="A147" s="31"/>
      <c r="B147" s="32"/>
      <c r="C147" s="200" t="s">
        <v>204</v>
      </c>
      <c r="D147" s="200" t="s">
        <v>123</v>
      </c>
      <c r="E147" s="201" t="s">
        <v>205</v>
      </c>
      <c r="F147" s="202" t="s">
        <v>206</v>
      </c>
      <c r="G147" s="203" t="s">
        <v>149</v>
      </c>
      <c r="H147" s="204">
        <v>10</v>
      </c>
      <c r="I147" s="205"/>
      <c r="J147" s="206">
        <f t="shared" si="0"/>
        <v>0</v>
      </c>
      <c r="K147" s="207"/>
      <c r="L147" s="208"/>
      <c r="M147" s="209" t="s">
        <v>1</v>
      </c>
      <c r="N147" s="210" t="s">
        <v>43</v>
      </c>
      <c r="O147" s="68"/>
      <c r="P147" s="180">
        <f t="shared" si="1"/>
        <v>0</v>
      </c>
      <c r="Q147" s="180">
        <v>0</v>
      </c>
      <c r="R147" s="180">
        <f t="shared" si="2"/>
        <v>0</v>
      </c>
      <c r="S147" s="180">
        <v>0</v>
      </c>
      <c r="T147" s="181">
        <f t="shared" si="3"/>
        <v>0</v>
      </c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R147" s="182" t="s">
        <v>127</v>
      </c>
      <c r="AT147" s="182" t="s">
        <v>123</v>
      </c>
      <c r="AU147" s="182" t="s">
        <v>83</v>
      </c>
      <c r="AY147" s="14" t="s">
        <v>107</v>
      </c>
      <c r="BE147" s="183">
        <f t="shared" si="4"/>
        <v>0</v>
      </c>
      <c r="BF147" s="183">
        <f t="shared" si="5"/>
        <v>0</v>
      </c>
      <c r="BG147" s="183">
        <f t="shared" si="6"/>
        <v>0</v>
      </c>
      <c r="BH147" s="183">
        <f t="shared" si="7"/>
        <v>0</v>
      </c>
      <c r="BI147" s="183">
        <f t="shared" si="8"/>
        <v>0</v>
      </c>
      <c r="BJ147" s="14" t="s">
        <v>83</v>
      </c>
      <c r="BK147" s="183">
        <f t="shared" si="9"/>
        <v>0</v>
      </c>
      <c r="BL147" s="14" t="s">
        <v>112</v>
      </c>
      <c r="BM147" s="182" t="s">
        <v>207</v>
      </c>
    </row>
    <row r="148" spans="1:65" s="2" customFormat="1" ht="21.75" customHeight="1" x14ac:dyDescent="0.2">
      <c r="A148" s="31"/>
      <c r="B148" s="32"/>
      <c r="C148" s="200" t="s">
        <v>208</v>
      </c>
      <c r="D148" s="200" t="s">
        <v>123</v>
      </c>
      <c r="E148" s="201" t="s">
        <v>209</v>
      </c>
      <c r="F148" s="202" t="s">
        <v>210</v>
      </c>
      <c r="G148" s="203" t="s">
        <v>126</v>
      </c>
      <c r="H148" s="204">
        <v>5</v>
      </c>
      <c r="I148" s="205"/>
      <c r="J148" s="206">
        <f t="shared" si="0"/>
        <v>0</v>
      </c>
      <c r="K148" s="207"/>
      <c r="L148" s="208"/>
      <c r="M148" s="209" t="s">
        <v>1</v>
      </c>
      <c r="N148" s="210" t="s">
        <v>43</v>
      </c>
      <c r="O148" s="68"/>
      <c r="P148" s="180">
        <f t="shared" si="1"/>
        <v>0</v>
      </c>
      <c r="Q148" s="180">
        <v>0</v>
      </c>
      <c r="R148" s="180">
        <f t="shared" si="2"/>
        <v>0</v>
      </c>
      <c r="S148" s="180">
        <v>0</v>
      </c>
      <c r="T148" s="181">
        <f t="shared" si="3"/>
        <v>0</v>
      </c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R148" s="182" t="s">
        <v>127</v>
      </c>
      <c r="AT148" s="182" t="s">
        <v>123</v>
      </c>
      <c r="AU148" s="182" t="s">
        <v>83</v>
      </c>
      <c r="AY148" s="14" t="s">
        <v>107</v>
      </c>
      <c r="BE148" s="183">
        <f t="shared" si="4"/>
        <v>0</v>
      </c>
      <c r="BF148" s="183">
        <f t="shared" si="5"/>
        <v>0</v>
      </c>
      <c r="BG148" s="183">
        <f t="shared" si="6"/>
        <v>0</v>
      </c>
      <c r="BH148" s="183">
        <f t="shared" si="7"/>
        <v>0</v>
      </c>
      <c r="BI148" s="183">
        <f t="shared" si="8"/>
        <v>0</v>
      </c>
      <c r="BJ148" s="14" t="s">
        <v>83</v>
      </c>
      <c r="BK148" s="183">
        <f t="shared" si="9"/>
        <v>0</v>
      </c>
      <c r="BL148" s="14" t="s">
        <v>112</v>
      </c>
      <c r="BM148" s="182" t="s">
        <v>211</v>
      </c>
    </row>
    <row r="149" spans="1:65" s="2" customFormat="1" ht="21.75" customHeight="1" x14ac:dyDescent="0.2">
      <c r="A149" s="31"/>
      <c r="B149" s="32"/>
      <c r="C149" s="200" t="s">
        <v>212</v>
      </c>
      <c r="D149" s="200" t="s">
        <v>123</v>
      </c>
      <c r="E149" s="201" t="s">
        <v>213</v>
      </c>
      <c r="F149" s="202" t="s">
        <v>214</v>
      </c>
      <c r="G149" s="203" t="s">
        <v>126</v>
      </c>
      <c r="H149" s="204">
        <v>5</v>
      </c>
      <c r="I149" s="205"/>
      <c r="J149" s="206">
        <f t="shared" si="0"/>
        <v>0</v>
      </c>
      <c r="K149" s="207"/>
      <c r="L149" s="208"/>
      <c r="M149" s="209" t="s">
        <v>1</v>
      </c>
      <c r="N149" s="210" t="s">
        <v>43</v>
      </c>
      <c r="O149" s="68"/>
      <c r="P149" s="180">
        <f t="shared" si="1"/>
        <v>0</v>
      </c>
      <c r="Q149" s="180">
        <v>0</v>
      </c>
      <c r="R149" s="180">
        <f t="shared" si="2"/>
        <v>0</v>
      </c>
      <c r="S149" s="180">
        <v>0</v>
      </c>
      <c r="T149" s="181">
        <f t="shared" si="3"/>
        <v>0</v>
      </c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R149" s="182" t="s">
        <v>127</v>
      </c>
      <c r="AT149" s="182" t="s">
        <v>123</v>
      </c>
      <c r="AU149" s="182" t="s">
        <v>83</v>
      </c>
      <c r="AY149" s="14" t="s">
        <v>107</v>
      </c>
      <c r="BE149" s="183">
        <f t="shared" si="4"/>
        <v>0</v>
      </c>
      <c r="BF149" s="183">
        <f t="shared" si="5"/>
        <v>0</v>
      </c>
      <c r="BG149" s="183">
        <f t="shared" si="6"/>
        <v>0</v>
      </c>
      <c r="BH149" s="183">
        <f t="shared" si="7"/>
        <v>0</v>
      </c>
      <c r="BI149" s="183">
        <f t="shared" si="8"/>
        <v>0</v>
      </c>
      <c r="BJ149" s="14" t="s">
        <v>83</v>
      </c>
      <c r="BK149" s="183">
        <f t="shared" si="9"/>
        <v>0</v>
      </c>
      <c r="BL149" s="14" t="s">
        <v>112</v>
      </c>
      <c r="BM149" s="182" t="s">
        <v>215</v>
      </c>
    </row>
    <row r="150" spans="1:65" s="2" customFormat="1" ht="21.75" customHeight="1" x14ac:dyDescent="0.2">
      <c r="A150" s="31"/>
      <c r="B150" s="32"/>
      <c r="C150" s="200" t="s">
        <v>216</v>
      </c>
      <c r="D150" s="200" t="s">
        <v>123</v>
      </c>
      <c r="E150" s="201" t="s">
        <v>217</v>
      </c>
      <c r="F150" s="202" t="s">
        <v>218</v>
      </c>
      <c r="G150" s="203" t="s">
        <v>126</v>
      </c>
      <c r="H150" s="204">
        <v>5</v>
      </c>
      <c r="I150" s="205"/>
      <c r="J150" s="206">
        <f t="shared" si="0"/>
        <v>0</v>
      </c>
      <c r="K150" s="207"/>
      <c r="L150" s="208"/>
      <c r="M150" s="209" t="s">
        <v>1</v>
      </c>
      <c r="N150" s="210" t="s">
        <v>43</v>
      </c>
      <c r="O150" s="68"/>
      <c r="P150" s="180">
        <f t="shared" si="1"/>
        <v>0</v>
      </c>
      <c r="Q150" s="180">
        <v>0</v>
      </c>
      <c r="R150" s="180">
        <f t="shared" si="2"/>
        <v>0</v>
      </c>
      <c r="S150" s="180">
        <v>0</v>
      </c>
      <c r="T150" s="181">
        <f t="shared" si="3"/>
        <v>0</v>
      </c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R150" s="182" t="s">
        <v>127</v>
      </c>
      <c r="AT150" s="182" t="s">
        <v>123</v>
      </c>
      <c r="AU150" s="182" t="s">
        <v>83</v>
      </c>
      <c r="AY150" s="14" t="s">
        <v>107</v>
      </c>
      <c r="BE150" s="183">
        <f t="shared" si="4"/>
        <v>0</v>
      </c>
      <c r="BF150" s="183">
        <f t="shared" si="5"/>
        <v>0</v>
      </c>
      <c r="BG150" s="183">
        <f t="shared" si="6"/>
        <v>0</v>
      </c>
      <c r="BH150" s="183">
        <f t="shared" si="7"/>
        <v>0</v>
      </c>
      <c r="BI150" s="183">
        <f t="shared" si="8"/>
        <v>0</v>
      </c>
      <c r="BJ150" s="14" t="s">
        <v>83</v>
      </c>
      <c r="BK150" s="183">
        <f t="shared" si="9"/>
        <v>0</v>
      </c>
      <c r="BL150" s="14" t="s">
        <v>112</v>
      </c>
      <c r="BM150" s="182" t="s">
        <v>219</v>
      </c>
    </row>
    <row r="151" spans="1:65" s="2" customFormat="1" ht="21.75" customHeight="1" x14ac:dyDescent="0.2">
      <c r="A151" s="31"/>
      <c r="B151" s="32"/>
      <c r="C151" s="200" t="s">
        <v>220</v>
      </c>
      <c r="D151" s="200" t="s">
        <v>123</v>
      </c>
      <c r="E151" s="201" t="s">
        <v>221</v>
      </c>
      <c r="F151" s="202" t="s">
        <v>222</v>
      </c>
      <c r="G151" s="203" t="s">
        <v>126</v>
      </c>
      <c r="H151" s="204">
        <v>5</v>
      </c>
      <c r="I151" s="205"/>
      <c r="J151" s="206">
        <f t="shared" si="0"/>
        <v>0</v>
      </c>
      <c r="K151" s="207"/>
      <c r="L151" s="208"/>
      <c r="M151" s="209" t="s">
        <v>1</v>
      </c>
      <c r="N151" s="210" t="s">
        <v>43</v>
      </c>
      <c r="O151" s="68"/>
      <c r="P151" s="180">
        <f t="shared" si="1"/>
        <v>0</v>
      </c>
      <c r="Q151" s="180">
        <v>0</v>
      </c>
      <c r="R151" s="180">
        <f t="shared" si="2"/>
        <v>0</v>
      </c>
      <c r="S151" s="180">
        <v>0</v>
      </c>
      <c r="T151" s="181">
        <f t="shared" si="3"/>
        <v>0</v>
      </c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R151" s="182" t="s">
        <v>127</v>
      </c>
      <c r="AT151" s="182" t="s">
        <v>123</v>
      </c>
      <c r="AU151" s="182" t="s">
        <v>83</v>
      </c>
      <c r="AY151" s="14" t="s">
        <v>107</v>
      </c>
      <c r="BE151" s="183">
        <f t="shared" si="4"/>
        <v>0</v>
      </c>
      <c r="BF151" s="183">
        <f t="shared" si="5"/>
        <v>0</v>
      </c>
      <c r="BG151" s="183">
        <f t="shared" si="6"/>
        <v>0</v>
      </c>
      <c r="BH151" s="183">
        <f t="shared" si="7"/>
        <v>0</v>
      </c>
      <c r="BI151" s="183">
        <f t="shared" si="8"/>
        <v>0</v>
      </c>
      <c r="BJ151" s="14" t="s">
        <v>83</v>
      </c>
      <c r="BK151" s="183">
        <f t="shared" si="9"/>
        <v>0</v>
      </c>
      <c r="BL151" s="14" t="s">
        <v>112</v>
      </c>
      <c r="BM151" s="182" t="s">
        <v>223</v>
      </c>
    </row>
    <row r="152" spans="1:65" s="2" customFormat="1" ht="21.75" customHeight="1" x14ac:dyDescent="0.2">
      <c r="A152" s="31"/>
      <c r="B152" s="32"/>
      <c r="C152" s="200" t="s">
        <v>224</v>
      </c>
      <c r="D152" s="200" t="s">
        <v>123</v>
      </c>
      <c r="E152" s="201" t="s">
        <v>225</v>
      </c>
      <c r="F152" s="202" t="s">
        <v>226</v>
      </c>
      <c r="G152" s="203" t="s">
        <v>126</v>
      </c>
      <c r="H152" s="204">
        <v>2</v>
      </c>
      <c r="I152" s="205"/>
      <c r="J152" s="206">
        <f t="shared" si="0"/>
        <v>0</v>
      </c>
      <c r="K152" s="207"/>
      <c r="L152" s="208"/>
      <c r="M152" s="209" t="s">
        <v>1</v>
      </c>
      <c r="N152" s="210" t="s">
        <v>43</v>
      </c>
      <c r="O152" s="68"/>
      <c r="P152" s="180">
        <f t="shared" si="1"/>
        <v>0</v>
      </c>
      <c r="Q152" s="180">
        <v>0</v>
      </c>
      <c r="R152" s="180">
        <f t="shared" si="2"/>
        <v>0</v>
      </c>
      <c r="S152" s="180">
        <v>0</v>
      </c>
      <c r="T152" s="181">
        <f t="shared" si="3"/>
        <v>0</v>
      </c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R152" s="182" t="s">
        <v>127</v>
      </c>
      <c r="AT152" s="182" t="s">
        <v>123</v>
      </c>
      <c r="AU152" s="182" t="s">
        <v>83</v>
      </c>
      <c r="AY152" s="14" t="s">
        <v>107</v>
      </c>
      <c r="BE152" s="183">
        <f t="shared" si="4"/>
        <v>0</v>
      </c>
      <c r="BF152" s="183">
        <f t="shared" si="5"/>
        <v>0</v>
      </c>
      <c r="BG152" s="183">
        <f t="shared" si="6"/>
        <v>0</v>
      </c>
      <c r="BH152" s="183">
        <f t="shared" si="7"/>
        <v>0</v>
      </c>
      <c r="BI152" s="183">
        <f t="shared" si="8"/>
        <v>0</v>
      </c>
      <c r="BJ152" s="14" t="s">
        <v>83</v>
      </c>
      <c r="BK152" s="183">
        <f t="shared" si="9"/>
        <v>0</v>
      </c>
      <c r="BL152" s="14" t="s">
        <v>112</v>
      </c>
      <c r="BM152" s="182" t="s">
        <v>227</v>
      </c>
    </row>
    <row r="153" spans="1:65" s="2" customFormat="1" ht="21.75" customHeight="1" x14ac:dyDescent="0.2">
      <c r="A153" s="31"/>
      <c r="B153" s="32"/>
      <c r="C153" s="200" t="s">
        <v>228</v>
      </c>
      <c r="D153" s="200" t="s">
        <v>123</v>
      </c>
      <c r="E153" s="201" t="s">
        <v>229</v>
      </c>
      <c r="F153" s="202" t="s">
        <v>230</v>
      </c>
      <c r="G153" s="203" t="s">
        <v>126</v>
      </c>
      <c r="H153" s="204">
        <v>2</v>
      </c>
      <c r="I153" s="205"/>
      <c r="J153" s="206">
        <f t="shared" si="0"/>
        <v>0</v>
      </c>
      <c r="K153" s="207"/>
      <c r="L153" s="208"/>
      <c r="M153" s="209" t="s">
        <v>1</v>
      </c>
      <c r="N153" s="210" t="s">
        <v>43</v>
      </c>
      <c r="O153" s="68"/>
      <c r="P153" s="180">
        <f t="shared" si="1"/>
        <v>0</v>
      </c>
      <c r="Q153" s="180">
        <v>0</v>
      </c>
      <c r="R153" s="180">
        <f t="shared" si="2"/>
        <v>0</v>
      </c>
      <c r="S153" s="180">
        <v>0</v>
      </c>
      <c r="T153" s="181">
        <f t="shared" si="3"/>
        <v>0</v>
      </c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R153" s="182" t="s">
        <v>127</v>
      </c>
      <c r="AT153" s="182" t="s">
        <v>123</v>
      </c>
      <c r="AU153" s="182" t="s">
        <v>83</v>
      </c>
      <c r="AY153" s="14" t="s">
        <v>107</v>
      </c>
      <c r="BE153" s="183">
        <f t="shared" si="4"/>
        <v>0</v>
      </c>
      <c r="BF153" s="183">
        <f t="shared" si="5"/>
        <v>0</v>
      </c>
      <c r="BG153" s="183">
        <f t="shared" si="6"/>
        <v>0</v>
      </c>
      <c r="BH153" s="183">
        <f t="shared" si="7"/>
        <v>0</v>
      </c>
      <c r="BI153" s="183">
        <f t="shared" si="8"/>
        <v>0</v>
      </c>
      <c r="BJ153" s="14" t="s">
        <v>83</v>
      </c>
      <c r="BK153" s="183">
        <f t="shared" si="9"/>
        <v>0</v>
      </c>
      <c r="BL153" s="14" t="s">
        <v>112</v>
      </c>
      <c r="BM153" s="182" t="s">
        <v>231</v>
      </c>
    </row>
    <row r="154" spans="1:65" s="2" customFormat="1" ht="21.75" customHeight="1" x14ac:dyDescent="0.2">
      <c r="A154" s="31"/>
      <c r="B154" s="32"/>
      <c r="C154" s="200" t="s">
        <v>232</v>
      </c>
      <c r="D154" s="200" t="s">
        <v>123</v>
      </c>
      <c r="E154" s="201" t="s">
        <v>233</v>
      </c>
      <c r="F154" s="202" t="s">
        <v>234</v>
      </c>
      <c r="G154" s="203" t="s">
        <v>126</v>
      </c>
      <c r="H154" s="204">
        <v>2</v>
      </c>
      <c r="I154" s="205"/>
      <c r="J154" s="206">
        <f t="shared" si="0"/>
        <v>0</v>
      </c>
      <c r="K154" s="207"/>
      <c r="L154" s="208"/>
      <c r="M154" s="209" t="s">
        <v>1</v>
      </c>
      <c r="N154" s="210" t="s">
        <v>43</v>
      </c>
      <c r="O154" s="68"/>
      <c r="P154" s="180">
        <f t="shared" si="1"/>
        <v>0</v>
      </c>
      <c r="Q154" s="180">
        <v>0</v>
      </c>
      <c r="R154" s="180">
        <f t="shared" si="2"/>
        <v>0</v>
      </c>
      <c r="S154" s="180">
        <v>0</v>
      </c>
      <c r="T154" s="181">
        <f t="shared" si="3"/>
        <v>0</v>
      </c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R154" s="182" t="s">
        <v>127</v>
      </c>
      <c r="AT154" s="182" t="s">
        <v>123</v>
      </c>
      <c r="AU154" s="182" t="s">
        <v>83</v>
      </c>
      <c r="AY154" s="14" t="s">
        <v>107</v>
      </c>
      <c r="BE154" s="183">
        <f t="shared" si="4"/>
        <v>0</v>
      </c>
      <c r="BF154" s="183">
        <f t="shared" si="5"/>
        <v>0</v>
      </c>
      <c r="BG154" s="183">
        <f t="shared" si="6"/>
        <v>0</v>
      </c>
      <c r="BH154" s="183">
        <f t="shared" si="7"/>
        <v>0</v>
      </c>
      <c r="BI154" s="183">
        <f t="shared" si="8"/>
        <v>0</v>
      </c>
      <c r="BJ154" s="14" t="s">
        <v>83</v>
      </c>
      <c r="BK154" s="183">
        <f t="shared" si="9"/>
        <v>0</v>
      </c>
      <c r="BL154" s="14" t="s">
        <v>112</v>
      </c>
      <c r="BM154" s="182" t="s">
        <v>235</v>
      </c>
    </row>
    <row r="155" spans="1:65" s="2" customFormat="1" ht="21.75" customHeight="1" x14ac:dyDescent="0.2">
      <c r="A155" s="31"/>
      <c r="B155" s="32"/>
      <c r="C155" s="200" t="s">
        <v>236</v>
      </c>
      <c r="D155" s="200" t="s">
        <v>123</v>
      </c>
      <c r="E155" s="201" t="s">
        <v>237</v>
      </c>
      <c r="F155" s="202" t="s">
        <v>238</v>
      </c>
      <c r="G155" s="203" t="s">
        <v>126</v>
      </c>
      <c r="H155" s="204">
        <v>2</v>
      </c>
      <c r="I155" s="205"/>
      <c r="J155" s="206">
        <f t="shared" si="0"/>
        <v>0</v>
      </c>
      <c r="K155" s="207"/>
      <c r="L155" s="208"/>
      <c r="M155" s="209" t="s">
        <v>1</v>
      </c>
      <c r="N155" s="210" t="s">
        <v>43</v>
      </c>
      <c r="O155" s="68"/>
      <c r="P155" s="180">
        <f t="shared" si="1"/>
        <v>0</v>
      </c>
      <c r="Q155" s="180">
        <v>0</v>
      </c>
      <c r="R155" s="180">
        <f t="shared" si="2"/>
        <v>0</v>
      </c>
      <c r="S155" s="180">
        <v>0</v>
      </c>
      <c r="T155" s="181">
        <f t="shared" si="3"/>
        <v>0</v>
      </c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R155" s="182" t="s">
        <v>127</v>
      </c>
      <c r="AT155" s="182" t="s">
        <v>123</v>
      </c>
      <c r="AU155" s="182" t="s">
        <v>83</v>
      </c>
      <c r="AY155" s="14" t="s">
        <v>107</v>
      </c>
      <c r="BE155" s="183">
        <f t="shared" si="4"/>
        <v>0</v>
      </c>
      <c r="BF155" s="183">
        <f t="shared" si="5"/>
        <v>0</v>
      </c>
      <c r="BG155" s="183">
        <f t="shared" si="6"/>
        <v>0</v>
      </c>
      <c r="BH155" s="183">
        <f t="shared" si="7"/>
        <v>0</v>
      </c>
      <c r="BI155" s="183">
        <f t="shared" si="8"/>
        <v>0</v>
      </c>
      <c r="BJ155" s="14" t="s">
        <v>83</v>
      </c>
      <c r="BK155" s="183">
        <f t="shared" si="9"/>
        <v>0</v>
      </c>
      <c r="BL155" s="14" t="s">
        <v>112</v>
      </c>
      <c r="BM155" s="182" t="s">
        <v>239</v>
      </c>
    </row>
    <row r="156" spans="1:65" s="2" customFormat="1" ht="21.75" customHeight="1" x14ac:dyDescent="0.2">
      <c r="A156" s="31"/>
      <c r="B156" s="32"/>
      <c r="C156" s="200" t="s">
        <v>240</v>
      </c>
      <c r="D156" s="200" t="s">
        <v>123</v>
      </c>
      <c r="E156" s="201" t="s">
        <v>241</v>
      </c>
      <c r="F156" s="202" t="s">
        <v>242</v>
      </c>
      <c r="G156" s="203" t="s">
        <v>126</v>
      </c>
      <c r="H156" s="204">
        <v>1</v>
      </c>
      <c r="I156" s="205"/>
      <c r="J156" s="206">
        <f t="shared" si="0"/>
        <v>0</v>
      </c>
      <c r="K156" s="207"/>
      <c r="L156" s="208"/>
      <c r="M156" s="209" t="s">
        <v>1</v>
      </c>
      <c r="N156" s="210" t="s">
        <v>43</v>
      </c>
      <c r="O156" s="68"/>
      <c r="P156" s="180">
        <f t="shared" si="1"/>
        <v>0</v>
      </c>
      <c r="Q156" s="180">
        <v>0</v>
      </c>
      <c r="R156" s="180">
        <f t="shared" si="2"/>
        <v>0</v>
      </c>
      <c r="S156" s="180">
        <v>0</v>
      </c>
      <c r="T156" s="181">
        <f t="shared" si="3"/>
        <v>0</v>
      </c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R156" s="182" t="s">
        <v>127</v>
      </c>
      <c r="AT156" s="182" t="s">
        <v>123</v>
      </c>
      <c r="AU156" s="182" t="s">
        <v>83</v>
      </c>
      <c r="AY156" s="14" t="s">
        <v>107</v>
      </c>
      <c r="BE156" s="183">
        <f t="shared" si="4"/>
        <v>0</v>
      </c>
      <c r="BF156" s="183">
        <f t="shared" si="5"/>
        <v>0</v>
      </c>
      <c r="BG156" s="183">
        <f t="shared" si="6"/>
        <v>0</v>
      </c>
      <c r="BH156" s="183">
        <f t="shared" si="7"/>
        <v>0</v>
      </c>
      <c r="BI156" s="183">
        <f t="shared" si="8"/>
        <v>0</v>
      </c>
      <c r="BJ156" s="14" t="s">
        <v>83</v>
      </c>
      <c r="BK156" s="183">
        <f t="shared" si="9"/>
        <v>0</v>
      </c>
      <c r="BL156" s="14" t="s">
        <v>112</v>
      </c>
      <c r="BM156" s="182" t="s">
        <v>243</v>
      </c>
    </row>
    <row r="157" spans="1:65" s="2" customFormat="1" ht="21.75" customHeight="1" x14ac:dyDescent="0.2">
      <c r="A157" s="31"/>
      <c r="B157" s="32"/>
      <c r="C157" s="200" t="s">
        <v>244</v>
      </c>
      <c r="D157" s="200" t="s">
        <v>123</v>
      </c>
      <c r="E157" s="201" t="s">
        <v>245</v>
      </c>
      <c r="F157" s="202" t="s">
        <v>246</v>
      </c>
      <c r="G157" s="203" t="s">
        <v>126</v>
      </c>
      <c r="H157" s="204">
        <v>1</v>
      </c>
      <c r="I157" s="205"/>
      <c r="J157" s="206">
        <f t="shared" si="0"/>
        <v>0</v>
      </c>
      <c r="K157" s="207"/>
      <c r="L157" s="208"/>
      <c r="M157" s="209" t="s">
        <v>1</v>
      </c>
      <c r="N157" s="210" t="s">
        <v>43</v>
      </c>
      <c r="O157" s="68"/>
      <c r="P157" s="180">
        <f t="shared" si="1"/>
        <v>0</v>
      </c>
      <c r="Q157" s="180">
        <v>0</v>
      </c>
      <c r="R157" s="180">
        <f t="shared" si="2"/>
        <v>0</v>
      </c>
      <c r="S157" s="180">
        <v>0</v>
      </c>
      <c r="T157" s="181">
        <f t="shared" si="3"/>
        <v>0</v>
      </c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R157" s="182" t="s">
        <v>127</v>
      </c>
      <c r="AT157" s="182" t="s">
        <v>123</v>
      </c>
      <c r="AU157" s="182" t="s">
        <v>83</v>
      </c>
      <c r="AY157" s="14" t="s">
        <v>107</v>
      </c>
      <c r="BE157" s="183">
        <f t="shared" si="4"/>
        <v>0</v>
      </c>
      <c r="BF157" s="183">
        <f t="shared" si="5"/>
        <v>0</v>
      </c>
      <c r="BG157" s="183">
        <f t="shared" si="6"/>
        <v>0</v>
      </c>
      <c r="BH157" s="183">
        <f t="shared" si="7"/>
        <v>0</v>
      </c>
      <c r="BI157" s="183">
        <f t="shared" si="8"/>
        <v>0</v>
      </c>
      <c r="BJ157" s="14" t="s">
        <v>83</v>
      </c>
      <c r="BK157" s="183">
        <f t="shared" si="9"/>
        <v>0</v>
      </c>
      <c r="BL157" s="14" t="s">
        <v>112</v>
      </c>
      <c r="BM157" s="182" t="s">
        <v>247</v>
      </c>
    </row>
    <row r="158" spans="1:65" s="2" customFormat="1" ht="21.75" customHeight="1" x14ac:dyDescent="0.2">
      <c r="A158" s="31"/>
      <c r="B158" s="32"/>
      <c r="C158" s="200" t="s">
        <v>248</v>
      </c>
      <c r="D158" s="200" t="s">
        <v>123</v>
      </c>
      <c r="E158" s="201" t="s">
        <v>249</v>
      </c>
      <c r="F158" s="202" t="s">
        <v>250</v>
      </c>
      <c r="G158" s="203" t="s">
        <v>126</v>
      </c>
      <c r="H158" s="204">
        <v>1</v>
      </c>
      <c r="I158" s="205"/>
      <c r="J158" s="206">
        <f t="shared" si="0"/>
        <v>0</v>
      </c>
      <c r="K158" s="207"/>
      <c r="L158" s="208"/>
      <c r="M158" s="209" t="s">
        <v>1</v>
      </c>
      <c r="N158" s="210" t="s">
        <v>43</v>
      </c>
      <c r="O158" s="68"/>
      <c r="P158" s="180">
        <f t="shared" si="1"/>
        <v>0</v>
      </c>
      <c r="Q158" s="180">
        <v>0</v>
      </c>
      <c r="R158" s="180">
        <f t="shared" si="2"/>
        <v>0</v>
      </c>
      <c r="S158" s="180">
        <v>0</v>
      </c>
      <c r="T158" s="181">
        <f t="shared" si="3"/>
        <v>0</v>
      </c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R158" s="182" t="s">
        <v>127</v>
      </c>
      <c r="AT158" s="182" t="s">
        <v>123</v>
      </c>
      <c r="AU158" s="182" t="s">
        <v>83</v>
      </c>
      <c r="AY158" s="14" t="s">
        <v>107</v>
      </c>
      <c r="BE158" s="183">
        <f t="shared" si="4"/>
        <v>0</v>
      </c>
      <c r="BF158" s="183">
        <f t="shared" si="5"/>
        <v>0</v>
      </c>
      <c r="BG158" s="183">
        <f t="shared" si="6"/>
        <v>0</v>
      </c>
      <c r="BH158" s="183">
        <f t="shared" si="7"/>
        <v>0</v>
      </c>
      <c r="BI158" s="183">
        <f t="shared" si="8"/>
        <v>0</v>
      </c>
      <c r="BJ158" s="14" t="s">
        <v>83</v>
      </c>
      <c r="BK158" s="183">
        <f t="shared" si="9"/>
        <v>0</v>
      </c>
      <c r="BL158" s="14" t="s">
        <v>112</v>
      </c>
      <c r="BM158" s="182" t="s">
        <v>251</v>
      </c>
    </row>
    <row r="159" spans="1:65" s="2" customFormat="1" ht="21.75" customHeight="1" x14ac:dyDescent="0.2">
      <c r="A159" s="31"/>
      <c r="B159" s="32"/>
      <c r="C159" s="200" t="s">
        <v>252</v>
      </c>
      <c r="D159" s="200" t="s">
        <v>123</v>
      </c>
      <c r="E159" s="201" t="s">
        <v>253</v>
      </c>
      <c r="F159" s="202" t="s">
        <v>254</v>
      </c>
      <c r="G159" s="203" t="s">
        <v>126</v>
      </c>
      <c r="H159" s="204">
        <v>1</v>
      </c>
      <c r="I159" s="205"/>
      <c r="J159" s="206">
        <f t="shared" si="0"/>
        <v>0</v>
      </c>
      <c r="K159" s="207"/>
      <c r="L159" s="208"/>
      <c r="M159" s="209" t="s">
        <v>1</v>
      </c>
      <c r="N159" s="210" t="s">
        <v>43</v>
      </c>
      <c r="O159" s="68"/>
      <c r="P159" s="180">
        <f t="shared" si="1"/>
        <v>0</v>
      </c>
      <c r="Q159" s="180">
        <v>0</v>
      </c>
      <c r="R159" s="180">
        <f t="shared" si="2"/>
        <v>0</v>
      </c>
      <c r="S159" s="180">
        <v>0</v>
      </c>
      <c r="T159" s="181">
        <f t="shared" si="3"/>
        <v>0</v>
      </c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R159" s="182" t="s">
        <v>127</v>
      </c>
      <c r="AT159" s="182" t="s">
        <v>123</v>
      </c>
      <c r="AU159" s="182" t="s">
        <v>83</v>
      </c>
      <c r="AY159" s="14" t="s">
        <v>107</v>
      </c>
      <c r="BE159" s="183">
        <f t="shared" si="4"/>
        <v>0</v>
      </c>
      <c r="BF159" s="183">
        <f t="shared" si="5"/>
        <v>0</v>
      </c>
      <c r="BG159" s="183">
        <f t="shared" si="6"/>
        <v>0</v>
      </c>
      <c r="BH159" s="183">
        <f t="shared" si="7"/>
        <v>0</v>
      </c>
      <c r="BI159" s="183">
        <f t="shared" si="8"/>
        <v>0</v>
      </c>
      <c r="BJ159" s="14" t="s">
        <v>83</v>
      </c>
      <c r="BK159" s="183">
        <f t="shared" si="9"/>
        <v>0</v>
      </c>
      <c r="BL159" s="14" t="s">
        <v>112</v>
      </c>
      <c r="BM159" s="182" t="s">
        <v>255</v>
      </c>
    </row>
    <row r="160" spans="1:65" s="2" customFormat="1" ht="21.75" customHeight="1" x14ac:dyDescent="0.2">
      <c r="A160" s="31"/>
      <c r="B160" s="32"/>
      <c r="C160" s="200" t="s">
        <v>256</v>
      </c>
      <c r="D160" s="200" t="s">
        <v>123</v>
      </c>
      <c r="E160" s="201" t="s">
        <v>257</v>
      </c>
      <c r="F160" s="202" t="s">
        <v>258</v>
      </c>
      <c r="G160" s="203" t="s">
        <v>126</v>
      </c>
      <c r="H160" s="204">
        <v>1</v>
      </c>
      <c r="I160" s="205"/>
      <c r="J160" s="206">
        <f t="shared" si="0"/>
        <v>0</v>
      </c>
      <c r="K160" s="207"/>
      <c r="L160" s="208"/>
      <c r="M160" s="209" t="s">
        <v>1</v>
      </c>
      <c r="N160" s="210" t="s">
        <v>43</v>
      </c>
      <c r="O160" s="68"/>
      <c r="P160" s="180">
        <f t="shared" si="1"/>
        <v>0</v>
      </c>
      <c r="Q160" s="180">
        <v>0</v>
      </c>
      <c r="R160" s="180">
        <f t="shared" si="2"/>
        <v>0</v>
      </c>
      <c r="S160" s="180">
        <v>0</v>
      </c>
      <c r="T160" s="181">
        <f t="shared" si="3"/>
        <v>0</v>
      </c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R160" s="182" t="s">
        <v>127</v>
      </c>
      <c r="AT160" s="182" t="s">
        <v>123</v>
      </c>
      <c r="AU160" s="182" t="s">
        <v>83</v>
      </c>
      <c r="AY160" s="14" t="s">
        <v>107</v>
      </c>
      <c r="BE160" s="183">
        <f t="shared" si="4"/>
        <v>0</v>
      </c>
      <c r="BF160" s="183">
        <f t="shared" si="5"/>
        <v>0</v>
      </c>
      <c r="BG160" s="183">
        <f t="shared" si="6"/>
        <v>0</v>
      </c>
      <c r="BH160" s="183">
        <f t="shared" si="7"/>
        <v>0</v>
      </c>
      <c r="BI160" s="183">
        <f t="shared" si="8"/>
        <v>0</v>
      </c>
      <c r="BJ160" s="14" t="s">
        <v>83</v>
      </c>
      <c r="BK160" s="183">
        <f t="shared" si="9"/>
        <v>0</v>
      </c>
      <c r="BL160" s="14" t="s">
        <v>112</v>
      </c>
      <c r="BM160" s="182" t="s">
        <v>259</v>
      </c>
    </row>
    <row r="161" spans="1:65" s="2" customFormat="1" ht="16.5" customHeight="1" x14ac:dyDescent="0.2">
      <c r="A161" s="31"/>
      <c r="B161" s="32"/>
      <c r="C161" s="200" t="s">
        <v>260</v>
      </c>
      <c r="D161" s="200" t="s">
        <v>123</v>
      </c>
      <c r="E161" s="201" t="s">
        <v>261</v>
      </c>
      <c r="F161" s="202" t="s">
        <v>262</v>
      </c>
      <c r="G161" s="203" t="s">
        <v>126</v>
      </c>
      <c r="H161" s="204">
        <v>5</v>
      </c>
      <c r="I161" s="205"/>
      <c r="J161" s="206">
        <f t="shared" si="0"/>
        <v>0</v>
      </c>
      <c r="K161" s="207"/>
      <c r="L161" s="208"/>
      <c r="M161" s="209" t="s">
        <v>1</v>
      </c>
      <c r="N161" s="210" t="s">
        <v>43</v>
      </c>
      <c r="O161" s="68"/>
      <c r="P161" s="180">
        <f t="shared" si="1"/>
        <v>0</v>
      </c>
      <c r="Q161" s="180">
        <v>0</v>
      </c>
      <c r="R161" s="180">
        <f t="shared" si="2"/>
        <v>0</v>
      </c>
      <c r="S161" s="180">
        <v>0</v>
      </c>
      <c r="T161" s="181">
        <f t="shared" si="3"/>
        <v>0</v>
      </c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R161" s="182" t="s">
        <v>127</v>
      </c>
      <c r="AT161" s="182" t="s">
        <v>123</v>
      </c>
      <c r="AU161" s="182" t="s">
        <v>83</v>
      </c>
      <c r="AY161" s="14" t="s">
        <v>107</v>
      </c>
      <c r="BE161" s="183">
        <f t="shared" si="4"/>
        <v>0</v>
      </c>
      <c r="BF161" s="183">
        <f t="shared" si="5"/>
        <v>0</v>
      </c>
      <c r="BG161" s="183">
        <f t="shared" si="6"/>
        <v>0</v>
      </c>
      <c r="BH161" s="183">
        <f t="shared" si="7"/>
        <v>0</v>
      </c>
      <c r="BI161" s="183">
        <f t="shared" si="8"/>
        <v>0</v>
      </c>
      <c r="BJ161" s="14" t="s">
        <v>83</v>
      </c>
      <c r="BK161" s="183">
        <f t="shared" si="9"/>
        <v>0</v>
      </c>
      <c r="BL161" s="14" t="s">
        <v>112</v>
      </c>
      <c r="BM161" s="182" t="s">
        <v>263</v>
      </c>
    </row>
    <row r="162" spans="1:65" s="2" customFormat="1" ht="16.5" customHeight="1" x14ac:dyDescent="0.2">
      <c r="A162" s="31"/>
      <c r="B162" s="32"/>
      <c r="C162" s="200" t="s">
        <v>264</v>
      </c>
      <c r="D162" s="200" t="s">
        <v>123</v>
      </c>
      <c r="E162" s="201" t="s">
        <v>265</v>
      </c>
      <c r="F162" s="202" t="s">
        <v>266</v>
      </c>
      <c r="G162" s="203" t="s">
        <v>126</v>
      </c>
      <c r="H162" s="204">
        <v>5</v>
      </c>
      <c r="I162" s="205"/>
      <c r="J162" s="206">
        <f t="shared" ref="J162:J192" si="10">ROUND(I162*H162,2)</f>
        <v>0</v>
      </c>
      <c r="K162" s="207"/>
      <c r="L162" s="208"/>
      <c r="M162" s="209" t="s">
        <v>1</v>
      </c>
      <c r="N162" s="210" t="s">
        <v>43</v>
      </c>
      <c r="O162" s="68"/>
      <c r="P162" s="180">
        <f t="shared" ref="P162:P192" si="11">O162*H162</f>
        <v>0</v>
      </c>
      <c r="Q162" s="180">
        <v>0</v>
      </c>
      <c r="R162" s="180">
        <f t="shared" ref="R162:R192" si="12">Q162*H162</f>
        <v>0</v>
      </c>
      <c r="S162" s="180">
        <v>0</v>
      </c>
      <c r="T162" s="181">
        <f t="shared" ref="T162:T192" si="13">S162*H162</f>
        <v>0</v>
      </c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R162" s="182" t="s">
        <v>127</v>
      </c>
      <c r="AT162" s="182" t="s">
        <v>123</v>
      </c>
      <c r="AU162" s="182" t="s">
        <v>83</v>
      </c>
      <c r="AY162" s="14" t="s">
        <v>107</v>
      </c>
      <c r="BE162" s="183">
        <f t="shared" ref="BE162:BE192" si="14">IF(N162="základní",J162,0)</f>
        <v>0</v>
      </c>
      <c r="BF162" s="183">
        <f t="shared" ref="BF162:BF192" si="15">IF(N162="snížená",J162,0)</f>
        <v>0</v>
      </c>
      <c r="BG162" s="183">
        <f t="shared" ref="BG162:BG192" si="16">IF(N162="zákl. přenesená",J162,0)</f>
        <v>0</v>
      </c>
      <c r="BH162" s="183">
        <f t="shared" ref="BH162:BH192" si="17">IF(N162="sníž. přenesená",J162,0)</f>
        <v>0</v>
      </c>
      <c r="BI162" s="183">
        <f t="shared" ref="BI162:BI192" si="18">IF(N162="nulová",J162,0)</f>
        <v>0</v>
      </c>
      <c r="BJ162" s="14" t="s">
        <v>83</v>
      </c>
      <c r="BK162" s="183">
        <f t="shared" ref="BK162:BK192" si="19">ROUND(I162*H162,2)</f>
        <v>0</v>
      </c>
      <c r="BL162" s="14" t="s">
        <v>112</v>
      </c>
      <c r="BM162" s="182" t="s">
        <v>267</v>
      </c>
    </row>
    <row r="163" spans="1:65" s="2" customFormat="1" ht="16.5" customHeight="1" x14ac:dyDescent="0.2">
      <c r="A163" s="31"/>
      <c r="B163" s="32"/>
      <c r="C163" s="200" t="s">
        <v>268</v>
      </c>
      <c r="D163" s="200" t="s">
        <v>123</v>
      </c>
      <c r="E163" s="201" t="s">
        <v>269</v>
      </c>
      <c r="F163" s="202" t="s">
        <v>270</v>
      </c>
      <c r="G163" s="203" t="s">
        <v>126</v>
      </c>
      <c r="H163" s="204">
        <v>5</v>
      </c>
      <c r="I163" s="205"/>
      <c r="J163" s="206">
        <f t="shared" si="10"/>
        <v>0</v>
      </c>
      <c r="K163" s="207"/>
      <c r="L163" s="208"/>
      <c r="M163" s="209" t="s">
        <v>1</v>
      </c>
      <c r="N163" s="210" t="s">
        <v>43</v>
      </c>
      <c r="O163" s="68"/>
      <c r="P163" s="180">
        <f t="shared" si="11"/>
        <v>0</v>
      </c>
      <c r="Q163" s="180">
        <v>0</v>
      </c>
      <c r="R163" s="180">
        <f t="shared" si="12"/>
        <v>0</v>
      </c>
      <c r="S163" s="180">
        <v>0</v>
      </c>
      <c r="T163" s="181">
        <f t="shared" si="13"/>
        <v>0</v>
      </c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R163" s="182" t="s">
        <v>127</v>
      </c>
      <c r="AT163" s="182" t="s">
        <v>123</v>
      </c>
      <c r="AU163" s="182" t="s">
        <v>83</v>
      </c>
      <c r="AY163" s="14" t="s">
        <v>107</v>
      </c>
      <c r="BE163" s="183">
        <f t="shared" si="14"/>
        <v>0</v>
      </c>
      <c r="BF163" s="183">
        <f t="shared" si="15"/>
        <v>0</v>
      </c>
      <c r="BG163" s="183">
        <f t="shared" si="16"/>
        <v>0</v>
      </c>
      <c r="BH163" s="183">
        <f t="shared" si="17"/>
        <v>0</v>
      </c>
      <c r="BI163" s="183">
        <f t="shared" si="18"/>
        <v>0</v>
      </c>
      <c r="BJ163" s="14" t="s">
        <v>83</v>
      </c>
      <c r="BK163" s="183">
        <f t="shared" si="19"/>
        <v>0</v>
      </c>
      <c r="BL163" s="14" t="s">
        <v>112</v>
      </c>
      <c r="BM163" s="182" t="s">
        <v>271</v>
      </c>
    </row>
    <row r="164" spans="1:65" s="2" customFormat="1" ht="16.5" customHeight="1" x14ac:dyDescent="0.2">
      <c r="A164" s="31"/>
      <c r="B164" s="32"/>
      <c r="C164" s="200" t="s">
        <v>272</v>
      </c>
      <c r="D164" s="200" t="s">
        <v>123</v>
      </c>
      <c r="E164" s="201" t="s">
        <v>273</v>
      </c>
      <c r="F164" s="202" t="s">
        <v>274</v>
      </c>
      <c r="G164" s="203" t="s">
        <v>126</v>
      </c>
      <c r="H164" s="204">
        <v>5</v>
      </c>
      <c r="I164" s="205"/>
      <c r="J164" s="206">
        <f t="shared" si="10"/>
        <v>0</v>
      </c>
      <c r="K164" s="207"/>
      <c r="L164" s="208"/>
      <c r="M164" s="209" t="s">
        <v>1</v>
      </c>
      <c r="N164" s="210" t="s">
        <v>43</v>
      </c>
      <c r="O164" s="68"/>
      <c r="P164" s="180">
        <f t="shared" si="11"/>
        <v>0</v>
      </c>
      <c r="Q164" s="180">
        <v>0</v>
      </c>
      <c r="R164" s="180">
        <f t="shared" si="12"/>
        <v>0</v>
      </c>
      <c r="S164" s="180">
        <v>0</v>
      </c>
      <c r="T164" s="181">
        <f t="shared" si="13"/>
        <v>0</v>
      </c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R164" s="182" t="s">
        <v>127</v>
      </c>
      <c r="AT164" s="182" t="s">
        <v>123</v>
      </c>
      <c r="AU164" s="182" t="s">
        <v>83</v>
      </c>
      <c r="AY164" s="14" t="s">
        <v>107</v>
      </c>
      <c r="BE164" s="183">
        <f t="shared" si="14"/>
        <v>0</v>
      </c>
      <c r="BF164" s="183">
        <f t="shared" si="15"/>
        <v>0</v>
      </c>
      <c r="BG164" s="183">
        <f t="shared" si="16"/>
        <v>0</v>
      </c>
      <c r="BH164" s="183">
        <f t="shared" si="17"/>
        <v>0</v>
      </c>
      <c r="BI164" s="183">
        <f t="shared" si="18"/>
        <v>0</v>
      </c>
      <c r="BJ164" s="14" t="s">
        <v>83</v>
      </c>
      <c r="BK164" s="183">
        <f t="shared" si="19"/>
        <v>0</v>
      </c>
      <c r="BL164" s="14" t="s">
        <v>112</v>
      </c>
      <c r="BM164" s="182" t="s">
        <v>275</v>
      </c>
    </row>
    <row r="165" spans="1:65" s="2" customFormat="1" ht="16.5" customHeight="1" x14ac:dyDescent="0.2">
      <c r="A165" s="31"/>
      <c r="B165" s="32"/>
      <c r="C165" s="200" t="s">
        <v>276</v>
      </c>
      <c r="D165" s="200" t="s">
        <v>123</v>
      </c>
      <c r="E165" s="201" t="s">
        <v>277</v>
      </c>
      <c r="F165" s="202" t="s">
        <v>278</v>
      </c>
      <c r="G165" s="203" t="s">
        <v>126</v>
      </c>
      <c r="H165" s="204">
        <v>5</v>
      </c>
      <c r="I165" s="205"/>
      <c r="J165" s="206">
        <f t="shared" si="10"/>
        <v>0</v>
      </c>
      <c r="K165" s="207"/>
      <c r="L165" s="208"/>
      <c r="M165" s="209" t="s">
        <v>1</v>
      </c>
      <c r="N165" s="210" t="s">
        <v>43</v>
      </c>
      <c r="O165" s="68"/>
      <c r="P165" s="180">
        <f t="shared" si="11"/>
        <v>0</v>
      </c>
      <c r="Q165" s="180">
        <v>0</v>
      </c>
      <c r="R165" s="180">
        <f t="shared" si="12"/>
        <v>0</v>
      </c>
      <c r="S165" s="180">
        <v>0</v>
      </c>
      <c r="T165" s="181">
        <f t="shared" si="13"/>
        <v>0</v>
      </c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  <c r="AR165" s="182" t="s">
        <v>127</v>
      </c>
      <c r="AT165" s="182" t="s">
        <v>123</v>
      </c>
      <c r="AU165" s="182" t="s">
        <v>83</v>
      </c>
      <c r="AY165" s="14" t="s">
        <v>107</v>
      </c>
      <c r="BE165" s="183">
        <f t="shared" si="14"/>
        <v>0</v>
      </c>
      <c r="BF165" s="183">
        <f t="shared" si="15"/>
        <v>0</v>
      </c>
      <c r="BG165" s="183">
        <f t="shared" si="16"/>
        <v>0</v>
      </c>
      <c r="BH165" s="183">
        <f t="shared" si="17"/>
        <v>0</v>
      </c>
      <c r="BI165" s="183">
        <f t="shared" si="18"/>
        <v>0</v>
      </c>
      <c r="BJ165" s="14" t="s">
        <v>83</v>
      </c>
      <c r="BK165" s="183">
        <f t="shared" si="19"/>
        <v>0</v>
      </c>
      <c r="BL165" s="14" t="s">
        <v>112</v>
      </c>
      <c r="BM165" s="182" t="s">
        <v>279</v>
      </c>
    </row>
    <row r="166" spans="1:65" s="2" customFormat="1" ht="16.5" customHeight="1" x14ac:dyDescent="0.2">
      <c r="A166" s="31"/>
      <c r="B166" s="32"/>
      <c r="C166" s="200" t="s">
        <v>280</v>
      </c>
      <c r="D166" s="200" t="s">
        <v>123</v>
      </c>
      <c r="E166" s="201" t="s">
        <v>281</v>
      </c>
      <c r="F166" s="202" t="s">
        <v>282</v>
      </c>
      <c r="G166" s="203" t="s">
        <v>126</v>
      </c>
      <c r="H166" s="204">
        <v>2</v>
      </c>
      <c r="I166" s="205"/>
      <c r="J166" s="206">
        <f t="shared" si="10"/>
        <v>0</v>
      </c>
      <c r="K166" s="207"/>
      <c r="L166" s="208"/>
      <c r="M166" s="209" t="s">
        <v>1</v>
      </c>
      <c r="N166" s="210" t="s">
        <v>43</v>
      </c>
      <c r="O166" s="68"/>
      <c r="P166" s="180">
        <f t="shared" si="11"/>
        <v>0</v>
      </c>
      <c r="Q166" s="180">
        <v>0</v>
      </c>
      <c r="R166" s="180">
        <f t="shared" si="12"/>
        <v>0</v>
      </c>
      <c r="S166" s="180">
        <v>0</v>
      </c>
      <c r="T166" s="181">
        <f t="shared" si="13"/>
        <v>0</v>
      </c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R166" s="182" t="s">
        <v>127</v>
      </c>
      <c r="AT166" s="182" t="s">
        <v>123</v>
      </c>
      <c r="AU166" s="182" t="s">
        <v>83</v>
      </c>
      <c r="AY166" s="14" t="s">
        <v>107</v>
      </c>
      <c r="BE166" s="183">
        <f t="shared" si="14"/>
        <v>0</v>
      </c>
      <c r="BF166" s="183">
        <f t="shared" si="15"/>
        <v>0</v>
      </c>
      <c r="BG166" s="183">
        <f t="shared" si="16"/>
        <v>0</v>
      </c>
      <c r="BH166" s="183">
        <f t="shared" si="17"/>
        <v>0</v>
      </c>
      <c r="BI166" s="183">
        <f t="shared" si="18"/>
        <v>0</v>
      </c>
      <c r="BJ166" s="14" t="s">
        <v>83</v>
      </c>
      <c r="BK166" s="183">
        <f t="shared" si="19"/>
        <v>0</v>
      </c>
      <c r="BL166" s="14" t="s">
        <v>112</v>
      </c>
      <c r="BM166" s="182" t="s">
        <v>283</v>
      </c>
    </row>
    <row r="167" spans="1:65" s="2" customFormat="1" ht="16.5" customHeight="1" x14ac:dyDescent="0.2">
      <c r="A167" s="31"/>
      <c r="B167" s="32"/>
      <c r="C167" s="200" t="s">
        <v>284</v>
      </c>
      <c r="D167" s="200" t="s">
        <v>123</v>
      </c>
      <c r="E167" s="201" t="s">
        <v>285</v>
      </c>
      <c r="F167" s="202" t="s">
        <v>286</v>
      </c>
      <c r="G167" s="203" t="s">
        <v>126</v>
      </c>
      <c r="H167" s="204">
        <v>2</v>
      </c>
      <c r="I167" s="205"/>
      <c r="J167" s="206">
        <f t="shared" si="10"/>
        <v>0</v>
      </c>
      <c r="K167" s="207"/>
      <c r="L167" s="208"/>
      <c r="M167" s="209" t="s">
        <v>1</v>
      </c>
      <c r="N167" s="210" t="s">
        <v>43</v>
      </c>
      <c r="O167" s="68"/>
      <c r="P167" s="180">
        <f t="shared" si="11"/>
        <v>0</v>
      </c>
      <c r="Q167" s="180">
        <v>0</v>
      </c>
      <c r="R167" s="180">
        <f t="shared" si="12"/>
        <v>0</v>
      </c>
      <c r="S167" s="180">
        <v>0</v>
      </c>
      <c r="T167" s="181">
        <f t="shared" si="13"/>
        <v>0</v>
      </c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  <c r="AR167" s="182" t="s">
        <v>127</v>
      </c>
      <c r="AT167" s="182" t="s">
        <v>123</v>
      </c>
      <c r="AU167" s="182" t="s">
        <v>83</v>
      </c>
      <c r="AY167" s="14" t="s">
        <v>107</v>
      </c>
      <c r="BE167" s="183">
        <f t="shared" si="14"/>
        <v>0</v>
      </c>
      <c r="BF167" s="183">
        <f t="shared" si="15"/>
        <v>0</v>
      </c>
      <c r="BG167" s="183">
        <f t="shared" si="16"/>
        <v>0</v>
      </c>
      <c r="BH167" s="183">
        <f t="shared" si="17"/>
        <v>0</v>
      </c>
      <c r="BI167" s="183">
        <f t="shared" si="18"/>
        <v>0</v>
      </c>
      <c r="BJ167" s="14" t="s">
        <v>83</v>
      </c>
      <c r="BK167" s="183">
        <f t="shared" si="19"/>
        <v>0</v>
      </c>
      <c r="BL167" s="14" t="s">
        <v>112</v>
      </c>
      <c r="BM167" s="182" t="s">
        <v>287</v>
      </c>
    </row>
    <row r="168" spans="1:65" s="2" customFormat="1" ht="16.5" customHeight="1" x14ac:dyDescent="0.2">
      <c r="A168" s="31"/>
      <c r="B168" s="32"/>
      <c r="C168" s="200" t="s">
        <v>288</v>
      </c>
      <c r="D168" s="200" t="s">
        <v>123</v>
      </c>
      <c r="E168" s="201" t="s">
        <v>289</v>
      </c>
      <c r="F168" s="202" t="s">
        <v>290</v>
      </c>
      <c r="G168" s="203" t="s">
        <v>126</v>
      </c>
      <c r="H168" s="204">
        <v>2</v>
      </c>
      <c r="I168" s="205"/>
      <c r="J168" s="206">
        <f t="shared" si="10"/>
        <v>0</v>
      </c>
      <c r="K168" s="207"/>
      <c r="L168" s="208"/>
      <c r="M168" s="209" t="s">
        <v>1</v>
      </c>
      <c r="N168" s="210" t="s">
        <v>43</v>
      </c>
      <c r="O168" s="68"/>
      <c r="P168" s="180">
        <f t="shared" si="11"/>
        <v>0</v>
      </c>
      <c r="Q168" s="180">
        <v>0</v>
      </c>
      <c r="R168" s="180">
        <f t="shared" si="12"/>
        <v>0</v>
      </c>
      <c r="S168" s="180">
        <v>0</v>
      </c>
      <c r="T168" s="181">
        <f t="shared" si="13"/>
        <v>0</v>
      </c>
      <c r="U168" s="31"/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  <c r="AR168" s="182" t="s">
        <v>127</v>
      </c>
      <c r="AT168" s="182" t="s">
        <v>123</v>
      </c>
      <c r="AU168" s="182" t="s">
        <v>83</v>
      </c>
      <c r="AY168" s="14" t="s">
        <v>107</v>
      </c>
      <c r="BE168" s="183">
        <f t="shared" si="14"/>
        <v>0</v>
      </c>
      <c r="BF168" s="183">
        <f t="shared" si="15"/>
        <v>0</v>
      </c>
      <c r="BG168" s="183">
        <f t="shared" si="16"/>
        <v>0</v>
      </c>
      <c r="BH168" s="183">
        <f t="shared" si="17"/>
        <v>0</v>
      </c>
      <c r="BI168" s="183">
        <f t="shared" si="18"/>
        <v>0</v>
      </c>
      <c r="BJ168" s="14" t="s">
        <v>83</v>
      </c>
      <c r="BK168" s="183">
        <f t="shared" si="19"/>
        <v>0</v>
      </c>
      <c r="BL168" s="14" t="s">
        <v>112</v>
      </c>
      <c r="BM168" s="182" t="s">
        <v>291</v>
      </c>
    </row>
    <row r="169" spans="1:65" s="2" customFormat="1" ht="16.5" customHeight="1" x14ac:dyDescent="0.2">
      <c r="A169" s="31"/>
      <c r="B169" s="32"/>
      <c r="C169" s="200" t="s">
        <v>292</v>
      </c>
      <c r="D169" s="200" t="s">
        <v>123</v>
      </c>
      <c r="E169" s="201" t="s">
        <v>293</v>
      </c>
      <c r="F169" s="202" t="s">
        <v>294</v>
      </c>
      <c r="G169" s="203" t="s">
        <v>126</v>
      </c>
      <c r="H169" s="204">
        <v>2</v>
      </c>
      <c r="I169" s="205"/>
      <c r="J169" s="206">
        <f t="shared" si="10"/>
        <v>0</v>
      </c>
      <c r="K169" s="207"/>
      <c r="L169" s="208"/>
      <c r="M169" s="209" t="s">
        <v>1</v>
      </c>
      <c r="N169" s="210" t="s">
        <v>43</v>
      </c>
      <c r="O169" s="68"/>
      <c r="P169" s="180">
        <f t="shared" si="11"/>
        <v>0</v>
      </c>
      <c r="Q169" s="180">
        <v>0</v>
      </c>
      <c r="R169" s="180">
        <f t="shared" si="12"/>
        <v>0</v>
      </c>
      <c r="S169" s="180">
        <v>0</v>
      </c>
      <c r="T169" s="181">
        <f t="shared" si="13"/>
        <v>0</v>
      </c>
      <c r="U169" s="31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  <c r="AR169" s="182" t="s">
        <v>127</v>
      </c>
      <c r="AT169" s="182" t="s">
        <v>123</v>
      </c>
      <c r="AU169" s="182" t="s">
        <v>83</v>
      </c>
      <c r="AY169" s="14" t="s">
        <v>107</v>
      </c>
      <c r="BE169" s="183">
        <f t="shared" si="14"/>
        <v>0</v>
      </c>
      <c r="BF169" s="183">
        <f t="shared" si="15"/>
        <v>0</v>
      </c>
      <c r="BG169" s="183">
        <f t="shared" si="16"/>
        <v>0</v>
      </c>
      <c r="BH169" s="183">
        <f t="shared" si="17"/>
        <v>0</v>
      </c>
      <c r="BI169" s="183">
        <f t="shared" si="18"/>
        <v>0</v>
      </c>
      <c r="BJ169" s="14" t="s">
        <v>83</v>
      </c>
      <c r="BK169" s="183">
        <f t="shared" si="19"/>
        <v>0</v>
      </c>
      <c r="BL169" s="14" t="s">
        <v>112</v>
      </c>
      <c r="BM169" s="182" t="s">
        <v>295</v>
      </c>
    </row>
    <row r="170" spans="1:65" s="2" customFormat="1" ht="16.5" customHeight="1" x14ac:dyDescent="0.2">
      <c r="A170" s="31"/>
      <c r="B170" s="32"/>
      <c r="C170" s="200" t="s">
        <v>296</v>
      </c>
      <c r="D170" s="200" t="s">
        <v>123</v>
      </c>
      <c r="E170" s="201" t="s">
        <v>297</v>
      </c>
      <c r="F170" s="202" t="s">
        <v>298</v>
      </c>
      <c r="G170" s="203" t="s">
        <v>126</v>
      </c>
      <c r="H170" s="204">
        <v>30</v>
      </c>
      <c r="I170" s="205"/>
      <c r="J170" s="206">
        <f t="shared" si="10"/>
        <v>0</v>
      </c>
      <c r="K170" s="207"/>
      <c r="L170" s="208"/>
      <c r="M170" s="209" t="s">
        <v>1</v>
      </c>
      <c r="N170" s="210" t="s">
        <v>43</v>
      </c>
      <c r="O170" s="68"/>
      <c r="P170" s="180">
        <f t="shared" si="11"/>
        <v>0</v>
      </c>
      <c r="Q170" s="180">
        <v>0</v>
      </c>
      <c r="R170" s="180">
        <f t="shared" si="12"/>
        <v>0</v>
      </c>
      <c r="S170" s="180">
        <v>0</v>
      </c>
      <c r="T170" s="181">
        <f t="shared" si="13"/>
        <v>0</v>
      </c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R170" s="182" t="s">
        <v>127</v>
      </c>
      <c r="AT170" s="182" t="s">
        <v>123</v>
      </c>
      <c r="AU170" s="182" t="s">
        <v>83</v>
      </c>
      <c r="AY170" s="14" t="s">
        <v>107</v>
      </c>
      <c r="BE170" s="183">
        <f t="shared" si="14"/>
        <v>0</v>
      </c>
      <c r="BF170" s="183">
        <f t="shared" si="15"/>
        <v>0</v>
      </c>
      <c r="BG170" s="183">
        <f t="shared" si="16"/>
        <v>0</v>
      </c>
      <c r="BH170" s="183">
        <f t="shared" si="17"/>
        <v>0</v>
      </c>
      <c r="BI170" s="183">
        <f t="shared" si="18"/>
        <v>0</v>
      </c>
      <c r="BJ170" s="14" t="s">
        <v>83</v>
      </c>
      <c r="BK170" s="183">
        <f t="shared" si="19"/>
        <v>0</v>
      </c>
      <c r="BL170" s="14" t="s">
        <v>112</v>
      </c>
      <c r="BM170" s="182" t="s">
        <v>299</v>
      </c>
    </row>
    <row r="171" spans="1:65" s="2" customFormat="1" ht="16.5" customHeight="1" x14ac:dyDescent="0.2">
      <c r="A171" s="31"/>
      <c r="B171" s="32"/>
      <c r="C171" s="200" t="s">
        <v>300</v>
      </c>
      <c r="D171" s="200" t="s">
        <v>123</v>
      </c>
      <c r="E171" s="201" t="s">
        <v>301</v>
      </c>
      <c r="F171" s="202" t="s">
        <v>302</v>
      </c>
      <c r="G171" s="203" t="s">
        <v>126</v>
      </c>
      <c r="H171" s="204">
        <v>30</v>
      </c>
      <c r="I171" s="205"/>
      <c r="J171" s="206">
        <f t="shared" si="10"/>
        <v>0</v>
      </c>
      <c r="K171" s="207"/>
      <c r="L171" s="208"/>
      <c r="M171" s="209" t="s">
        <v>1</v>
      </c>
      <c r="N171" s="210" t="s">
        <v>43</v>
      </c>
      <c r="O171" s="68"/>
      <c r="P171" s="180">
        <f t="shared" si="11"/>
        <v>0</v>
      </c>
      <c r="Q171" s="180">
        <v>0</v>
      </c>
      <c r="R171" s="180">
        <f t="shared" si="12"/>
        <v>0</v>
      </c>
      <c r="S171" s="180">
        <v>0</v>
      </c>
      <c r="T171" s="181">
        <f t="shared" si="13"/>
        <v>0</v>
      </c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R171" s="182" t="s">
        <v>127</v>
      </c>
      <c r="AT171" s="182" t="s">
        <v>123</v>
      </c>
      <c r="AU171" s="182" t="s">
        <v>83</v>
      </c>
      <c r="AY171" s="14" t="s">
        <v>107</v>
      </c>
      <c r="BE171" s="183">
        <f t="shared" si="14"/>
        <v>0</v>
      </c>
      <c r="BF171" s="183">
        <f t="shared" si="15"/>
        <v>0</v>
      </c>
      <c r="BG171" s="183">
        <f t="shared" si="16"/>
        <v>0</v>
      </c>
      <c r="BH171" s="183">
        <f t="shared" si="17"/>
        <v>0</v>
      </c>
      <c r="BI171" s="183">
        <f t="shared" si="18"/>
        <v>0</v>
      </c>
      <c r="BJ171" s="14" t="s">
        <v>83</v>
      </c>
      <c r="BK171" s="183">
        <f t="shared" si="19"/>
        <v>0</v>
      </c>
      <c r="BL171" s="14" t="s">
        <v>112</v>
      </c>
      <c r="BM171" s="182" t="s">
        <v>303</v>
      </c>
    </row>
    <row r="172" spans="1:65" s="2" customFormat="1" ht="16.5" customHeight="1" x14ac:dyDescent="0.2">
      <c r="A172" s="31"/>
      <c r="B172" s="32"/>
      <c r="C172" s="200" t="s">
        <v>304</v>
      </c>
      <c r="D172" s="200" t="s">
        <v>123</v>
      </c>
      <c r="E172" s="201" t="s">
        <v>305</v>
      </c>
      <c r="F172" s="202" t="s">
        <v>306</v>
      </c>
      <c r="G172" s="203" t="s">
        <v>126</v>
      </c>
      <c r="H172" s="204">
        <v>30</v>
      </c>
      <c r="I172" s="205"/>
      <c r="J172" s="206">
        <f t="shared" si="10"/>
        <v>0</v>
      </c>
      <c r="K172" s="207"/>
      <c r="L172" s="208"/>
      <c r="M172" s="209" t="s">
        <v>1</v>
      </c>
      <c r="N172" s="210" t="s">
        <v>43</v>
      </c>
      <c r="O172" s="68"/>
      <c r="P172" s="180">
        <f t="shared" si="11"/>
        <v>0</v>
      </c>
      <c r="Q172" s="180">
        <v>0</v>
      </c>
      <c r="R172" s="180">
        <f t="shared" si="12"/>
        <v>0</v>
      </c>
      <c r="S172" s="180">
        <v>0</v>
      </c>
      <c r="T172" s="181">
        <f t="shared" si="13"/>
        <v>0</v>
      </c>
      <c r="U172" s="3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  <c r="AR172" s="182" t="s">
        <v>127</v>
      </c>
      <c r="AT172" s="182" t="s">
        <v>123</v>
      </c>
      <c r="AU172" s="182" t="s">
        <v>83</v>
      </c>
      <c r="AY172" s="14" t="s">
        <v>107</v>
      </c>
      <c r="BE172" s="183">
        <f t="shared" si="14"/>
        <v>0</v>
      </c>
      <c r="BF172" s="183">
        <f t="shared" si="15"/>
        <v>0</v>
      </c>
      <c r="BG172" s="183">
        <f t="shared" si="16"/>
        <v>0</v>
      </c>
      <c r="BH172" s="183">
        <f t="shared" si="17"/>
        <v>0</v>
      </c>
      <c r="BI172" s="183">
        <f t="shared" si="18"/>
        <v>0</v>
      </c>
      <c r="BJ172" s="14" t="s">
        <v>83</v>
      </c>
      <c r="BK172" s="183">
        <f t="shared" si="19"/>
        <v>0</v>
      </c>
      <c r="BL172" s="14" t="s">
        <v>112</v>
      </c>
      <c r="BM172" s="182" t="s">
        <v>307</v>
      </c>
    </row>
    <row r="173" spans="1:65" s="2" customFormat="1" ht="16.5" customHeight="1" x14ac:dyDescent="0.2">
      <c r="A173" s="31"/>
      <c r="B173" s="32"/>
      <c r="C173" s="200" t="s">
        <v>308</v>
      </c>
      <c r="D173" s="200" t="s">
        <v>123</v>
      </c>
      <c r="E173" s="201" t="s">
        <v>309</v>
      </c>
      <c r="F173" s="202" t="s">
        <v>310</v>
      </c>
      <c r="G173" s="203" t="s">
        <v>126</v>
      </c>
      <c r="H173" s="204">
        <v>30</v>
      </c>
      <c r="I173" s="205"/>
      <c r="J173" s="206">
        <f t="shared" si="10"/>
        <v>0</v>
      </c>
      <c r="K173" s="207"/>
      <c r="L173" s="208"/>
      <c r="M173" s="209" t="s">
        <v>1</v>
      </c>
      <c r="N173" s="210" t="s">
        <v>43</v>
      </c>
      <c r="O173" s="68"/>
      <c r="P173" s="180">
        <f t="shared" si="11"/>
        <v>0</v>
      </c>
      <c r="Q173" s="180">
        <v>0</v>
      </c>
      <c r="R173" s="180">
        <f t="shared" si="12"/>
        <v>0</v>
      </c>
      <c r="S173" s="180">
        <v>0</v>
      </c>
      <c r="T173" s="181">
        <f t="shared" si="13"/>
        <v>0</v>
      </c>
      <c r="U173" s="31"/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  <c r="AR173" s="182" t="s">
        <v>127</v>
      </c>
      <c r="AT173" s="182" t="s">
        <v>123</v>
      </c>
      <c r="AU173" s="182" t="s">
        <v>83</v>
      </c>
      <c r="AY173" s="14" t="s">
        <v>107</v>
      </c>
      <c r="BE173" s="183">
        <f t="shared" si="14"/>
        <v>0</v>
      </c>
      <c r="BF173" s="183">
        <f t="shared" si="15"/>
        <v>0</v>
      </c>
      <c r="BG173" s="183">
        <f t="shared" si="16"/>
        <v>0</v>
      </c>
      <c r="BH173" s="183">
        <f t="shared" si="17"/>
        <v>0</v>
      </c>
      <c r="BI173" s="183">
        <f t="shared" si="18"/>
        <v>0</v>
      </c>
      <c r="BJ173" s="14" t="s">
        <v>83</v>
      </c>
      <c r="BK173" s="183">
        <f t="shared" si="19"/>
        <v>0</v>
      </c>
      <c r="BL173" s="14" t="s">
        <v>112</v>
      </c>
      <c r="BM173" s="182" t="s">
        <v>311</v>
      </c>
    </row>
    <row r="174" spans="1:65" s="2" customFormat="1" ht="16.5" customHeight="1" x14ac:dyDescent="0.2">
      <c r="A174" s="31"/>
      <c r="B174" s="32"/>
      <c r="C174" s="200" t="s">
        <v>312</v>
      </c>
      <c r="D174" s="200" t="s">
        <v>123</v>
      </c>
      <c r="E174" s="201" t="s">
        <v>313</v>
      </c>
      <c r="F174" s="202" t="s">
        <v>314</v>
      </c>
      <c r="G174" s="203" t="s">
        <v>126</v>
      </c>
      <c r="H174" s="204">
        <v>20</v>
      </c>
      <c r="I174" s="205"/>
      <c r="J174" s="206">
        <f t="shared" si="10"/>
        <v>0</v>
      </c>
      <c r="K174" s="207"/>
      <c r="L174" s="208"/>
      <c r="M174" s="209" t="s">
        <v>1</v>
      </c>
      <c r="N174" s="210" t="s">
        <v>43</v>
      </c>
      <c r="O174" s="68"/>
      <c r="P174" s="180">
        <f t="shared" si="11"/>
        <v>0</v>
      </c>
      <c r="Q174" s="180">
        <v>0</v>
      </c>
      <c r="R174" s="180">
        <f t="shared" si="12"/>
        <v>0</v>
      </c>
      <c r="S174" s="180">
        <v>0</v>
      </c>
      <c r="T174" s="181">
        <f t="shared" si="13"/>
        <v>0</v>
      </c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  <c r="AR174" s="182" t="s">
        <v>127</v>
      </c>
      <c r="AT174" s="182" t="s">
        <v>123</v>
      </c>
      <c r="AU174" s="182" t="s">
        <v>83</v>
      </c>
      <c r="AY174" s="14" t="s">
        <v>107</v>
      </c>
      <c r="BE174" s="183">
        <f t="shared" si="14"/>
        <v>0</v>
      </c>
      <c r="BF174" s="183">
        <f t="shared" si="15"/>
        <v>0</v>
      </c>
      <c r="BG174" s="183">
        <f t="shared" si="16"/>
        <v>0</v>
      </c>
      <c r="BH174" s="183">
        <f t="shared" si="17"/>
        <v>0</v>
      </c>
      <c r="BI174" s="183">
        <f t="shared" si="18"/>
        <v>0</v>
      </c>
      <c r="BJ174" s="14" t="s">
        <v>83</v>
      </c>
      <c r="BK174" s="183">
        <f t="shared" si="19"/>
        <v>0</v>
      </c>
      <c r="BL174" s="14" t="s">
        <v>112</v>
      </c>
      <c r="BM174" s="182" t="s">
        <v>315</v>
      </c>
    </row>
    <row r="175" spans="1:65" s="2" customFormat="1" ht="16.5" customHeight="1" x14ac:dyDescent="0.2">
      <c r="A175" s="31"/>
      <c r="B175" s="32"/>
      <c r="C175" s="200" t="s">
        <v>316</v>
      </c>
      <c r="D175" s="200" t="s">
        <v>123</v>
      </c>
      <c r="E175" s="201" t="s">
        <v>317</v>
      </c>
      <c r="F175" s="202" t="s">
        <v>318</v>
      </c>
      <c r="G175" s="203" t="s">
        <v>126</v>
      </c>
      <c r="H175" s="204">
        <v>20</v>
      </c>
      <c r="I175" s="205"/>
      <c r="J175" s="206">
        <f t="shared" si="10"/>
        <v>0</v>
      </c>
      <c r="K175" s="207"/>
      <c r="L175" s="208"/>
      <c r="M175" s="209" t="s">
        <v>1</v>
      </c>
      <c r="N175" s="210" t="s">
        <v>43</v>
      </c>
      <c r="O175" s="68"/>
      <c r="P175" s="180">
        <f t="shared" si="11"/>
        <v>0</v>
      </c>
      <c r="Q175" s="180">
        <v>0</v>
      </c>
      <c r="R175" s="180">
        <f t="shared" si="12"/>
        <v>0</v>
      </c>
      <c r="S175" s="180">
        <v>0</v>
      </c>
      <c r="T175" s="181">
        <f t="shared" si="13"/>
        <v>0</v>
      </c>
      <c r="U175" s="31"/>
      <c r="V175" s="31"/>
      <c r="W175" s="31"/>
      <c r="X175" s="31"/>
      <c r="Y175" s="31"/>
      <c r="Z175" s="31"/>
      <c r="AA175" s="31"/>
      <c r="AB175" s="31"/>
      <c r="AC175" s="31"/>
      <c r="AD175" s="31"/>
      <c r="AE175" s="31"/>
      <c r="AR175" s="182" t="s">
        <v>127</v>
      </c>
      <c r="AT175" s="182" t="s">
        <v>123</v>
      </c>
      <c r="AU175" s="182" t="s">
        <v>83</v>
      </c>
      <c r="AY175" s="14" t="s">
        <v>107</v>
      </c>
      <c r="BE175" s="183">
        <f t="shared" si="14"/>
        <v>0</v>
      </c>
      <c r="BF175" s="183">
        <f t="shared" si="15"/>
        <v>0</v>
      </c>
      <c r="BG175" s="183">
        <f t="shared" si="16"/>
        <v>0</v>
      </c>
      <c r="BH175" s="183">
        <f t="shared" si="17"/>
        <v>0</v>
      </c>
      <c r="BI175" s="183">
        <f t="shared" si="18"/>
        <v>0</v>
      </c>
      <c r="BJ175" s="14" t="s">
        <v>83</v>
      </c>
      <c r="BK175" s="183">
        <f t="shared" si="19"/>
        <v>0</v>
      </c>
      <c r="BL175" s="14" t="s">
        <v>112</v>
      </c>
      <c r="BM175" s="182" t="s">
        <v>319</v>
      </c>
    </row>
    <row r="176" spans="1:65" s="2" customFormat="1" ht="16.5" customHeight="1" x14ac:dyDescent="0.2">
      <c r="A176" s="31"/>
      <c r="B176" s="32"/>
      <c r="C176" s="200" t="s">
        <v>320</v>
      </c>
      <c r="D176" s="200" t="s">
        <v>123</v>
      </c>
      <c r="E176" s="201" t="s">
        <v>321</v>
      </c>
      <c r="F176" s="202" t="s">
        <v>322</v>
      </c>
      <c r="G176" s="203" t="s">
        <v>126</v>
      </c>
      <c r="H176" s="204">
        <v>10</v>
      </c>
      <c r="I176" s="205"/>
      <c r="J176" s="206">
        <f t="shared" si="10"/>
        <v>0</v>
      </c>
      <c r="K176" s="207"/>
      <c r="L176" s="208"/>
      <c r="M176" s="209" t="s">
        <v>1</v>
      </c>
      <c r="N176" s="210" t="s">
        <v>43</v>
      </c>
      <c r="O176" s="68"/>
      <c r="P176" s="180">
        <f t="shared" si="11"/>
        <v>0</v>
      </c>
      <c r="Q176" s="180">
        <v>0</v>
      </c>
      <c r="R176" s="180">
        <f t="shared" si="12"/>
        <v>0</v>
      </c>
      <c r="S176" s="180">
        <v>0</v>
      </c>
      <c r="T176" s="181">
        <f t="shared" si="13"/>
        <v>0</v>
      </c>
      <c r="U176" s="31"/>
      <c r="V176" s="31"/>
      <c r="W176" s="31"/>
      <c r="X176" s="31"/>
      <c r="Y176" s="31"/>
      <c r="Z176" s="31"/>
      <c r="AA176" s="31"/>
      <c r="AB176" s="31"/>
      <c r="AC176" s="31"/>
      <c r="AD176" s="31"/>
      <c r="AE176" s="31"/>
      <c r="AR176" s="182" t="s">
        <v>127</v>
      </c>
      <c r="AT176" s="182" t="s">
        <v>123</v>
      </c>
      <c r="AU176" s="182" t="s">
        <v>83</v>
      </c>
      <c r="AY176" s="14" t="s">
        <v>107</v>
      </c>
      <c r="BE176" s="183">
        <f t="shared" si="14"/>
        <v>0</v>
      </c>
      <c r="BF176" s="183">
        <f t="shared" si="15"/>
        <v>0</v>
      </c>
      <c r="BG176" s="183">
        <f t="shared" si="16"/>
        <v>0</v>
      </c>
      <c r="BH176" s="183">
        <f t="shared" si="17"/>
        <v>0</v>
      </c>
      <c r="BI176" s="183">
        <f t="shared" si="18"/>
        <v>0</v>
      </c>
      <c r="BJ176" s="14" t="s">
        <v>83</v>
      </c>
      <c r="BK176" s="183">
        <f t="shared" si="19"/>
        <v>0</v>
      </c>
      <c r="BL176" s="14" t="s">
        <v>112</v>
      </c>
      <c r="BM176" s="182" t="s">
        <v>323</v>
      </c>
    </row>
    <row r="177" spans="1:65" s="2" customFormat="1" ht="16.5" customHeight="1" x14ac:dyDescent="0.2">
      <c r="A177" s="31"/>
      <c r="B177" s="32"/>
      <c r="C177" s="200" t="s">
        <v>324</v>
      </c>
      <c r="D177" s="200" t="s">
        <v>123</v>
      </c>
      <c r="E177" s="201" t="s">
        <v>325</v>
      </c>
      <c r="F177" s="202" t="s">
        <v>326</v>
      </c>
      <c r="G177" s="203" t="s">
        <v>126</v>
      </c>
      <c r="H177" s="204">
        <v>10</v>
      </c>
      <c r="I177" s="205"/>
      <c r="J177" s="206">
        <f t="shared" si="10"/>
        <v>0</v>
      </c>
      <c r="K177" s="207"/>
      <c r="L177" s="208"/>
      <c r="M177" s="209" t="s">
        <v>1</v>
      </c>
      <c r="N177" s="210" t="s">
        <v>43</v>
      </c>
      <c r="O177" s="68"/>
      <c r="P177" s="180">
        <f t="shared" si="11"/>
        <v>0</v>
      </c>
      <c r="Q177" s="180">
        <v>0</v>
      </c>
      <c r="R177" s="180">
        <f t="shared" si="12"/>
        <v>0</v>
      </c>
      <c r="S177" s="180">
        <v>0</v>
      </c>
      <c r="T177" s="181">
        <f t="shared" si="13"/>
        <v>0</v>
      </c>
      <c r="U177" s="31"/>
      <c r="V177" s="31"/>
      <c r="W177" s="31"/>
      <c r="X177" s="31"/>
      <c r="Y177" s="31"/>
      <c r="Z177" s="31"/>
      <c r="AA177" s="31"/>
      <c r="AB177" s="31"/>
      <c r="AC177" s="31"/>
      <c r="AD177" s="31"/>
      <c r="AE177" s="31"/>
      <c r="AR177" s="182" t="s">
        <v>127</v>
      </c>
      <c r="AT177" s="182" t="s">
        <v>123</v>
      </c>
      <c r="AU177" s="182" t="s">
        <v>83</v>
      </c>
      <c r="AY177" s="14" t="s">
        <v>107</v>
      </c>
      <c r="BE177" s="183">
        <f t="shared" si="14"/>
        <v>0</v>
      </c>
      <c r="BF177" s="183">
        <f t="shared" si="15"/>
        <v>0</v>
      </c>
      <c r="BG177" s="183">
        <f t="shared" si="16"/>
        <v>0</v>
      </c>
      <c r="BH177" s="183">
        <f t="shared" si="17"/>
        <v>0</v>
      </c>
      <c r="BI177" s="183">
        <f t="shared" si="18"/>
        <v>0</v>
      </c>
      <c r="BJ177" s="14" t="s">
        <v>83</v>
      </c>
      <c r="BK177" s="183">
        <f t="shared" si="19"/>
        <v>0</v>
      </c>
      <c r="BL177" s="14" t="s">
        <v>112</v>
      </c>
      <c r="BM177" s="182" t="s">
        <v>327</v>
      </c>
    </row>
    <row r="178" spans="1:65" s="2" customFormat="1" ht="16.5" customHeight="1" x14ac:dyDescent="0.2">
      <c r="A178" s="31"/>
      <c r="B178" s="32"/>
      <c r="C178" s="200" t="s">
        <v>328</v>
      </c>
      <c r="D178" s="200" t="s">
        <v>123</v>
      </c>
      <c r="E178" s="201" t="s">
        <v>329</v>
      </c>
      <c r="F178" s="202" t="s">
        <v>330</v>
      </c>
      <c r="G178" s="203" t="s">
        <v>126</v>
      </c>
      <c r="H178" s="204">
        <v>5</v>
      </c>
      <c r="I178" s="205"/>
      <c r="J178" s="206">
        <f t="shared" si="10"/>
        <v>0</v>
      </c>
      <c r="K178" s="207"/>
      <c r="L178" s="208"/>
      <c r="M178" s="209" t="s">
        <v>1</v>
      </c>
      <c r="N178" s="210" t="s">
        <v>43</v>
      </c>
      <c r="O178" s="68"/>
      <c r="P178" s="180">
        <f t="shared" si="11"/>
        <v>0</v>
      </c>
      <c r="Q178" s="180">
        <v>0</v>
      </c>
      <c r="R178" s="180">
        <f t="shared" si="12"/>
        <v>0</v>
      </c>
      <c r="S178" s="180">
        <v>0</v>
      </c>
      <c r="T178" s="181">
        <f t="shared" si="13"/>
        <v>0</v>
      </c>
      <c r="U178" s="31"/>
      <c r="V178" s="31"/>
      <c r="W178" s="31"/>
      <c r="X178" s="31"/>
      <c r="Y178" s="31"/>
      <c r="Z178" s="31"/>
      <c r="AA178" s="31"/>
      <c r="AB178" s="31"/>
      <c r="AC178" s="31"/>
      <c r="AD178" s="31"/>
      <c r="AE178" s="31"/>
      <c r="AR178" s="182" t="s">
        <v>127</v>
      </c>
      <c r="AT178" s="182" t="s">
        <v>123</v>
      </c>
      <c r="AU178" s="182" t="s">
        <v>83</v>
      </c>
      <c r="AY178" s="14" t="s">
        <v>107</v>
      </c>
      <c r="BE178" s="183">
        <f t="shared" si="14"/>
        <v>0</v>
      </c>
      <c r="BF178" s="183">
        <f t="shared" si="15"/>
        <v>0</v>
      </c>
      <c r="BG178" s="183">
        <f t="shared" si="16"/>
        <v>0</v>
      </c>
      <c r="BH178" s="183">
        <f t="shared" si="17"/>
        <v>0</v>
      </c>
      <c r="BI178" s="183">
        <f t="shared" si="18"/>
        <v>0</v>
      </c>
      <c r="BJ178" s="14" t="s">
        <v>83</v>
      </c>
      <c r="BK178" s="183">
        <f t="shared" si="19"/>
        <v>0</v>
      </c>
      <c r="BL178" s="14" t="s">
        <v>112</v>
      </c>
      <c r="BM178" s="182" t="s">
        <v>331</v>
      </c>
    </row>
    <row r="179" spans="1:65" s="2" customFormat="1" ht="16.5" customHeight="1" x14ac:dyDescent="0.2">
      <c r="A179" s="31"/>
      <c r="B179" s="32"/>
      <c r="C179" s="200" t="s">
        <v>332</v>
      </c>
      <c r="D179" s="200" t="s">
        <v>123</v>
      </c>
      <c r="E179" s="201" t="s">
        <v>333</v>
      </c>
      <c r="F179" s="202" t="s">
        <v>334</v>
      </c>
      <c r="G179" s="203" t="s">
        <v>126</v>
      </c>
      <c r="H179" s="204">
        <v>5</v>
      </c>
      <c r="I179" s="205"/>
      <c r="J179" s="206">
        <f t="shared" si="10"/>
        <v>0</v>
      </c>
      <c r="K179" s="207"/>
      <c r="L179" s="208"/>
      <c r="M179" s="209" t="s">
        <v>1</v>
      </c>
      <c r="N179" s="210" t="s">
        <v>43</v>
      </c>
      <c r="O179" s="68"/>
      <c r="P179" s="180">
        <f t="shared" si="11"/>
        <v>0</v>
      </c>
      <c r="Q179" s="180">
        <v>0</v>
      </c>
      <c r="R179" s="180">
        <f t="shared" si="12"/>
        <v>0</v>
      </c>
      <c r="S179" s="180">
        <v>0</v>
      </c>
      <c r="T179" s="181">
        <f t="shared" si="13"/>
        <v>0</v>
      </c>
      <c r="U179" s="31"/>
      <c r="V179" s="31"/>
      <c r="W179" s="31"/>
      <c r="X179" s="31"/>
      <c r="Y179" s="31"/>
      <c r="Z179" s="31"/>
      <c r="AA179" s="31"/>
      <c r="AB179" s="31"/>
      <c r="AC179" s="31"/>
      <c r="AD179" s="31"/>
      <c r="AE179" s="31"/>
      <c r="AR179" s="182" t="s">
        <v>127</v>
      </c>
      <c r="AT179" s="182" t="s">
        <v>123</v>
      </c>
      <c r="AU179" s="182" t="s">
        <v>83</v>
      </c>
      <c r="AY179" s="14" t="s">
        <v>107</v>
      </c>
      <c r="BE179" s="183">
        <f t="shared" si="14"/>
        <v>0</v>
      </c>
      <c r="BF179" s="183">
        <f t="shared" si="15"/>
        <v>0</v>
      </c>
      <c r="BG179" s="183">
        <f t="shared" si="16"/>
        <v>0</v>
      </c>
      <c r="BH179" s="183">
        <f t="shared" si="17"/>
        <v>0</v>
      </c>
      <c r="BI179" s="183">
        <f t="shared" si="18"/>
        <v>0</v>
      </c>
      <c r="BJ179" s="14" t="s">
        <v>83</v>
      </c>
      <c r="BK179" s="183">
        <f t="shared" si="19"/>
        <v>0</v>
      </c>
      <c r="BL179" s="14" t="s">
        <v>112</v>
      </c>
      <c r="BM179" s="182" t="s">
        <v>335</v>
      </c>
    </row>
    <row r="180" spans="1:65" s="2" customFormat="1" ht="16.5" customHeight="1" x14ac:dyDescent="0.2">
      <c r="A180" s="31"/>
      <c r="B180" s="32"/>
      <c r="C180" s="200" t="s">
        <v>336</v>
      </c>
      <c r="D180" s="200" t="s">
        <v>123</v>
      </c>
      <c r="E180" s="201" t="s">
        <v>337</v>
      </c>
      <c r="F180" s="202" t="s">
        <v>338</v>
      </c>
      <c r="G180" s="203" t="s">
        <v>126</v>
      </c>
      <c r="H180" s="204">
        <v>3</v>
      </c>
      <c r="I180" s="205"/>
      <c r="J180" s="206">
        <f t="shared" si="10"/>
        <v>0</v>
      </c>
      <c r="K180" s="207"/>
      <c r="L180" s="208"/>
      <c r="M180" s="209" t="s">
        <v>1</v>
      </c>
      <c r="N180" s="210" t="s">
        <v>43</v>
      </c>
      <c r="O180" s="68"/>
      <c r="P180" s="180">
        <f t="shared" si="11"/>
        <v>0</v>
      </c>
      <c r="Q180" s="180">
        <v>0</v>
      </c>
      <c r="R180" s="180">
        <f t="shared" si="12"/>
        <v>0</v>
      </c>
      <c r="S180" s="180">
        <v>0</v>
      </c>
      <c r="T180" s="181">
        <f t="shared" si="13"/>
        <v>0</v>
      </c>
      <c r="U180" s="31"/>
      <c r="V180" s="31"/>
      <c r="W180" s="31"/>
      <c r="X180" s="31"/>
      <c r="Y180" s="31"/>
      <c r="Z180" s="31"/>
      <c r="AA180" s="31"/>
      <c r="AB180" s="31"/>
      <c r="AC180" s="31"/>
      <c r="AD180" s="31"/>
      <c r="AE180" s="31"/>
      <c r="AR180" s="182" t="s">
        <v>127</v>
      </c>
      <c r="AT180" s="182" t="s">
        <v>123</v>
      </c>
      <c r="AU180" s="182" t="s">
        <v>83</v>
      </c>
      <c r="AY180" s="14" t="s">
        <v>107</v>
      </c>
      <c r="BE180" s="183">
        <f t="shared" si="14"/>
        <v>0</v>
      </c>
      <c r="BF180" s="183">
        <f t="shared" si="15"/>
        <v>0</v>
      </c>
      <c r="BG180" s="183">
        <f t="shared" si="16"/>
        <v>0</v>
      </c>
      <c r="BH180" s="183">
        <f t="shared" si="17"/>
        <v>0</v>
      </c>
      <c r="BI180" s="183">
        <f t="shared" si="18"/>
        <v>0</v>
      </c>
      <c r="BJ180" s="14" t="s">
        <v>83</v>
      </c>
      <c r="BK180" s="183">
        <f t="shared" si="19"/>
        <v>0</v>
      </c>
      <c r="BL180" s="14" t="s">
        <v>112</v>
      </c>
      <c r="BM180" s="182" t="s">
        <v>339</v>
      </c>
    </row>
    <row r="181" spans="1:65" s="2" customFormat="1" ht="16.5" customHeight="1" x14ac:dyDescent="0.2">
      <c r="A181" s="31"/>
      <c r="B181" s="32"/>
      <c r="C181" s="200" t="s">
        <v>340</v>
      </c>
      <c r="D181" s="200" t="s">
        <v>123</v>
      </c>
      <c r="E181" s="201" t="s">
        <v>341</v>
      </c>
      <c r="F181" s="202" t="s">
        <v>342</v>
      </c>
      <c r="G181" s="203" t="s">
        <v>126</v>
      </c>
      <c r="H181" s="204">
        <v>30</v>
      </c>
      <c r="I181" s="205"/>
      <c r="J181" s="206">
        <f t="shared" si="10"/>
        <v>0</v>
      </c>
      <c r="K181" s="207"/>
      <c r="L181" s="208"/>
      <c r="M181" s="209" t="s">
        <v>1</v>
      </c>
      <c r="N181" s="210" t="s">
        <v>43</v>
      </c>
      <c r="O181" s="68"/>
      <c r="P181" s="180">
        <f t="shared" si="11"/>
        <v>0</v>
      </c>
      <c r="Q181" s="180">
        <v>0</v>
      </c>
      <c r="R181" s="180">
        <f t="shared" si="12"/>
        <v>0</v>
      </c>
      <c r="S181" s="180">
        <v>0</v>
      </c>
      <c r="T181" s="181">
        <f t="shared" si="13"/>
        <v>0</v>
      </c>
      <c r="U181" s="31"/>
      <c r="V181" s="31"/>
      <c r="W181" s="31"/>
      <c r="X181" s="31"/>
      <c r="Y181" s="31"/>
      <c r="Z181" s="31"/>
      <c r="AA181" s="31"/>
      <c r="AB181" s="31"/>
      <c r="AC181" s="31"/>
      <c r="AD181" s="31"/>
      <c r="AE181" s="31"/>
      <c r="AR181" s="182" t="s">
        <v>127</v>
      </c>
      <c r="AT181" s="182" t="s">
        <v>123</v>
      </c>
      <c r="AU181" s="182" t="s">
        <v>83</v>
      </c>
      <c r="AY181" s="14" t="s">
        <v>107</v>
      </c>
      <c r="BE181" s="183">
        <f t="shared" si="14"/>
        <v>0</v>
      </c>
      <c r="BF181" s="183">
        <f t="shared" si="15"/>
        <v>0</v>
      </c>
      <c r="BG181" s="183">
        <f t="shared" si="16"/>
        <v>0</v>
      </c>
      <c r="BH181" s="183">
        <f t="shared" si="17"/>
        <v>0</v>
      </c>
      <c r="BI181" s="183">
        <f t="shared" si="18"/>
        <v>0</v>
      </c>
      <c r="BJ181" s="14" t="s">
        <v>83</v>
      </c>
      <c r="BK181" s="183">
        <f t="shared" si="19"/>
        <v>0</v>
      </c>
      <c r="BL181" s="14" t="s">
        <v>112</v>
      </c>
      <c r="BM181" s="182" t="s">
        <v>343</v>
      </c>
    </row>
    <row r="182" spans="1:65" s="2" customFormat="1" ht="16.5" customHeight="1" x14ac:dyDescent="0.2">
      <c r="A182" s="31"/>
      <c r="B182" s="32"/>
      <c r="C182" s="200" t="s">
        <v>344</v>
      </c>
      <c r="D182" s="200" t="s">
        <v>123</v>
      </c>
      <c r="E182" s="201" t="s">
        <v>345</v>
      </c>
      <c r="F182" s="202" t="s">
        <v>346</v>
      </c>
      <c r="G182" s="203" t="s">
        <v>126</v>
      </c>
      <c r="H182" s="204">
        <v>30</v>
      </c>
      <c r="I182" s="205"/>
      <c r="J182" s="206">
        <f t="shared" si="10"/>
        <v>0</v>
      </c>
      <c r="K182" s="207"/>
      <c r="L182" s="208"/>
      <c r="M182" s="209" t="s">
        <v>1</v>
      </c>
      <c r="N182" s="210" t="s">
        <v>43</v>
      </c>
      <c r="O182" s="68"/>
      <c r="P182" s="180">
        <f t="shared" si="11"/>
        <v>0</v>
      </c>
      <c r="Q182" s="180">
        <v>0</v>
      </c>
      <c r="R182" s="180">
        <f t="shared" si="12"/>
        <v>0</v>
      </c>
      <c r="S182" s="180">
        <v>0</v>
      </c>
      <c r="T182" s="181">
        <f t="shared" si="13"/>
        <v>0</v>
      </c>
      <c r="U182" s="31"/>
      <c r="V182" s="31"/>
      <c r="W182" s="31"/>
      <c r="X182" s="31"/>
      <c r="Y182" s="31"/>
      <c r="Z182" s="31"/>
      <c r="AA182" s="31"/>
      <c r="AB182" s="31"/>
      <c r="AC182" s="31"/>
      <c r="AD182" s="31"/>
      <c r="AE182" s="31"/>
      <c r="AR182" s="182" t="s">
        <v>127</v>
      </c>
      <c r="AT182" s="182" t="s">
        <v>123</v>
      </c>
      <c r="AU182" s="182" t="s">
        <v>83</v>
      </c>
      <c r="AY182" s="14" t="s">
        <v>107</v>
      </c>
      <c r="BE182" s="183">
        <f t="shared" si="14"/>
        <v>0</v>
      </c>
      <c r="BF182" s="183">
        <f t="shared" si="15"/>
        <v>0</v>
      </c>
      <c r="BG182" s="183">
        <f t="shared" si="16"/>
        <v>0</v>
      </c>
      <c r="BH182" s="183">
        <f t="shared" si="17"/>
        <v>0</v>
      </c>
      <c r="BI182" s="183">
        <f t="shared" si="18"/>
        <v>0</v>
      </c>
      <c r="BJ182" s="14" t="s">
        <v>83</v>
      </c>
      <c r="BK182" s="183">
        <f t="shared" si="19"/>
        <v>0</v>
      </c>
      <c r="BL182" s="14" t="s">
        <v>112</v>
      </c>
      <c r="BM182" s="182" t="s">
        <v>347</v>
      </c>
    </row>
    <row r="183" spans="1:65" s="2" customFormat="1" ht="16.5" customHeight="1" x14ac:dyDescent="0.2">
      <c r="A183" s="31"/>
      <c r="B183" s="32"/>
      <c r="C183" s="200" t="s">
        <v>348</v>
      </c>
      <c r="D183" s="200" t="s">
        <v>123</v>
      </c>
      <c r="E183" s="201" t="s">
        <v>349</v>
      </c>
      <c r="F183" s="202" t="s">
        <v>350</v>
      </c>
      <c r="G183" s="203" t="s">
        <v>126</v>
      </c>
      <c r="H183" s="204">
        <v>30</v>
      </c>
      <c r="I183" s="205"/>
      <c r="J183" s="206">
        <f t="shared" si="10"/>
        <v>0</v>
      </c>
      <c r="K183" s="207"/>
      <c r="L183" s="208"/>
      <c r="M183" s="209" t="s">
        <v>1</v>
      </c>
      <c r="N183" s="210" t="s">
        <v>43</v>
      </c>
      <c r="O183" s="68"/>
      <c r="P183" s="180">
        <f t="shared" si="11"/>
        <v>0</v>
      </c>
      <c r="Q183" s="180">
        <v>0</v>
      </c>
      <c r="R183" s="180">
        <f t="shared" si="12"/>
        <v>0</v>
      </c>
      <c r="S183" s="180">
        <v>0</v>
      </c>
      <c r="T183" s="181">
        <f t="shared" si="13"/>
        <v>0</v>
      </c>
      <c r="U183" s="31"/>
      <c r="V183" s="31"/>
      <c r="W183" s="31"/>
      <c r="X183" s="31"/>
      <c r="Y183" s="31"/>
      <c r="Z183" s="31"/>
      <c r="AA183" s="31"/>
      <c r="AB183" s="31"/>
      <c r="AC183" s="31"/>
      <c r="AD183" s="31"/>
      <c r="AE183" s="31"/>
      <c r="AR183" s="182" t="s">
        <v>127</v>
      </c>
      <c r="AT183" s="182" t="s">
        <v>123</v>
      </c>
      <c r="AU183" s="182" t="s">
        <v>83</v>
      </c>
      <c r="AY183" s="14" t="s">
        <v>107</v>
      </c>
      <c r="BE183" s="183">
        <f t="shared" si="14"/>
        <v>0</v>
      </c>
      <c r="BF183" s="183">
        <f t="shared" si="15"/>
        <v>0</v>
      </c>
      <c r="BG183" s="183">
        <f t="shared" si="16"/>
        <v>0</v>
      </c>
      <c r="BH183" s="183">
        <f t="shared" si="17"/>
        <v>0</v>
      </c>
      <c r="BI183" s="183">
        <f t="shared" si="18"/>
        <v>0</v>
      </c>
      <c r="BJ183" s="14" t="s">
        <v>83</v>
      </c>
      <c r="BK183" s="183">
        <f t="shared" si="19"/>
        <v>0</v>
      </c>
      <c r="BL183" s="14" t="s">
        <v>112</v>
      </c>
      <c r="BM183" s="182" t="s">
        <v>351</v>
      </c>
    </row>
    <row r="184" spans="1:65" s="2" customFormat="1" ht="16.5" customHeight="1" x14ac:dyDescent="0.2">
      <c r="A184" s="31"/>
      <c r="B184" s="32"/>
      <c r="C184" s="200" t="s">
        <v>352</v>
      </c>
      <c r="D184" s="200" t="s">
        <v>123</v>
      </c>
      <c r="E184" s="201" t="s">
        <v>353</v>
      </c>
      <c r="F184" s="202" t="s">
        <v>354</v>
      </c>
      <c r="G184" s="203" t="s">
        <v>126</v>
      </c>
      <c r="H184" s="204">
        <v>30</v>
      </c>
      <c r="I184" s="205"/>
      <c r="J184" s="206">
        <f t="shared" si="10"/>
        <v>0</v>
      </c>
      <c r="K184" s="207"/>
      <c r="L184" s="208"/>
      <c r="M184" s="209" t="s">
        <v>1</v>
      </c>
      <c r="N184" s="210" t="s">
        <v>43</v>
      </c>
      <c r="O184" s="68"/>
      <c r="P184" s="180">
        <f t="shared" si="11"/>
        <v>0</v>
      </c>
      <c r="Q184" s="180">
        <v>0</v>
      </c>
      <c r="R184" s="180">
        <f t="shared" si="12"/>
        <v>0</v>
      </c>
      <c r="S184" s="180">
        <v>0</v>
      </c>
      <c r="T184" s="181">
        <f t="shared" si="13"/>
        <v>0</v>
      </c>
      <c r="U184" s="31"/>
      <c r="V184" s="31"/>
      <c r="W184" s="31"/>
      <c r="X184" s="31"/>
      <c r="Y184" s="31"/>
      <c r="Z184" s="31"/>
      <c r="AA184" s="31"/>
      <c r="AB184" s="31"/>
      <c r="AC184" s="31"/>
      <c r="AD184" s="31"/>
      <c r="AE184" s="31"/>
      <c r="AR184" s="182" t="s">
        <v>127</v>
      </c>
      <c r="AT184" s="182" t="s">
        <v>123</v>
      </c>
      <c r="AU184" s="182" t="s">
        <v>83</v>
      </c>
      <c r="AY184" s="14" t="s">
        <v>107</v>
      </c>
      <c r="BE184" s="183">
        <f t="shared" si="14"/>
        <v>0</v>
      </c>
      <c r="BF184" s="183">
        <f t="shared" si="15"/>
        <v>0</v>
      </c>
      <c r="BG184" s="183">
        <f t="shared" si="16"/>
        <v>0</v>
      </c>
      <c r="BH184" s="183">
        <f t="shared" si="17"/>
        <v>0</v>
      </c>
      <c r="BI184" s="183">
        <f t="shared" si="18"/>
        <v>0</v>
      </c>
      <c r="BJ184" s="14" t="s">
        <v>83</v>
      </c>
      <c r="BK184" s="183">
        <f t="shared" si="19"/>
        <v>0</v>
      </c>
      <c r="BL184" s="14" t="s">
        <v>112</v>
      </c>
      <c r="BM184" s="182" t="s">
        <v>355</v>
      </c>
    </row>
    <row r="185" spans="1:65" s="2" customFormat="1" ht="16.5" customHeight="1" x14ac:dyDescent="0.2">
      <c r="A185" s="31"/>
      <c r="B185" s="32"/>
      <c r="C185" s="200" t="s">
        <v>356</v>
      </c>
      <c r="D185" s="200" t="s">
        <v>123</v>
      </c>
      <c r="E185" s="201" t="s">
        <v>357</v>
      </c>
      <c r="F185" s="202" t="s">
        <v>358</v>
      </c>
      <c r="G185" s="203" t="s">
        <v>126</v>
      </c>
      <c r="H185" s="204">
        <v>20</v>
      </c>
      <c r="I185" s="205"/>
      <c r="J185" s="206">
        <f t="shared" si="10"/>
        <v>0</v>
      </c>
      <c r="K185" s="207"/>
      <c r="L185" s="208"/>
      <c r="M185" s="209" t="s">
        <v>1</v>
      </c>
      <c r="N185" s="210" t="s">
        <v>43</v>
      </c>
      <c r="O185" s="68"/>
      <c r="P185" s="180">
        <f t="shared" si="11"/>
        <v>0</v>
      </c>
      <c r="Q185" s="180">
        <v>0</v>
      </c>
      <c r="R185" s="180">
        <f t="shared" si="12"/>
        <v>0</v>
      </c>
      <c r="S185" s="180">
        <v>0</v>
      </c>
      <c r="T185" s="181">
        <f t="shared" si="13"/>
        <v>0</v>
      </c>
      <c r="U185" s="31"/>
      <c r="V185" s="31"/>
      <c r="W185" s="31"/>
      <c r="X185" s="31"/>
      <c r="Y185" s="31"/>
      <c r="Z185" s="31"/>
      <c r="AA185" s="31"/>
      <c r="AB185" s="31"/>
      <c r="AC185" s="31"/>
      <c r="AD185" s="31"/>
      <c r="AE185" s="31"/>
      <c r="AR185" s="182" t="s">
        <v>127</v>
      </c>
      <c r="AT185" s="182" t="s">
        <v>123</v>
      </c>
      <c r="AU185" s="182" t="s">
        <v>83</v>
      </c>
      <c r="AY185" s="14" t="s">
        <v>107</v>
      </c>
      <c r="BE185" s="183">
        <f t="shared" si="14"/>
        <v>0</v>
      </c>
      <c r="BF185" s="183">
        <f t="shared" si="15"/>
        <v>0</v>
      </c>
      <c r="BG185" s="183">
        <f t="shared" si="16"/>
        <v>0</v>
      </c>
      <c r="BH185" s="183">
        <f t="shared" si="17"/>
        <v>0</v>
      </c>
      <c r="BI185" s="183">
        <f t="shared" si="18"/>
        <v>0</v>
      </c>
      <c r="BJ185" s="14" t="s">
        <v>83</v>
      </c>
      <c r="BK185" s="183">
        <f t="shared" si="19"/>
        <v>0</v>
      </c>
      <c r="BL185" s="14" t="s">
        <v>112</v>
      </c>
      <c r="BM185" s="182" t="s">
        <v>359</v>
      </c>
    </row>
    <row r="186" spans="1:65" s="2" customFormat="1" ht="16.5" customHeight="1" x14ac:dyDescent="0.2">
      <c r="A186" s="31"/>
      <c r="B186" s="32"/>
      <c r="C186" s="200" t="s">
        <v>360</v>
      </c>
      <c r="D186" s="200" t="s">
        <v>123</v>
      </c>
      <c r="E186" s="201" t="s">
        <v>361</v>
      </c>
      <c r="F186" s="202" t="s">
        <v>362</v>
      </c>
      <c r="G186" s="203" t="s">
        <v>126</v>
      </c>
      <c r="H186" s="204">
        <v>10</v>
      </c>
      <c r="I186" s="205"/>
      <c r="J186" s="206">
        <f t="shared" si="10"/>
        <v>0</v>
      </c>
      <c r="K186" s="207"/>
      <c r="L186" s="208"/>
      <c r="M186" s="209" t="s">
        <v>1</v>
      </c>
      <c r="N186" s="210" t="s">
        <v>43</v>
      </c>
      <c r="O186" s="68"/>
      <c r="P186" s="180">
        <f t="shared" si="11"/>
        <v>0</v>
      </c>
      <c r="Q186" s="180">
        <v>0</v>
      </c>
      <c r="R186" s="180">
        <f t="shared" si="12"/>
        <v>0</v>
      </c>
      <c r="S186" s="180">
        <v>0</v>
      </c>
      <c r="T186" s="181">
        <f t="shared" si="13"/>
        <v>0</v>
      </c>
      <c r="U186" s="31"/>
      <c r="V186" s="31"/>
      <c r="W186" s="31"/>
      <c r="X186" s="31"/>
      <c r="Y186" s="31"/>
      <c r="Z186" s="31"/>
      <c r="AA186" s="31"/>
      <c r="AB186" s="31"/>
      <c r="AC186" s="31"/>
      <c r="AD186" s="31"/>
      <c r="AE186" s="31"/>
      <c r="AR186" s="182" t="s">
        <v>127</v>
      </c>
      <c r="AT186" s="182" t="s">
        <v>123</v>
      </c>
      <c r="AU186" s="182" t="s">
        <v>83</v>
      </c>
      <c r="AY186" s="14" t="s">
        <v>107</v>
      </c>
      <c r="BE186" s="183">
        <f t="shared" si="14"/>
        <v>0</v>
      </c>
      <c r="BF186" s="183">
        <f t="shared" si="15"/>
        <v>0</v>
      </c>
      <c r="BG186" s="183">
        <f t="shared" si="16"/>
        <v>0</v>
      </c>
      <c r="BH186" s="183">
        <f t="shared" si="17"/>
        <v>0</v>
      </c>
      <c r="BI186" s="183">
        <f t="shared" si="18"/>
        <v>0</v>
      </c>
      <c r="BJ186" s="14" t="s">
        <v>83</v>
      </c>
      <c r="BK186" s="183">
        <f t="shared" si="19"/>
        <v>0</v>
      </c>
      <c r="BL186" s="14" t="s">
        <v>112</v>
      </c>
      <c r="BM186" s="182" t="s">
        <v>363</v>
      </c>
    </row>
    <row r="187" spans="1:65" s="2" customFormat="1" ht="16.5" customHeight="1" x14ac:dyDescent="0.2">
      <c r="A187" s="31"/>
      <c r="B187" s="32"/>
      <c r="C187" s="200" t="s">
        <v>364</v>
      </c>
      <c r="D187" s="200" t="s">
        <v>123</v>
      </c>
      <c r="E187" s="201" t="s">
        <v>365</v>
      </c>
      <c r="F187" s="202" t="s">
        <v>366</v>
      </c>
      <c r="G187" s="203" t="s">
        <v>126</v>
      </c>
      <c r="H187" s="204">
        <v>10</v>
      </c>
      <c r="I187" s="205"/>
      <c r="J187" s="206">
        <f t="shared" si="10"/>
        <v>0</v>
      </c>
      <c r="K187" s="207"/>
      <c r="L187" s="208"/>
      <c r="M187" s="209" t="s">
        <v>1</v>
      </c>
      <c r="N187" s="210" t="s">
        <v>43</v>
      </c>
      <c r="O187" s="68"/>
      <c r="P187" s="180">
        <f t="shared" si="11"/>
        <v>0</v>
      </c>
      <c r="Q187" s="180">
        <v>0</v>
      </c>
      <c r="R187" s="180">
        <f t="shared" si="12"/>
        <v>0</v>
      </c>
      <c r="S187" s="180">
        <v>0</v>
      </c>
      <c r="T187" s="181">
        <f t="shared" si="13"/>
        <v>0</v>
      </c>
      <c r="U187" s="31"/>
      <c r="V187" s="31"/>
      <c r="W187" s="31"/>
      <c r="X187" s="31"/>
      <c r="Y187" s="31"/>
      <c r="Z187" s="31"/>
      <c r="AA187" s="31"/>
      <c r="AB187" s="31"/>
      <c r="AC187" s="31"/>
      <c r="AD187" s="31"/>
      <c r="AE187" s="31"/>
      <c r="AR187" s="182" t="s">
        <v>127</v>
      </c>
      <c r="AT187" s="182" t="s">
        <v>123</v>
      </c>
      <c r="AU187" s="182" t="s">
        <v>83</v>
      </c>
      <c r="AY187" s="14" t="s">
        <v>107</v>
      </c>
      <c r="BE187" s="183">
        <f t="shared" si="14"/>
        <v>0</v>
      </c>
      <c r="BF187" s="183">
        <f t="shared" si="15"/>
        <v>0</v>
      </c>
      <c r="BG187" s="183">
        <f t="shared" si="16"/>
        <v>0</v>
      </c>
      <c r="BH187" s="183">
        <f t="shared" si="17"/>
        <v>0</v>
      </c>
      <c r="BI187" s="183">
        <f t="shared" si="18"/>
        <v>0</v>
      </c>
      <c r="BJ187" s="14" t="s">
        <v>83</v>
      </c>
      <c r="BK187" s="183">
        <f t="shared" si="19"/>
        <v>0</v>
      </c>
      <c r="BL187" s="14" t="s">
        <v>112</v>
      </c>
      <c r="BM187" s="182" t="s">
        <v>367</v>
      </c>
    </row>
    <row r="188" spans="1:65" s="2" customFormat="1" ht="16.5" customHeight="1" x14ac:dyDescent="0.2">
      <c r="A188" s="31"/>
      <c r="B188" s="32"/>
      <c r="C188" s="200" t="s">
        <v>368</v>
      </c>
      <c r="D188" s="200" t="s">
        <v>123</v>
      </c>
      <c r="E188" s="201" t="s">
        <v>369</v>
      </c>
      <c r="F188" s="202" t="s">
        <v>370</v>
      </c>
      <c r="G188" s="203" t="s">
        <v>126</v>
      </c>
      <c r="H188" s="204">
        <v>5</v>
      </c>
      <c r="I188" s="205"/>
      <c r="J188" s="206">
        <f t="shared" si="10"/>
        <v>0</v>
      </c>
      <c r="K188" s="207"/>
      <c r="L188" s="208"/>
      <c r="M188" s="209" t="s">
        <v>1</v>
      </c>
      <c r="N188" s="210" t="s">
        <v>43</v>
      </c>
      <c r="O188" s="68"/>
      <c r="P188" s="180">
        <f t="shared" si="11"/>
        <v>0</v>
      </c>
      <c r="Q188" s="180">
        <v>0</v>
      </c>
      <c r="R188" s="180">
        <f t="shared" si="12"/>
        <v>0</v>
      </c>
      <c r="S188" s="180">
        <v>0</v>
      </c>
      <c r="T188" s="181">
        <f t="shared" si="13"/>
        <v>0</v>
      </c>
      <c r="U188" s="31"/>
      <c r="V188" s="31"/>
      <c r="W188" s="31"/>
      <c r="X188" s="31"/>
      <c r="Y188" s="31"/>
      <c r="Z188" s="31"/>
      <c r="AA188" s="31"/>
      <c r="AB188" s="31"/>
      <c r="AC188" s="31"/>
      <c r="AD188" s="31"/>
      <c r="AE188" s="31"/>
      <c r="AR188" s="182" t="s">
        <v>127</v>
      </c>
      <c r="AT188" s="182" t="s">
        <v>123</v>
      </c>
      <c r="AU188" s="182" t="s">
        <v>83</v>
      </c>
      <c r="AY188" s="14" t="s">
        <v>107</v>
      </c>
      <c r="BE188" s="183">
        <f t="shared" si="14"/>
        <v>0</v>
      </c>
      <c r="BF188" s="183">
        <f t="shared" si="15"/>
        <v>0</v>
      </c>
      <c r="BG188" s="183">
        <f t="shared" si="16"/>
        <v>0</v>
      </c>
      <c r="BH188" s="183">
        <f t="shared" si="17"/>
        <v>0</v>
      </c>
      <c r="BI188" s="183">
        <f t="shared" si="18"/>
        <v>0</v>
      </c>
      <c r="BJ188" s="14" t="s">
        <v>83</v>
      </c>
      <c r="BK188" s="183">
        <f t="shared" si="19"/>
        <v>0</v>
      </c>
      <c r="BL188" s="14" t="s">
        <v>112</v>
      </c>
      <c r="BM188" s="182" t="s">
        <v>371</v>
      </c>
    </row>
    <row r="189" spans="1:65" s="2" customFormat="1" ht="16.5" customHeight="1" x14ac:dyDescent="0.2">
      <c r="A189" s="31"/>
      <c r="B189" s="32"/>
      <c r="C189" s="200" t="s">
        <v>372</v>
      </c>
      <c r="D189" s="200" t="s">
        <v>123</v>
      </c>
      <c r="E189" s="201" t="s">
        <v>373</v>
      </c>
      <c r="F189" s="202" t="s">
        <v>374</v>
      </c>
      <c r="G189" s="203" t="s">
        <v>126</v>
      </c>
      <c r="H189" s="204">
        <v>6</v>
      </c>
      <c r="I189" s="205"/>
      <c r="J189" s="206">
        <f t="shared" si="10"/>
        <v>0</v>
      </c>
      <c r="K189" s="207"/>
      <c r="L189" s="208"/>
      <c r="M189" s="209" t="s">
        <v>1</v>
      </c>
      <c r="N189" s="210" t="s">
        <v>43</v>
      </c>
      <c r="O189" s="68"/>
      <c r="P189" s="180">
        <f t="shared" si="11"/>
        <v>0</v>
      </c>
      <c r="Q189" s="180">
        <v>0</v>
      </c>
      <c r="R189" s="180">
        <f t="shared" si="12"/>
        <v>0</v>
      </c>
      <c r="S189" s="180">
        <v>0</v>
      </c>
      <c r="T189" s="181">
        <f t="shared" si="13"/>
        <v>0</v>
      </c>
      <c r="U189" s="31"/>
      <c r="V189" s="31"/>
      <c r="W189" s="31"/>
      <c r="X189" s="31"/>
      <c r="Y189" s="31"/>
      <c r="Z189" s="31"/>
      <c r="AA189" s="31"/>
      <c r="AB189" s="31"/>
      <c r="AC189" s="31"/>
      <c r="AD189" s="31"/>
      <c r="AE189" s="31"/>
      <c r="AR189" s="182" t="s">
        <v>127</v>
      </c>
      <c r="AT189" s="182" t="s">
        <v>123</v>
      </c>
      <c r="AU189" s="182" t="s">
        <v>83</v>
      </c>
      <c r="AY189" s="14" t="s">
        <v>107</v>
      </c>
      <c r="BE189" s="183">
        <f t="shared" si="14"/>
        <v>0</v>
      </c>
      <c r="BF189" s="183">
        <f t="shared" si="15"/>
        <v>0</v>
      </c>
      <c r="BG189" s="183">
        <f t="shared" si="16"/>
        <v>0</v>
      </c>
      <c r="BH189" s="183">
        <f t="shared" si="17"/>
        <v>0</v>
      </c>
      <c r="BI189" s="183">
        <f t="shared" si="18"/>
        <v>0</v>
      </c>
      <c r="BJ189" s="14" t="s">
        <v>83</v>
      </c>
      <c r="BK189" s="183">
        <f t="shared" si="19"/>
        <v>0</v>
      </c>
      <c r="BL189" s="14" t="s">
        <v>112</v>
      </c>
      <c r="BM189" s="182" t="s">
        <v>375</v>
      </c>
    </row>
    <row r="190" spans="1:65" s="2" customFormat="1" ht="16.5" customHeight="1" x14ac:dyDescent="0.2">
      <c r="A190" s="31"/>
      <c r="B190" s="32"/>
      <c r="C190" s="200" t="s">
        <v>376</v>
      </c>
      <c r="D190" s="200" t="s">
        <v>123</v>
      </c>
      <c r="E190" s="201" t="s">
        <v>377</v>
      </c>
      <c r="F190" s="202" t="s">
        <v>378</v>
      </c>
      <c r="G190" s="203" t="s">
        <v>126</v>
      </c>
      <c r="H190" s="204">
        <v>6</v>
      </c>
      <c r="I190" s="205"/>
      <c r="J190" s="206">
        <f t="shared" si="10"/>
        <v>0</v>
      </c>
      <c r="K190" s="207"/>
      <c r="L190" s="208"/>
      <c r="M190" s="209" t="s">
        <v>1</v>
      </c>
      <c r="N190" s="210" t="s">
        <v>43</v>
      </c>
      <c r="O190" s="68"/>
      <c r="P190" s="180">
        <f t="shared" si="11"/>
        <v>0</v>
      </c>
      <c r="Q190" s="180">
        <v>0</v>
      </c>
      <c r="R190" s="180">
        <f t="shared" si="12"/>
        <v>0</v>
      </c>
      <c r="S190" s="180">
        <v>0</v>
      </c>
      <c r="T190" s="181">
        <f t="shared" si="13"/>
        <v>0</v>
      </c>
      <c r="U190" s="31"/>
      <c r="V190" s="31"/>
      <c r="W190" s="31"/>
      <c r="X190" s="31"/>
      <c r="Y190" s="31"/>
      <c r="Z190" s="31"/>
      <c r="AA190" s="31"/>
      <c r="AB190" s="31"/>
      <c r="AC190" s="31"/>
      <c r="AD190" s="31"/>
      <c r="AE190" s="31"/>
      <c r="AR190" s="182" t="s">
        <v>127</v>
      </c>
      <c r="AT190" s="182" t="s">
        <v>123</v>
      </c>
      <c r="AU190" s="182" t="s">
        <v>83</v>
      </c>
      <c r="AY190" s="14" t="s">
        <v>107</v>
      </c>
      <c r="BE190" s="183">
        <f t="shared" si="14"/>
        <v>0</v>
      </c>
      <c r="BF190" s="183">
        <f t="shared" si="15"/>
        <v>0</v>
      </c>
      <c r="BG190" s="183">
        <f t="shared" si="16"/>
        <v>0</v>
      </c>
      <c r="BH190" s="183">
        <f t="shared" si="17"/>
        <v>0</v>
      </c>
      <c r="BI190" s="183">
        <f t="shared" si="18"/>
        <v>0</v>
      </c>
      <c r="BJ190" s="14" t="s">
        <v>83</v>
      </c>
      <c r="BK190" s="183">
        <f t="shared" si="19"/>
        <v>0</v>
      </c>
      <c r="BL190" s="14" t="s">
        <v>112</v>
      </c>
      <c r="BM190" s="182" t="s">
        <v>379</v>
      </c>
    </row>
    <row r="191" spans="1:65" s="2" customFormat="1" ht="16.5" customHeight="1" x14ac:dyDescent="0.2">
      <c r="A191" s="31"/>
      <c r="B191" s="32"/>
      <c r="C191" s="200" t="s">
        <v>380</v>
      </c>
      <c r="D191" s="200" t="s">
        <v>123</v>
      </c>
      <c r="E191" s="201" t="s">
        <v>381</v>
      </c>
      <c r="F191" s="202" t="s">
        <v>382</v>
      </c>
      <c r="G191" s="203" t="s">
        <v>126</v>
      </c>
      <c r="H191" s="204">
        <v>6</v>
      </c>
      <c r="I191" s="205"/>
      <c r="J191" s="206">
        <f t="shared" si="10"/>
        <v>0</v>
      </c>
      <c r="K191" s="207"/>
      <c r="L191" s="208"/>
      <c r="M191" s="209" t="s">
        <v>1</v>
      </c>
      <c r="N191" s="210" t="s">
        <v>43</v>
      </c>
      <c r="O191" s="68"/>
      <c r="P191" s="180">
        <f t="shared" si="11"/>
        <v>0</v>
      </c>
      <c r="Q191" s="180">
        <v>0</v>
      </c>
      <c r="R191" s="180">
        <f t="shared" si="12"/>
        <v>0</v>
      </c>
      <c r="S191" s="180">
        <v>0</v>
      </c>
      <c r="T191" s="181">
        <f t="shared" si="13"/>
        <v>0</v>
      </c>
      <c r="U191" s="31"/>
      <c r="V191" s="31"/>
      <c r="W191" s="31"/>
      <c r="X191" s="31"/>
      <c r="Y191" s="31"/>
      <c r="Z191" s="31"/>
      <c r="AA191" s="31"/>
      <c r="AB191" s="31"/>
      <c r="AC191" s="31"/>
      <c r="AD191" s="31"/>
      <c r="AE191" s="31"/>
      <c r="AR191" s="182" t="s">
        <v>127</v>
      </c>
      <c r="AT191" s="182" t="s">
        <v>123</v>
      </c>
      <c r="AU191" s="182" t="s">
        <v>83</v>
      </c>
      <c r="AY191" s="14" t="s">
        <v>107</v>
      </c>
      <c r="BE191" s="183">
        <f t="shared" si="14"/>
        <v>0</v>
      </c>
      <c r="BF191" s="183">
        <f t="shared" si="15"/>
        <v>0</v>
      </c>
      <c r="BG191" s="183">
        <f t="shared" si="16"/>
        <v>0</v>
      </c>
      <c r="BH191" s="183">
        <f t="shared" si="17"/>
        <v>0</v>
      </c>
      <c r="BI191" s="183">
        <f t="shared" si="18"/>
        <v>0</v>
      </c>
      <c r="BJ191" s="14" t="s">
        <v>83</v>
      </c>
      <c r="BK191" s="183">
        <f t="shared" si="19"/>
        <v>0</v>
      </c>
      <c r="BL191" s="14" t="s">
        <v>112</v>
      </c>
      <c r="BM191" s="182" t="s">
        <v>383</v>
      </c>
    </row>
    <row r="192" spans="1:65" s="2" customFormat="1" ht="16.5" customHeight="1" x14ac:dyDescent="0.2">
      <c r="A192" s="31"/>
      <c r="B192" s="32"/>
      <c r="C192" s="200" t="s">
        <v>384</v>
      </c>
      <c r="D192" s="200" t="s">
        <v>123</v>
      </c>
      <c r="E192" s="201" t="s">
        <v>385</v>
      </c>
      <c r="F192" s="202" t="s">
        <v>386</v>
      </c>
      <c r="G192" s="203" t="s">
        <v>126</v>
      </c>
      <c r="H192" s="204">
        <v>2</v>
      </c>
      <c r="I192" s="205"/>
      <c r="J192" s="206">
        <f t="shared" si="10"/>
        <v>0</v>
      </c>
      <c r="K192" s="207"/>
      <c r="L192" s="208"/>
      <c r="M192" s="209" t="s">
        <v>1</v>
      </c>
      <c r="N192" s="210" t="s">
        <v>43</v>
      </c>
      <c r="O192" s="68"/>
      <c r="P192" s="180">
        <f t="shared" si="11"/>
        <v>0</v>
      </c>
      <c r="Q192" s="180">
        <v>0</v>
      </c>
      <c r="R192" s="180">
        <f t="shared" si="12"/>
        <v>0</v>
      </c>
      <c r="S192" s="180">
        <v>0</v>
      </c>
      <c r="T192" s="181">
        <f t="shared" si="13"/>
        <v>0</v>
      </c>
      <c r="U192" s="31"/>
      <c r="V192" s="31"/>
      <c r="W192" s="31"/>
      <c r="X192" s="31"/>
      <c r="Y192" s="31"/>
      <c r="Z192" s="31"/>
      <c r="AA192" s="31"/>
      <c r="AB192" s="31"/>
      <c r="AC192" s="31"/>
      <c r="AD192" s="31"/>
      <c r="AE192" s="31"/>
      <c r="AR192" s="182" t="s">
        <v>127</v>
      </c>
      <c r="AT192" s="182" t="s">
        <v>123</v>
      </c>
      <c r="AU192" s="182" t="s">
        <v>83</v>
      </c>
      <c r="AY192" s="14" t="s">
        <v>107</v>
      </c>
      <c r="BE192" s="183">
        <f t="shared" si="14"/>
        <v>0</v>
      </c>
      <c r="BF192" s="183">
        <f t="shared" si="15"/>
        <v>0</v>
      </c>
      <c r="BG192" s="183">
        <f t="shared" si="16"/>
        <v>0</v>
      </c>
      <c r="BH192" s="183">
        <f t="shared" si="17"/>
        <v>0</v>
      </c>
      <c r="BI192" s="183">
        <f t="shared" si="18"/>
        <v>0</v>
      </c>
      <c r="BJ192" s="14" t="s">
        <v>83</v>
      </c>
      <c r="BK192" s="183">
        <f t="shared" si="19"/>
        <v>0</v>
      </c>
      <c r="BL192" s="14" t="s">
        <v>112</v>
      </c>
      <c r="BM192" s="182" t="s">
        <v>387</v>
      </c>
    </row>
    <row r="193" spans="1:65" s="11" customFormat="1" ht="25.9" customHeight="1" x14ac:dyDescent="0.2">
      <c r="B193" s="156"/>
      <c r="C193" s="157"/>
      <c r="D193" s="158" t="s">
        <v>77</v>
      </c>
      <c r="E193" s="159" t="s">
        <v>388</v>
      </c>
      <c r="F193" s="159" t="s">
        <v>389</v>
      </c>
      <c r="G193" s="157"/>
      <c r="H193" s="157"/>
      <c r="I193" s="160"/>
      <c r="J193" s="161">
        <f>BK193</f>
        <v>0</v>
      </c>
      <c r="K193" s="157"/>
      <c r="L193" s="162"/>
      <c r="M193" s="163"/>
      <c r="N193" s="164"/>
      <c r="O193" s="164"/>
      <c r="P193" s="165">
        <f>SUM(P194:P202)</f>
        <v>0</v>
      </c>
      <c r="Q193" s="164"/>
      <c r="R193" s="165">
        <f>SUM(R194:R202)</f>
        <v>0</v>
      </c>
      <c r="S193" s="164"/>
      <c r="T193" s="166">
        <f>SUM(T194:T202)</f>
        <v>0</v>
      </c>
      <c r="AR193" s="167" t="s">
        <v>83</v>
      </c>
      <c r="AT193" s="168" t="s">
        <v>77</v>
      </c>
      <c r="AU193" s="168" t="s">
        <v>78</v>
      </c>
      <c r="AY193" s="167" t="s">
        <v>107</v>
      </c>
      <c r="BK193" s="169">
        <f>SUM(BK194:BK202)</f>
        <v>0</v>
      </c>
    </row>
    <row r="194" spans="1:65" s="2" customFormat="1" ht="33" customHeight="1" x14ac:dyDescent="0.2">
      <c r="A194" s="31"/>
      <c r="B194" s="32"/>
      <c r="C194" s="170" t="s">
        <v>390</v>
      </c>
      <c r="D194" s="170" t="s">
        <v>108</v>
      </c>
      <c r="E194" s="171" t="s">
        <v>391</v>
      </c>
      <c r="F194" s="172" t="s">
        <v>392</v>
      </c>
      <c r="G194" s="173" t="s">
        <v>393</v>
      </c>
      <c r="H194" s="174">
        <v>288</v>
      </c>
      <c r="I194" s="175"/>
      <c r="J194" s="176">
        <f>ROUND(I194*H194,2)</f>
        <v>0</v>
      </c>
      <c r="K194" s="177"/>
      <c r="L194" s="36"/>
      <c r="M194" s="178" t="s">
        <v>1</v>
      </c>
      <c r="N194" s="179" t="s">
        <v>43</v>
      </c>
      <c r="O194" s="68"/>
      <c r="P194" s="180">
        <f>O194*H194</f>
        <v>0</v>
      </c>
      <c r="Q194" s="180">
        <v>0</v>
      </c>
      <c r="R194" s="180">
        <f>Q194*H194</f>
        <v>0</v>
      </c>
      <c r="S194" s="180">
        <v>0</v>
      </c>
      <c r="T194" s="181">
        <f>S194*H194</f>
        <v>0</v>
      </c>
      <c r="U194" s="31"/>
      <c r="V194" s="31"/>
      <c r="W194" s="31"/>
      <c r="X194" s="31"/>
      <c r="Y194" s="31"/>
      <c r="Z194" s="31"/>
      <c r="AA194" s="31"/>
      <c r="AB194" s="31"/>
      <c r="AC194" s="31"/>
      <c r="AD194" s="31"/>
      <c r="AE194" s="31"/>
      <c r="AR194" s="182" t="s">
        <v>112</v>
      </c>
      <c r="AT194" s="182" t="s">
        <v>108</v>
      </c>
      <c r="AU194" s="182" t="s">
        <v>83</v>
      </c>
      <c r="AY194" s="14" t="s">
        <v>107</v>
      </c>
      <c r="BE194" s="183">
        <f>IF(N194="základní",J194,0)</f>
        <v>0</v>
      </c>
      <c r="BF194" s="183">
        <f>IF(N194="snížená",J194,0)</f>
        <v>0</v>
      </c>
      <c r="BG194" s="183">
        <f>IF(N194="zákl. přenesená",J194,0)</f>
        <v>0</v>
      </c>
      <c r="BH194" s="183">
        <f>IF(N194="sníž. přenesená",J194,0)</f>
        <v>0</v>
      </c>
      <c r="BI194" s="183">
        <f>IF(N194="nulová",J194,0)</f>
        <v>0</v>
      </c>
      <c r="BJ194" s="14" t="s">
        <v>83</v>
      </c>
      <c r="BK194" s="183">
        <f>ROUND(I194*H194,2)</f>
        <v>0</v>
      </c>
      <c r="BL194" s="14" t="s">
        <v>112</v>
      </c>
      <c r="BM194" s="182" t="s">
        <v>394</v>
      </c>
    </row>
    <row r="195" spans="1:65" s="2" customFormat="1" ht="117" x14ac:dyDescent="0.2">
      <c r="A195" s="31"/>
      <c r="B195" s="32"/>
      <c r="C195" s="33"/>
      <c r="D195" s="184" t="s">
        <v>114</v>
      </c>
      <c r="E195" s="33"/>
      <c r="F195" s="185" t="s">
        <v>395</v>
      </c>
      <c r="G195" s="33"/>
      <c r="H195" s="33"/>
      <c r="I195" s="186"/>
      <c r="J195" s="33"/>
      <c r="K195" s="33"/>
      <c r="L195" s="36"/>
      <c r="M195" s="187"/>
      <c r="N195" s="188"/>
      <c r="O195" s="68"/>
      <c r="P195" s="68"/>
      <c r="Q195" s="68"/>
      <c r="R195" s="68"/>
      <c r="S195" s="68"/>
      <c r="T195" s="69"/>
      <c r="U195" s="31"/>
      <c r="V195" s="31"/>
      <c r="W195" s="31"/>
      <c r="X195" s="31"/>
      <c r="Y195" s="31"/>
      <c r="Z195" s="31"/>
      <c r="AA195" s="31"/>
      <c r="AB195" s="31"/>
      <c r="AC195" s="31"/>
      <c r="AD195" s="31"/>
      <c r="AE195" s="31"/>
      <c r="AT195" s="14" t="s">
        <v>114</v>
      </c>
      <c r="AU195" s="14" t="s">
        <v>83</v>
      </c>
    </row>
    <row r="196" spans="1:65" s="12" customFormat="1" x14ac:dyDescent="0.2">
      <c r="B196" s="189"/>
      <c r="C196" s="190"/>
      <c r="D196" s="184" t="s">
        <v>116</v>
      </c>
      <c r="E196" s="191" t="s">
        <v>1</v>
      </c>
      <c r="F196" s="192" t="s">
        <v>396</v>
      </c>
      <c r="G196" s="190"/>
      <c r="H196" s="193">
        <v>288</v>
      </c>
      <c r="I196" s="194"/>
      <c r="J196" s="190"/>
      <c r="K196" s="190"/>
      <c r="L196" s="195"/>
      <c r="M196" s="196"/>
      <c r="N196" s="197"/>
      <c r="O196" s="197"/>
      <c r="P196" s="197"/>
      <c r="Q196" s="197"/>
      <c r="R196" s="197"/>
      <c r="S196" s="197"/>
      <c r="T196" s="198"/>
      <c r="AT196" s="199" t="s">
        <v>116</v>
      </c>
      <c r="AU196" s="199" t="s">
        <v>83</v>
      </c>
      <c r="AV196" s="12" t="s">
        <v>85</v>
      </c>
      <c r="AW196" s="12" t="s">
        <v>34</v>
      </c>
      <c r="AX196" s="12" t="s">
        <v>83</v>
      </c>
      <c r="AY196" s="199" t="s">
        <v>107</v>
      </c>
    </row>
    <row r="197" spans="1:65" s="2" customFormat="1" ht="37.9" customHeight="1" x14ac:dyDescent="0.2">
      <c r="A197" s="31"/>
      <c r="B197" s="32"/>
      <c r="C197" s="170" t="s">
        <v>397</v>
      </c>
      <c r="D197" s="170" t="s">
        <v>108</v>
      </c>
      <c r="E197" s="171" t="s">
        <v>398</v>
      </c>
      <c r="F197" s="172" t="s">
        <v>399</v>
      </c>
      <c r="G197" s="173" t="s">
        <v>400</v>
      </c>
      <c r="H197" s="174">
        <v>24</v>
      </c>
      <c r="I197" s="175"/>
      <c r="J197" s="176">
        <f>ROUND(I197*H197,2)</f>
        <v>0</v>
      </c>
      <c r="K197" s="177"/>
      <c r="L197" s="36"/>
      <c r="M197" s="178" t="s">
        <v>1</v>
      </c>
      <c r="N197" s="179" t="s">
        <v>43</v>
      </c>
      <c r="O197" s="68"/>
      <c r="P197" s="180">
        <f>O197*H197</f>
        <v>0</v>
      </c>
      <c r="Q197" s="180">
        <v>0</v>
      </c>
      <c r="R197" s="180">
        <f>Q197*H197</f>
        <v>0</v>
      </c>
      <c r="S197" s="180">
        <v>0</v>
      </c>
      <c r="T197" s="181">
        <f>S197*H197</f>
        <v>0</v>
      </c>
      <c r="U197" s="31"/>
      <c r="V197" s="31"/>
      <c r="W197" s="31"/>
      <c r="X197" s="31"/>
      <c r="Y197" s="31"/>
      <c r="Z197" s="31"/>
      <c r="AA197" s="31"/>
      <c r="AB197" s="31"/>
      <c r="AC197" s="31"/>
      <c r="AD197" s="31"/>
      <c r="AE197" s="31"/>
      <c r="AR197" s="182" t="s">
        <v>112</v>
      </c>
      <c r="AT197" s="182" t="s">
        <v>108</v>
      </c>
      <c r="AU197" s="182" t="s">
        <v>83</v>
      </c>
      <c r="AY197" s="14" t="s">
        <v>107</v>
      </c>
      <c r="BE197" s="183">
        <f>IF(N197="základní",J197,0)</f>
        <v>0</v>
      </c>
      <c r="BF197" s="183">
        <f>IF(N197="snížená",J197,0)</f>
        <v>0</v>
      </c>
      <c r="BG197" s="183">
        <f>IF(N197="zákl. přenesená",J197,0)</f>
        <v>0</v>
      </c>
      <c r="BH197" s="183">
        <f>IF(N197="sníž. přenesená",J197,0)</f>
        <v>0</v>
      </c>
      <c r="BI197" s="183">
        <f>IF(N197="nulová",J197,0)</f>
        <v>0</v>
      </c>
      <c r="BJ197" s="14" t="s">
        <v>83</v>
      </c>
      <c r="BK197" s="183">
        <f>ROUND(I197*H197,2)</f>
        <v>0</v>
      </c>
      <c r="BL197" s="14" t="s">
        <v>112</v>
      </c>
      <c r="BM197" s="182" t="s">
        <v>401</v>
      </c>
    </row>
    <row r="198" spans="1:65" s="2" customFormat="1" ht="29.25" x14ac:dyDescent="0.2">
      <c r="A198" s="31"/>
      <c r="B198" s="32"/>
      <c r="C198" s="33"/>
      <c r="D198" s="184" t="s">
        <v>114</v>
      </c>
      <c r="E198" s="33"/>
      <c r="F198" s="185" t="s">
        <v>402</v>
      </c>
      <c r="G198" s="33"/>
      <c r="H198" s="33"/>
      <c r="I198" s="186"/>
      <c r="J198" s="33"/>
      <c r="K198" s="33"/>
      <c r="L198" s="36"/>
      <c r="M198" s="187"/>
      <c r="N198" s="188"/>
      <c r="O198" s="68"/>
      <c r="P198" s="68"/>
      <c r="Q198" s="68"/>
      <c r="R198" s="68"/>
      <c r="S198" s="68"/>
      <c r="T198" s="69"/>
      <c r="U198" s="31"/>
      <c r="V198" s="31"/>
      <c r="W198" s="31"/>
      <c r="X198" s="31"/>
      <c r="Y198" s="31"/>
      <c r="Z198" s="31"/>
      <c r="AA198" s="31"/>
      <c r="AB198" s="31"/>
      <c r="AC198" s="31"/>
      <c r="AD198" s="31"/>
      <c r="AE198" s="31"/>
      <c r="AT198" s="14" t="s">
        <v>114</v>
      </c>
      <c r="AU198" s="14" t="s">
        <v>83</v>
      </c>
    </row>
    <row r="199" spans="1:65" s="2" customFormat="1" ht="37.9" customHeight="1" x14ac:dyDescent="0.2">
      <c r="A199" s="31"/>
      <c r="B199" s="32"/>
      <c r="C199" s="170" t="s">
        <v>403</v>
      </c>
      <c r="D199" s="170" t="s">
        <v>108</v>
      </c>
      <c r="E199" s="171" t="s">
        <v>404</v>
      </c>
      <c r="F199" s="172" t="s">
        <v>405</v>
      </c>
      <c r="G199" s="173" t="s">
        <v>400</v>
      </c>
      <c r="H199" s="174">
        <v>12</v>
      </c>
      <c r="I199" s="175"/>
      <c r="J199" s="176">
        <f>ROUND(I199*H199,2)</f>
        <v>0</v>
      </c>
      <c r="K199" s="177"/>
      <c r="L199" s="36"/>
      <c r="M199" s="178" t="s">
        <v>1</v>
      </c>
      <c r="N199" s="179" t="s">
        <v>43</v>
      </c>
      <c r="O199" s="68"/>
      <c r="P199" s="180">
        <f>O199*H199</f>
        <v>0</v>
      </c>
      <c r="Q199" s="180">
        <v>0</v>
      </c>
      <c r="R199" s="180">
        <f>Q199*H199</f>
        <v>0</v>
      </c>
      <c r="S199" s="180">
        <v>0</v>
      </c>
      <c r="T199" s="181">
        <f>S199*H199</f>
        <v>0</v>
      </c>
      <c r="U199" s="31"/>
      <c r="V199" s="31"/>
      <c r="W199" s="31"/>
      <c r="X199" s="31"/>
      <c r="Y199" s="31"/>
      <c r="Z199" s="31"/>
      <c r="AA199" s="31"/>
      <c r="AB199" s="31"/>
      <c r="AC199" s="31"/>
      <c r="AD199" s="31"/>
      <c r="AE199" s="31"/>
      <c r="AR199" s="182" t="s">
        <v>112</v>
      </c>
      <c r="AT199" s="182" t="s">
        <v>108</v>
      </c>
      <c r="AU199" s="182" t="s">
        <v>83</v>
      </c>
      <c r="AY199" s="14" t="s">
        <v>107</v>
      </c>
      <c r="BE199" s="183">
        <f>IF(N199="základní",J199,0)</f>
        <v>0</v>
      </c>
      <c r="BF199" s="183">
        <f>IF(N199="snížená",J199,0)</f>
        <v>0</v>
      </c>
      <c r="BG199" s="183">
        <f>IF(N199="zákl. přenesená",J199,0)</f>
        <v>0</v>
      </c>
      <c r="BH199" s="183">
        <f>IF(N199="sníž. přenesená",J199,0)</f>
        <v>0</v>
      </c>
      <c r="BI199" s="183">
        <f>IF(N199="nulová",J199,0)</f>
        <v>0</v>
      </c>
      <c r="BJ199" s="14" t="s">
        <v>83</v>
      </c>
      <c r="BK199" s="183">
        <f>ROUND(I199*H199,2)</f>
        <v>0</v>
      </c>
      <c r="BL199" s="14" t="s">
        <v>112</v>
      </c>
      <c r="BM199" s="182" t="s">
        <v>406</v>
      </c>
    </row>
    <row r="200" spans="1:65" s="2" customFormat="1" ht="29.25" x14ac:dyDescent="0.2">
      <c r="A200" s="31"/>
      <c r="B200" s="32"/>
      <c r="C200" s="33"/>
      <c r="D200" s="184" t="s">
        <v>114</v>
      </c>
      <c r="E200" s="33"/>
      <c r="F200" s="185" t="s">
        <v>402</v>
      </c>
      <c r="G200" s="33"/>
      <c r="H200" s="33"/>
      <c r="I200" s="186"/>
      <c r="J200" s="33"/>
      <c r="K200" s="33"/>
      <c r="L200" s="36"/>
      <c r="M200" s="187"/>
      <c r="N200" s="188"/>
      <c r="O200" s="68"/>
      <c r="P200" s="68"/>
      <c r="Q200" s="68"/>
      <c r="R200" s="68"/>
      <c r="S200" s="68"/>
      <c r="T200" s="69"/>
      <c r="U200" s="31"/>
      <c r="V200" s="31"/>
      <c r="W200" s="31"/>
      <c r="X200" s="31"/>
      <c r="Y200" s="31"/>
      <c r="Z200" s="31"/>
      <c r="AA200" s="31"/>
      <c r="AB200" s="31"/>
      <c r="AC200" s="31"/>
      <c r="AD200" s="31"/>
      <c r="AE200" s="31"/>
      <c r="AT200" s="14" t="s">
        <v>114</v>
      </c>
      <c r="AU200" s="14" t="s">
        <v>83</v>
      </c>
    </row>
    <row r="201" spans="1:65" s="2" customFormat="1" ht="21.75" customHeight="1" x14ac:dyDescent="0.2">
      <c r="A201" s="31"/>
      <c r="B201" s="32"/>
      <c r="C201" s="170" t="s">
        <v>407</v>
      </c>
      <c r="D201" s="170" t="s">
        <v>108</v>
      </c>
      <c r="E201" s="171" t="s">
        <v>408</v>
      </c>
      <c r="F201" s="172" t="s">
        <v>409</v>
      </c>
      <c r="G201" s="173" t="s">
        <v>400</v>
      </c>
      <c r="H201" s="174">
        <v>48</v>
      </c>
      <c r="I201" s="175"/>
      <c r="J201" s="176">
        <f>ROUND(I201*H201,2)</f>
        <v>0</v>
      </c>
      <c r="K201" s="177"/>
      <c r="L201" s="36"/>
      <c r="M201" s="178" t="s">
        <v>1</v>
      </c>
      <c r="N201" s="179" t="s">
        <v>43</v>
      </c>
      <c r="O201" s="68"/>
      <c r="P201" s="180">
        <f>O201*H201</f>
        <v>0</v>
      </c>
      <c r="Q201" s="180">
        <v>0</v>
      </c>
      <c r="R201" s="180">
        <f>Q201*H201</f>
        <v>0</v>
      </c>
      <c r="S201" s="180">
        <v>0</v>
      </c>
      <c r="T201" s="181">
        <f>S201*H201</f>
        <v>0</v>
      </c>
      <c r="U201" s="31"/>
      <c r="V201" s="31"/>
      <c r="W201" s="31"/>
      <c r="X201" s="31"/>
      <c r="Y201" s="31"/>
      <c r="Z201" s="31"/>
      <c r="AA201" s="31"/>
      <c r="AB201" s="31"/>
      <c r="AC201" s="31"/>
      <c r="AD201" s="31"/>
      <c r="AE201" s="31"/>
      <c r="AR201" s="182" t="s">
        <v>112</v>
      </c>
      <c r="AT201" s="182" t="s">
        <v>108</v>
      </c>
      <c r="AU201" s="182" t="s">
        <v>83</v>
      </c>
      <c r="AY201" s="14" t="s">
        <v>107</v>
      </c>
      <c r="BE201" s="183">
        <f>IF(N201="základní",J201,0)</f>
        <v>0</v>
      </c>
      <c r="BF201" s="183">
        <f>IF(N201="snížená",J201,0)</f>
        <v>0</v>
      </c>
      <c r="BG201" s="183">
        <f>IF(N201="zákl. přenesená",J201,0)</f>
        <v>0</v>
      </c>
      <c r="BH201" s="183">
        <f>IF(N201="sníž. přenesená",J201,0)</f>
        <v>0</v>
      </c>
      <c r="BI201" s="183">
        <f>IF(N201="nulová",J201,0)</f>
        <v>0</v>
      </c>
      <c r="BJ201" s="14" t="s">
        <v>83</v>
      </c>
      <c r="BK201" s="183">
        <f>ROUND(I201*H201,2)</f>
        <v>0</v>
      </c>
      <c r="BL201" s="14" t="s">
        <v>112</v>
      </c>
      <c r="BM201" s="182" t="s">
        <v>410</v>
      </c>
    </row>
    <row r="202" spans="1:65" s="2" customFormat="1" ht="24.2" customHeight="1" x14ac:dyDescent="0.2">
      <c r="A202" s="31"/>
      <c r="B202" s="32"/>
      <c r="C202" s="170" t="s">
        <v>411</v>
      </c>
      <c r="D202" s="170" t="s">
        <v>108</v>
      </c>
      <c r="E202" s="171" t="s">
        <v>412</v>
      </c>
      <c r="F202" s="172" t="s">
        <v>413</v>
      </c>
      <c r="G202" s="173" t="s">
        <v>126</v>
      </c>
      <c r="H202" s="174">
        <v>48</v>
      </c>
      <c r="I202" s="175"/>
      <c r="J202" s="176">
        <f>ROUND(I202*H202,2)</f>
        <v>0</v>
      </c>
      <c r="K202" s="177"/>
      <c r="L202" s="36"/>
      <c r="M202" s="178" t="s">
        <v>1</v>
      </c>
      <c r="N202" s="179" t="s">
        <v>43</v>
      </c>
      <c r="O202" s="68"/>
      <c r="P202" s="180">
        <f>O202*H202</f>
        <v>0</v>
      </c>
      <c r="Q202" s="180">
        <v>0</v>
      </c>
      <c r="R202" s="180">
        <f>Q202*H202</f>
        <v>0</v>
      </c>
      <c r="S202" s="180">
        <v>0</v>
      </c>
      <c r="T202" s="181">
        <f>S202*H202</f>
        <v>0</v>
      </c>
      <c r="U202" s="31"/>
      <c r="V202" s="31"/>
      <c r="W202" s="31"/>
      <c r="X202" s="31"/>
      <c r="Y202" s="31"/>
      <c r="Z202" s="31"/>
      <c r="AA202" s="31"/>
      <c r="AB202" s="31"/>
      <c r="AC202" s="31"/>
      <c r="AD202" s="31"/>
      <c r="AE202" s="31"/>
      <c r="AR202" s="182" t="s">
        <v>112</v>
      </c>
      <c r="AT202" s="182" t="s">
        <v>108</v>
      </c>
      <c r="AU202" s="182" t="s">
        <v>83</v>
      </c>
      <c r="AY202" s="14" t="s">
        <v>107</v>
      </c>
      <c r="BE202" s="183">
        <f>IF(N202="základní",J202,0)</f>
        <v>0</v>
      </c>
      <c r="BF202" s="183">
        <f>IF(N202="snížená",J202,0)</f>
        <v>0</v>
      </c>
      <c r="BG202" s="183">
        <f>IF(N202="zákl. přenesená",J202,0)</f>
        <v>0</v>
      </c>
      <c r="BH202" s="183">
        <f>IF(N202="sníž. přenesená",J202,0)</f>
        <v>0</v>
      </c>
      <c r="BI202" s="183">
        <f>IF(N202="nulová",J202,0)</f>
        <v>0</v>
      </c>
      <c r="BJ202" s="14" t="s">
        <v>83</v>
      </c>
      <c r="BK202" s="183">
        <f>ROUND(I202*H202,2)</f>
        <v>0</v>
      </c>
      <c r="BL202" s="14" t="s">
        <v>112</v>
      </c>
      <c r="BM202" s="182" t="s">
        <v>414</v>
      </c>
    </row>
    <row r="203" spans="1:65" s="11" customFormat="1" ht="25.9" customHeight="1" x14ac:dyDescent="0.2">
      <c r="B203" s="156"/>
      <c r="C203" s="157"/>
      <c r="D203" s="158" t="s">
        <v>77</v>
      </c>
      <c r="E203" s="159" t="s">
        <v>415</v>
      </c>
      <c r="F203" s="159" t="s">
        <v>416</v>
      </c>
      <c r="G203" s="157"/>
      <c r="H203" s="157"/>
      <c r="I203" s="160"/>
      <c r="J203" s="161">
        <f>BK203</f>
        <v>0</v>
      </c>
      <c r="K203" s="157"/>
      <c r="L203" s="162"/>
      <c r="M203" s="163"/>
      <c r="N203" s="164"/>
      <c r="O203" s="164"/>
      <c r="P203" s="165">
        <f>SUM(P204:P206)</f>
        <v>0</v>
      </c>
      <c r="Q203" s="164"/>
      <c r="R203" s="165">
        <f>SUM(R204:R206)</f>
        <v>0</v>
      </c>
      <c r="S203" s="164"/>
      <c r="T203" s="166">
        <f>SUM(T204:T206)</f>
        <v>0</v>
      </c>
      <c r="AR203" s="167" t="s">
        <v>83</v>
      </c>
      <c r="AT203" s="168" t="s">
        <v>77</v>
      </c>
      <c r="AU203" s="168" t="s">
        <v>78</v>
      </c>
      <c r="AY203" s="167" t="s">
        <v>107</v>
      </c>
      <c r="BK203" s="169">
        <f>SUM(BK204:BK206)</f>
        <v>0</v>
      </c>
    </row>
    <row r="204" spans="1:65" s="2" customFormat="1" ht="16.5" customHeight="1" x14ac:dyDescent="0.2">
      <c r="A204" s="31"/>
      <c r="B204" s="32"/>
      <c r="C204" s="170" t="s">
        <v>417</v>
      </c>
      <c r="D204" s="170" t="s">
        <v>108</v>
      </c>
      <c r="E204" s="171" t="s">
        <v>418</v>
      </c>
      <c r="F204" s="172" t="s">
        <v>416</v>
      </c>
      <c r="G204" s="173" t="s">
        <v>419</v>
      </c>
      <c r="H204" s="174">
        <v>2</v>
      </c>
      <c r="I204" s="175"/>
      <c r="J204" s="176">
        <f>ROUND(I204*H204,2)</f>
        <v>0</v>
      </c>
      <c r="K204" s="177"/>
      <c r="L204" s="36"/>
      <c r="M204" s="178" t="s">
        <v>1</v>
      </c>
      <c r="N204" s="179" t="s">
        <v>43</v>
      </c>
      <c r="O204" s="68"/>
      <c r="P204" s="180">
        <f>O204*H204</f>
        <v>0</v>
      </c>
      <c r="Q204" s="180">
        <v>0</v>
      </c>
      <c r="R204" s="180">
        <f>Q204*H204</f>
        <v>0</v>
      </c>
      <c r="S204" s="180">
        <v>0</v>
      </c>
      <c r="T204" s="181">
        <f>S204*H204</f>
        <v>0</v>
      </c>
      <c r="U204" s="31"/>
      <c r="V204" s="31"/>
      <c r="W204" s="31"/>
      <c r="X204" s="31"/>
      <c r="Y204" s="31"/>
      <c r="Z204" s="31"/>
      <c r="AA204" s="31"/>
      <c r="AB204" s="31"/>
      <c r="AC204" s="31"/>
      <c r="AD204" s="31"/>
      <c r="AE204" s="31"/>
      <c r="AR204" s="182" t="s">
        <v>112</v>
      </c>
      <c r="AT204" s="182" t="s">
        <v>108</v>
      </c>
      <c r="AU204" s="182" t="s">
        <v>83</v>
      </c>
      <c r="AY204" s="14" t="s">
        <v>107</v>
      </c>
      <c r="BE204" s="183">
        <f>IF(N204="základní",J204,0)</f>
        <v>0</v>
      </c>
      <c r="BF204" s="183">
        <f>IF(N204="snížená",J204,0)</f>
        <v>0</v>
      </c>
      <c r="BG204" s="183">
        <f>IF(N204="zákl. přenesená",J204,0)</f>
        <v>0</v>
      </c>
      <c r="BH204" s="183">
        <f>IF(N204="sníž. přenesená",J204,0)</f>
        <v>0</v>
      </c>
      <c r="BI204" s="183">
        <f>IF(N204="nulová",J204,0)</f>
        <v>0</v>
      </c>
      <c r="BJ204" s="14" t="s">
        <v>83</v>
      </c>
      <c r="BK204" s="183">
        <f>ROUND(I204*H204,2)</f>
        <v>0</v>
      </c>
      <c r="BL204" s="14" t="s">
        <v>112</v>
      </c>
      <c r="BM204" s="182" t="s">
        <v>420</v>
      </c>
    </row>
    <row r="205" spans="1:65" s="2" customFormat="1" ht="24.2" customHeight="1" x14ac:dyDescent="0.2">
      <c r="A205" s="31"/>
      <c r="B205" s="32"/>
      <c r="C205" s="170" t="s">
        <v>421</v>
      </c>
      <c r="D205" s="170" t="s">
        <v>108</v>
      </c>
      <c r="E205" s="171" t="s">
        <v>422</v>
      </c>
      <c r="F205" s="172" t="s">
        <v>423</v>
      </c>
      <c r="G205" s="173" t="s">
        <v>419</v>
      </c>
      <c r="H205" s="174">
        <v>1</v>
      </c>
      <c r="I205" s="175"/>
      <c r="J205" s="176">
        <f>ROUND(I205*H205,2)</f>
        <v>0</v>
      </c>
      <c r="K205" s="177"/>
      <c r="L205" s="36"/>
      <c r="M205" s="178" t="s">
        <v>1</v>
      </c>
      <c r="N205" s="179" t="s">
        <v>43</v>
      </c>
      <c r="O205" s="68"/>
      <c r="P205" s="180">
        <f>O205*H205</f>
        <v>0</v>
      </c>
      <c r="Q205" s="180">
        <v>0</v>
      </c>
      <c r="R205" s="180">
        <f>Q205*H205</f>
        <v>0</v>
      </c>
      <c r="S205" s="180">
        <v>0</v>
      </c>
      <c r="T205" s="181">
        <f>S205*H205</f>
        <v>0</v>
      </c>
      <c r="U205" s="31"/>
      <c r="V205" s="31"/>
      <c r="W205" s="31"/>
      <c r="X205" s="31"/>
      <c r="Y205" s="31"/>
      <c r="Z205" s="31"/>
      <c r="AA205" s="31"/>
      <c r="AB205" s="31"/>
      <c r="AC205" s="31"/>
      <c r="AD205" s="31"/>
      <c r="AE205" s="31"/>
      <c r="AR205" s="182" t="s">
        <v>112</v>
      </c>
      <c r="AT205" s="182" t="s">
        <v>108</v>
      </c>
      <c r="AU205" s="182" t="s">
        <v>83</v>
      </c>
      <c r="AY205" s="14" t="s">
        <v>107</v>
      </c>
      <c r="BE205" s="183">
        <f>IF(N205="základní",J205,0)</f>
        <v>0</v>
      </c>
      <c r="BF205" s="183">
        <f>IF(N205="snížená",J205,0)</f>
        <v>0</v>
      </c>
      <c r="BG205" s="183">
        <f>IF(N205="zákl. přenesená",J205,0)</f>
        <v>0</v>
      </c>
      <c r="BH205" s="183">
        <f>IF(N205="sníž. přenesená",J205,0)</f>
        <v>0</v>
      </c>
      <c r="BI205" s="183">
        <f>IF(N205="nulová",J205,0)</f>
        <v>0</v>
      </c>
      <c r="BJ205" s="14" t="s">
        <v>83</v>
      </c>
      <c r="BK205" s="183">
        <f>ROUND(I205*H205,2)</f>
        <v>0</v>
      </c>
      <c r="BL205" s="14" t="s">
        <v>112</v>
      </c>
      <c r="BM205" s="182" t="s">
        <v>424</v>
      </c>
    </row>
    <row r="206" spans="1:65" s="2" customFormat="1" ht="78" x14ac:dyDescent="0.2">
      <c r="A206" s="31"/>
      <c r="B206" s="32"/>
      <c r="C206" s="33"/>
      <c r="D206" s="184" t="s">
        <v>114</v>
      </c>
      <c r="E206" s="33"/>
      <c r="F206" s="185" t="s">
        <v>425</v>
      </c>
      <c r="G206" s="33"/>
      <c r="H206" s="33"/>
      <c r="I206" s="186"/>
      <c r="J206" s="33"/>
      <c r="K206" s="33"/>
      <c r="L206" s="36"/>
      <c r="M206" s="211"/>
      <c r="N206" s="212"/>
      <c r="O206" s="213"/>
      <c r="P206" s="213"/>
      <c r="Q206" s="213"/>
      <c r="R206" s="213"/>
      <c r="S206" s="213"/>
      <c r="T206" s="214"/>
      <c r="U206" s="31"/>
      <c r="V206" s="31"/>
      <c r="W206" s="31"/>
      <c r="X206" s="31"/>
      <c r="Y206" s="31"/>
      <c r="Z206" s="31"/>
      <c r="AA206" s="31"/>
      <c r="AB206" s="31"/>
      <c r="AC206" s="31"/>
      <c r="AD206" s="31"/>
      <c r="AE206" s="31"/>
      <c r="AT206" s="14" t="s">
        <v>114</v>
      </c>
      <c r="AU206" s="14" t="s">
        <v>83</v>
      </c>
    </row>
    <row r="207" spans="1:65" s="2" customFormat="1" ht="6.95" customHeight="1" x14ac:dyDescent="0.2">
      <c r="A207" s="31"/>
      <c r="B207" s="51"/>
      <c r="C207" s="52"/>
      <c r="D207" s="52"/>
      <c r="E207" s="52"/>
      <c r="F207" s="52"/>
      <c r="G207" s="52"/>
      <c r="H207" s="52"/>
      <c r="I207" s="52"/>
      <c r="J207" s="52"/>
      <c r="K207" s="52"/>
      <c r="L207" s="36"/>
      <c r="M207" s="31"/>
      <c r="O207" s="31"/>
      <c r="P207" s="31"/>
      <c r="Q207" s="31"/>
      <c r="R207" s="31"/>
      <c r="S207" s="31"/>
      <c r="T207" s="31"/>
      <c r="U207" s="31"/>
      <c r="V207" s="31"/>
      <c r="W207" s="31"/>
      <c r="X207" s="31"/>
      <c r="Y207" s="31"/>
      <c r="Z207" s="31"/>
      <c r="AA207" s="31"/>
      <c r="AB207" s="31"/>
      <c r="AC207" s="31"/>
      <c r="AD207" s="31"/>
      <c r="AE207" s="31"/>
    </row>
  </sheetData>
  <sheetProtection password="C1E4" sheet="1" objects="1" scenarios="1" formatColumns="0" formatRows="0" autoFilter="0"/>
  <autoFilter ref="C115:K206"/>
  <mergeCells count="6">
    <mergeCell ref="E108:H108"/>
    <mergeCell ref="L2:V2"/>
    <mergeCell ref="E7:H7"/>
    <mergeCell ref="E16:H16"/>
    <mergeCell ref="E25:H25"/>
    <mergeCell ref="E85:H85"/>
  </mergeCells>
  <pageMargins left="0.39370078740157483" right="0.39370078740157483" top="0.39370078740157483" bottom="0.39370078740157483" header="0" footer="0"/>
  <pageSetup paperSize="9" scale="88" fitToHeight="100" orientation="portrait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4</vt:i4>
      </vt:variant>
    </vt:vector>
  </HeadingPairs>
  <TitlesOfParts>
    <vt:vector size="5" baseType="lpstr">
      <vt:lpstr>OR_PHA - Zajištění údržby...</vt:lpstr>
      <vt:lpstr>'OR_PHA - Zajištění údržby...'!Názvy_tisku</vt:lpstr>
      <vt:lpstr>'Rekapitulace zakázky'!Názvy_tisku</vt:lpstr>
      <vt:lpstr>'OR_PHA - Zajištění údržby...'!Oblast_tisku</vt:lpstr>
      <vt:lpstr>'Rekapitulace zakázky'!Oblast_tisku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Ulrich Ladislav, DiS.</dc:creator>
  <cp:lastModifiedBy>Ulrich Ladislav, DiS.</cp:lastModifiedBy>
  <dcterms:created xsi:type="dcterms:W3CDTF">2023-03-31T10:23:18Z</dcterms:created>
  <dcterms:modified xsi:type="dcterms:W3CDTF">2023-03-31T11:38:11Z</dcterms:modified>
</cp:coreProperties>
</file>