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jung\Desktop\Rozpočty\Rozpočty 2023\"/>
    </mc:Choice>
  </mc:AlternateContent>
  <bookViews>
    <workbookView xWindow="0" yWindow="0" windowWidth="0" windowHeight="0"/>
  </bookViews>
  <sheets>
    <sheet name="Rekapitulace stavby" sheetId="1" r:id="rId1"/>
    <sheet name="SO 1.1 - Výměna pražců a ..." sheetId="2" r:id="rId2"/>
    <sheet name="SO 1.2 - Výměna kolejnic ..." sheetId="3" r:id="rId3"/>
    <sheet name="SO 1.3 - Materiál objedna..." sheetId="4" r:id="rId4"/>
    <sheet name="SO 2.1 - Výměna pražců a ..." sheetId="5" r:id="rId5"/>
    <sheet name="SO 2.2 - Výměna kolejnic ..." sheetId="6" r:id="rId6"/>
    <sheet name="SO 2.3.1 - Úprava komunik..." sheetId="7" r:id="rId7"/>
    <sheet name="SO 2.3.2 - Úprava komunik..." sheetId="8" r:id="rId8"/>
    <sheet name="SO 2.4 - Materiál objedna..." sheetId="9" r:id="rId9"/>
    <sheet name="SO 3.1 - Výměna pražců a ..." sheetId="10" r:id="rId10"/>
    <sheet name="SO 3.2 - Výměna kolejnic ..." sheetId="11" r:id="rId11"/>
    <sheet name="SO 3.3 - Oprava výhybek č..." sheetId="12" r:id="rId12"/>
    <sheet name="SO 3.4 - Materiál objedna..." sheetId="13" r:id="rId13"/>
    <sheet name="SO 4.1 - Výměna pražců a ..." sheetId="14" r:id="rId14"/>
    <sheet name="SO 4.2 - Výměna kolejnic ..." sheetId="15" r:id="rId15"/>
    <sheet name="SO 4.3 - Materiál objedna..." sheetId="16" r:id="rId16"/>
    <sheet name="SO 5.1 - VON" sheetId="17" r:id="rId17"/>
    <sheet name="Pokyny pro vyplnění" sheetId="18" r:id="rId18"/>
  </sheets>
  <definedNames>
    <definedName name="_xlnm.Print_Area" localSheetId="0">'Rekapitulace stavby'!$D$4:$AO$36,'Rekapitulace stavby'!$C$42:$AQ$77</definedName>
    <definedName name="_xlnm.Print_Titles" localSheetId="0">'Rekapitulace stavby'!$52:$52</definedName>
    <definedName name="_xlnm._FilterDatabase" localSheetId="1" hidden="1">'SO 1.1 - Výměna pražců a ...'!$C$84:$K$186</definedName>
    <definedName name="_xlnm.Print_Area" localSheetId="1">'SO 1.1 - Výměna pražců a ...'!$C$4:$J$41,'SO 1.1 - Výměna pražců a ...'!$C$47:$J$64,'SO 1.1 - Výměna pražců a ...'!$C$70:$K$186</definedName>
    <definedName name="_xlnm.Print_Titles" localSheetId="1">'SO 1.1 - Výměna pražců a ...'!$84:$84</definedName>
    <definedName name="_xlnm._FilterDatabase" localSheetId="2" hidden="1">'SO 1.2 - Výměna kolejnic ...'!$C$84:$K$157</definedName>
    <definedName name="_xlnm.Print_Area" localSheetId="2">'SO 1.2 - Výměna kolejnic ...'!$C$4:$J$41,'SO 1.2 - Výměna kolejnic ...'!$C$47:$J$64,'SO 1.2 - Výměna kolejnic ...'!$C$70:$K$157</definedName>
    <definedName name="_xlnm.Print_Titles" localSheetId="2">'SO 1.2 - Výměna kolejnic ...'!$84:$84</definedName>
    <definedName name="_xlnm._FilterDatabase" localSheetId="3" hidden="1">'SO 1.3 - Materiál objedna...'!$C$84:$K$91</definedName>
    <definedName name="_xlnm.Print_Area" localSheetId="3">'SO 1.3 - Materiál objedna...'!$C$4:$J$41,'SO 1.3 - Materiál objedna...'!$C$47:$J$64,'SO 1.3 - Materiál objedna...'!$C$70:$K$91</definedName>
    <definedName name="_xlnm.Print_Titles" localSheetId="3">'SO 1.3 - Materiál objedna...'!$84:$84</definedName>
    <definedName name="_xlnm._FilterDatabase" localSheetId="4" hidden="1">'SO 2.1 - Výměna pražců a ...'!$C$84:$K$213</definedName>
    <definedName name="_xlnm.Print_Area" localSheetId="4">'SO 2.1 - Výměna pražců a ...'!$C$4:$J$41,'SO 2.1 - Výměna pražců a ...'!$C$47:$J$64,'SO 2.1 - Výměna pražců a ...'!$C$70:$K$213</definedName>
    <definedName name="_xlnm.Print_Titles" localSheetId="4">'SO 2.1 - Výměna pražců a ...'!$84:$84</definedName>
    <definedName name="_xlnm._FilterDatabase" localSheetId="5" hidden="1">'SO 2.2 - Výměna kolejnic ...'!$C$84:$K$146</definedName>
    <definedName name="_xlnm.Print_Area" localSheetId="5">'SO 2.2 - Výměna kolejnic ...'!$C$4:$J$41,'SO 2.2 - Výměna kolejnic ...'!$C$47:$J$64,'SO 2.2 - Výměna kolejnic ...'!$C$70:$K$146</definedName>
    <definedName name="_xlnm.Print_Titles" localSheetId="5">'SO 2.2 - Výměna kolejnic ...'!$84:$84</definedName>
    <definedName name="_xlnm._FilterDatabase" localSheetId="6" hidden="1">'SO 2.3.1 - Úprava komunik...'!$C$90:$K$362</definedName>
    <definedName name="_xlnm.Print_Area" localSheetId="6">'SO 2.3.1 - Úprava komunik...'!$C$4:$J$43,'SO 2.3.1 - Úprava komunik...'!$C$49:$J$68,'SO 2.3.1 - Úprava komunik...'!$C$74:$K$362</definedName>
    <definedName name="_xlnm.Print_Titles" localSheetId="6">'SO 2.3.1 - Úprava komunik...'!$90:$90</definedName>
    <definedName name="_xlnm._FilterDatabase" localSheetId="7" hidden="1">'SO 2.3.2 - Úprava komunik...'!$C$98:$K$196</definedName>
    <definedName name="_xlnm.Print_Area" localSheetId="7">'SO 2.3.2 - Úprava komunik...'!$C$4:$J$43,'SO 2.3.2 - Úprava komunik...'!$C$49:$J$76,'SO 2.3.2 - Úprava komunik...'!$C$82:$K$196</definedName>
    <definedName name="_xlnm.Print_Titles" localSheetId="7">'SO 2.3.2 - Úprava komunik...'!$98:$98</definedName>
    <definedName name="_xlnm._FilterDatabase" localSheetId="8" hidden="1">'SO 2.4 - Materiál objedna...'!$C$84:$K$89</definedName>
    <definedName name="_xlnm.Print_Area" localSheetId="8">'SO 2.4 - Materiál objedna...'!$C$4:$J$41,'SO 2.4 - Materiál objedna...'!$C$47:$J$64,'SO 2.4 - Materiál objedna...'!$C$70:$K$89</definedName>
    <definedName name="_xlnm.Print_Titles" localSheetId="8">'SO 2.4 - Materiál objedna...'!$84:$84</definedName>
    <definedName name="_xlnm._FilterDatabase" localSheetId="9" hidden="1">'SO 3.1 - Výměna pražců a ...'!$C$84:$K$169</definedName>
    <definedName name="_xlnm.Print_Area" localSheetId="9">'SO 3.1 - Výměna pražců a ...'!$C$4:$J$41,'SO 3.1 - Výměna pražců a ...'!$C$47:$J$64,'SO 3.1 - Výměna pražců a ...'!$C$70:$K$169</definedName>
    <definedName name="_xlnm.Print_Titles" localSheetId="9">'SO 3.1 - Výměna pražců a ...'!$84:$84</definedName>
    <definedName name="_xlnm._FilterDatabase" localSheetId="10" hidden="1">'SO 3.2 - Výměna kolejnic ...'!$C$84:$K$157</definedName>
    <definedName name="_xlnm.Print_Area" localSheetId="10">'SO 3.2 - Výměna kolejnic ...'!$C$4:$J$41,'SO 3.2 - Výměna kolejnic ...'!$C$47:$J$64,'SO 3.2 - Výměna kolejnic ...'!$C$70:$K$157</definedName>
    <definedName name="_xlnm.Print_Titles" localSheetId="10">'SO 3.2 - Výměna kolejnic ...'!$84:$84</definedName>
    <definedName name="_xlnm._FilterDatabase" localSheetId="11" hidden="1">'SO 3.3 - Oprava výhybek č...'!$C$84:$K$255</definedName>
    <definedName name="_xlnm.Print_Area" localSheetId="11">'SO 3.3 - Oprava výhybek č...'!$C$4:$J$41,'SO 3.3 - Oprava výhybek č...'!$C$47:$J$64,'SO 3.3 - Oprava výhybek č...'!$C$70:$K$255</definedName>
    <definedName name="_xlnm.Print_Titles" localSheetId="11">'SO 3.3 - Oprava výhybek č...'!$84:$84</definedName>
    <definedName name="_xlnm._FilterDatabase" localSheetId="12" hidden="1">'SO 3.4 - Materiál objedna...'!$C$84:$K$99</definedName>
    <definedName name="_xlnm.Print_Area" localSheetId="12">'SO 3.4 - Materiál objedna...'!$C$4:$J$41,'SO 3.4 - Materiál objedna...'!$C$47:$J$64,'SO 3.4 - Materiál objedna...'!$C$70:$K$99</definedName>
    <definedName name="_xlnm.Print_Titles" localSheetId="12">'SO 3.4 - Materiál objedna...'!$84:$84</definedName>
    <definedName name="_xlnm._FilterDatabase" localSheetId="13" hidden="1">'SO 4.1 - Výměna pražců a ...'!$C$84:$K$196</definedName>
    <definedName name="_xlnm.Print_Area" localSheetId="13">'SO 4.1 - Výměna pražců a ...'!$C$4:$J$41,'SO 4.1 - Výměna pražců a ...'!$C$47:$J$64,'SO 4.1 - Výměna pražců a ...'!$C$70:$K$196</definedName>
    <definedName name="_xlnm.Print_Titles" localSheetId="13">'SO 4.1 - Výměna pražců a ...'!$84:$84</definedName>
    <definedName name="_xlnm._FilterDatabase" localSheetId="14" hidden="1">'SO 4.2 - Výměna kolejnic ...'!$C$84:$K$136</definedName>
    <definedName name="_xlnm.Print_Area" localSheetId="14">'SO 4.2 - Výměna kolejnic ...'!$C$4:$J$41,'SO 4.2 - Výměna kolejnic ...'!$C$47:$J$64,'SO 4.2 - Výměna kolejnic ...'!$C$70:$K$136</definedName>
    <definedName name="_xlnm.Print_Titles" localSheetId="14">'SO 4.2 - Výměna kolejnic ...'!$84:$84</definedName>
    <definedName name="_xlnm._FilterDatabase" localSheetId="15" hidden="1">'SO 4.3 - Materiál objedna...'!$C$84:$K$89</definedName>
    <definedName name="_xlnm.Print_Area" localSheetId="15">'SO 4.3 - Materiál objedna...'!$C$4:$J$41,'SO 4.3 - Materiál objedna...'!$C$47:$J$64,'SO 4.3 - Materiál objedna...'!$C$70:$K$89</definedName>
    <definedName name="_xlnm.Print_Titles" localSheetId="15">'SO 4.3 - Materiál objedna...'!$84:$84</definedName>
    <definedName name="_xlnm._FilterDatabase" localSheetId="16" hidden="1">'SO 5.1 - VON'!$C$84:$K$106</definedName>
    <definedName name="_xlnm.Print_Area" localSheetId="16">'SO 5.1 - VON'!$C$4:$J$41,'SO 5.1 - VON'!$C$47:$J$64,'SO 5.1 - VON'!$C$70:$K$106</definedName>
    <definedName name="_xlnm.Print_Titles" localSheetId="16">'SO 5.1 - VON'!$84:$84</definedName>
    <definedName name="_xlnm.Print_Area" localSheetId="17">'Pokyny pro vyplnění'!$B$2:$K$71,'Pokyny pro vyplnění'!$B$74:$K$118,'Pokyny pro vyplnění'!$B$121:$K$161,'Pokyny pro vyplnění'!$B$164:$K$218</definedName>
  </definedNames>
  <calcPr/>
</workbook>
</file>

<file path=xl/calcChain.xml><?xml version="1.0" encoding="utf-8"?>
<calcChain xmlns="http://schemas.openxmlformats.org/spreadsheetml/2006/main">
  <c i="17" l="1" r="J39"/>
  <c r="J38"/>
  <c i="1" r="AY76"/>
  <c i="17" r="J37"/>
  <c i="1" r="AX76"/>
  <c i="17" r="BI105"/>
  <c r="BH105"/>
  <c r="BG105"/>
  <c r="BF105"/>
  <c r="T105"/>
  <c r="R105"/>
  <c r="P105"/>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90"/>
  <c r="BH90"/>
  <c r="BG90"/>
  <c r="BF90"/>
  <c r="T90"/>
  <c r="R90"/>
  <c r="P90"/>
  <c r="BI88"/>
  <c r="BH88"/>
  <c r="BG88"/>
  <c r="BF88"/>
  <c r="T88"/>
  <c r="R88"/>
  <c r="P88"/>
  <c r="BI86"/>
  <c r="BH86"/>
  <c r="BG86"/>
  <c r="BF86"/>
  <c r="T86"/>
  <c r="R86"/>
  <c r="P86"/>
  <c r="J82"/>
  <c r="F81"/>
  <c r="F79"/>
  <c r="E77"/>
  <c r="J59"/>
  <c r="F58"/>
  <c r="F56"/>
  <c r="E54"/>
  <c r="J23"/>
  <c r="E23"/>
  <c r="J58"/>
  <c r="J22"/>
  <c r="J20"/>
  <c r="E20"/>
  <c r="F82"/>
  <c r="J19"/>
  <c r="J14"/>
  <c r="J56"/>
  <c r="E7"/>
  <c r="E50"/>
  <c i="16" r="J39"/>
  <c r="J38"/>
  <c i="1" r="AY74"/>
  <c i="16" r="J37"/>
  <c i="1" r="AX74"/>
  <c i="16" r="BI88"/>
  <c r="BH88"/>
  <c r="BG88"/>
  <c r="BF88"/>
  <c r="T88"/>
  <c r="R88"/>
  <c r="P88"/>
  <c r="BI86"/>
  <c r="BH86"/>
  <c r="BG86"/>
  <c r="BF86"/>
  <c r="T86"/>
  <c r="R86"/>
  <c r="P86"/>
  <c r="J82"/>
  <c r="F81"/>
  <c r="F79"/>
  <c r="E77"/>
  <c r="J59"/>
  <c r="F58"/>
  <c r="F56"/>
  <c r="E54"/>
  <c r="J23"/>
  <c r="E23"/>
  <c r="J81"/>
  <c r="J22"/>
  <c r="J20"/>
  <c r="E20"/>
  <c r="F82"/>
  <c r="J19"/>
  <c r="J14"/>
  <c r="J79"/>
  <c r="E7"/>
  <c r="E50"/>
  <c i="15" r="J39"/>
  <c r="J38"/>
  <c i="1" r="AY73"/>
  <c i="15" r="J37"/>
  <c i="1" r="AX73"/>
  <c i="15" r="BI134"/>
  <c r="BH134"/>
  <c r="BG134"/>
  <c r="BF134"/>
  <c r="T134"/>
  <c r="R134"/>
  <c r="P134"/>
  <c r="BI130"/>
  <c r="BH130"/>
  <c r="BG130"/>
  <c r="BF130"/>
  <c r="T130"/>
  <c r="R130"/>
  <c r="P130"/>
  <c r="BI126"/>
  <c r="BH126"/>
  <c r="BG126"/>
  <c r="BF126"/>
  <c r="T126"/>
  <c r="R126"/>
  <c r="P126"/>
  <c r="BI121"/>
  <c r="BH121"/>
  <c r="BG121"/>
  <c r="BF121"/>
  <c r="T121"/>
  <c r="R121"/>
  <c r="P121"/>
  <c r="BI118"/>
  <c r="BH118"/>
  <c r="BG118"/>
  <c r="BF118"/>
  <c r="T118"/>
  <c r="R118"/>
  <c r="P118"/>
  <c r="BI115"/>
  <c r="BH115"/>
  <c r="BG115"/>
  <c r="BF115"/>
  <c r="T115"/>
  <c r="R115"/>
  <c r="P115"/>
  <c r="BI111"/>
  <c r="BH111"/>
  <c r="BG111"/>
  <c r="BF111"/>
  <c r="T111"/>
  <c r="R111"/>
  <c r="P111"/>
  <c r="BI107"/>
  <c r="BH107"/>
  <c r="BG107"/>
  <c r="BF107"/>
  <c r="T107"/>
  <c r="R107"/>
  <c r="P107"/>
  <c r="BI103"/>
  <c r="BH103"/>
  <c r="BG103"/>
  <c r="BF103"/>
  <c r="T103"/>
  <c r="R103"/>
  <c r="P103"/>
  <c r="BI101"/>
  <c r="BH101"/>
  <c r="BG101"/>
  <c r="BF101"/>
  <c r="T101"/>
  <c r="R101"/>
  <c r="P101"/>
  <c r="BI99"/>
  <c r="BH99"/>
  <c r="BG99"/>
  <c r="BF99"/>
  <c r="T99"/>
  <c r="R99"/>
  <c r="P99"/>
  <c r="BI97"/>
  <c r="BH97"/>
  <c r="BG97"/>
  <c r="BF97"/>
  <c r="T97"/>
  <c r="R97"/>
  <c r="P97"/>
  <c r="BI93"/>
  <c r="BH93"/>
  <c r="BG93"/>
  <c r="BF93"/>
  <c r="T93"/>
  <c r="R93"/>
  <c r="P93"/>
  <c r="BI89"/>
  <c r="BH89"/>
  <c r="BG89"/>
  <c r="BF89"/>
  <c r="T89"/>
  <c r="R89"/>
  <c r="P89"/>
  <c r="BI86"/>
  <c r="BH86"/>
  <c r="BG86"/>
  <c r="BF86"/>
  <c r="T86"/>
  <c r="R86"/>
  <c r="P86"/>
  <c r="J82"/>
  <c r="F81"/>
  <c r="F79"/>
  <c r="E77"/>
  <c r="J59"/>
  <c r="F58"/>
  <c r="F56"/>
  <c r="E54"/>
  <c r="J23"/>
  <c r="E23"/>
  <c r="J58"/>
  <c r="J22"/>
  <c r="J20"/>
  <c r="E20"/>
  <c r="F82"/>
  <c r="J19"/>
  <c r="J14"/>
  <c r="J56"/>
  <c r="E7"/>
  <c r="E50"/>
  <c i="14" r="J39"/>
  <c r="J38"/>
  <c i="1" r="AY72"/>
  <c i="14" r="J37"/>
  <c i="1" r="AX72"/>
  <c i="14"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8"/>
  <c r="BH118"/>
  <c r="BG118"/>
  <c r="BF118"/>
  <c r="T118"/>
  <c r="R118"/>
  <c r="P118"/>
  <c r="BI115"/>
  <c r="BH115"/>
  <c r="BG115"/>
  <c r="BF115"/>
  <c r="T115"/>
  <c r="R115"/>
  <c r="P115"/>
  <c r="BI112"/>
  <c r="BH112"/>
  <c r="BG112"/>
  <c r="BF112"/>
  <c r="T112"/>
  <c r="R112"/>
  <c r="P112"/>
  <c r="BI106"/>
  <c r="BH106"/>
  <c r="BG106"/>
  <c r="BF106"/>
  <c r="T106"/>
  <c r="R106"/>
  <c r="P106"/>
  <c r="BI100"/>
  <c r="BH100"/>
  <c r="BG100"/>
  <c r="BF100"/>
  <c r="T100"/>
  <c r="R100"/>
  <c r="P100"/>
  <c r="BI94"/>
  <c r="BH94"/>
  <c r="BG94"/>
  <c r="BF94"/>
  <c r="T94"/>
  <c r="R94"/>
  <c r="P94"/>
  <c r="BI92"/>
  <c r="BH92"/>
  <c r="BG92"/>
  <c r="BF92"/>
  <c r="T92"/>
  <c r="R92"/>
  <c r="P92"/>
  <c r="BI89"/>
  <c r="BH89"/>
  <c r="BG89"/>
  <c r="BF89"/>
  <c r="T89"/>
  <c r="R89"/>
  <c r="P89"/>
  <c r="BI86"/>
  <c r="BH86"/>
  <c r="BG86"/>
  <c r="BF86"/>
  <c r="T86"/>
  <c r="R86"/>
  <c r="P86"/>
  <c r="J82"/>
  <c r="F81"/>
  <c r="F79"/>
  <c r="E77"/>
  <c r="J59"/>
  <c r="F58"/>
  <c r="F56"/>
  <c r="E54"/>
  <c r="J23"/>
  <c r="E23"/>
  <c r="J81"/>
  <c r="J22"/>
  <c r="J20"/>
  <c r="E20"/>
  <c r="F59"/>
  <c r="J19"/>
  <c r="J14"/>
  <c r="J56"/>
  <c r="E7"/>
  <c r="E73"/>
  <c i="13" r="J39"/>
  <c r="J38"/>
  <c i="1" r="AY70"/>
  <c i="13" r="J37"/>
  <c i="1" r="AX70"/>
  <c i="13"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2"/>
  <c r="F81"/>
  <c r="F79"/>
  <c r="E77"/>
  <c r="J59"/>
  <c r="F58"/>
  <c r="F56"/>
  <c r="E54"/>
  <c r="J23"/>
  <c r="E23"/>
  <c r="J81"/>
  <c r="J22"/>
  <c r="J20"/>
  <c r="E20"/>
  <c r="F59"/>
  <c r="J19"/>
  <c r="J14"/>
  <c r="J56"/>
  <c r="E7"/>
  <c r="E73"/>
  <c i="12" r="J39"/>
  <c r="J38"/>
  <c i="1" r="AY69"/>
  <c i="12" r="J37"/>
  <c i="1" r="AX69"/>
  <c i="12" r="BI254"/>
  <c r="BH254"/>
  <c r="BG254"/>
  <c r="BF254"/>
  <c r="T254"/>
  <c r="R254"/>
  <c r="P254"/>
  <c r="BI252"/>
  <c r="BH252"/>
  <c r="BG252"/>
  <c r="BF252"/>
  <c r="T252"/>
  <c r="R252"/>
  <c r="P252"/>
  <c r="BI250"/>
  <c r="BH250"/>
  <c r="BG250"/>
  <c r="BF250"/>
  <c r="T250"/>
  <c r="R250"/>
  <c r="P250"/>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6"/>
  <c r="BH216"/>
  <c r="BG216"/>
  <c r="BF216"/>
  <c r="T216"/>
  <c r="R216"/>
  <c r="P216"/>
  <c r="BI213"/>
  <c r="BH213"/>
  <c r="BG213"/>
  <c r="BF213"/>
  <c r="T213"/>
  <c r="R213"/>
  <c r="P213"/>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4"/>
  <c r="BH194"/>
  <c r="BG194"/>
  <c r="BF194"/>
  <c r="T194"/>
  <c r="R194"/>
  <c r="P194"/>
  <c r="BI191"/>
  <c r="BH191"/>
  <c r="BG191"/>
  <c r="BF191"/>
  <c r="T191"/>
  <c r="R191"/>
  <c r="P191"/>
  <c r="BI188"/>
  <c r="BH188"/>
  <c r="BG188"/>
  <c r="BF188"/>
  <c r="T188"/>
  <c r="R188"/>
  <c r="P188"/>
  <c r="BI186"/>
  <c r="BH186"/>
  <c r="BG186"/>
  <c r="BF186"/>
  <c r="T186"/>
  <c r="R186"/>
  <c r="P186"/>
  <c r="BI181"/>
  <c r="BH181"/>
  <c r="BG181"/>
  <c r="BF181"/>
  <c r="T181"/>
  <c r="R181"/>
  <c r="P181"/>
  <c r="BI179"/>
  <c r="BH179"/>
  <c r="BG179"/>
  <c r="BF179"/>
  <c r="T179"/>
  <c r="R179"/>
  <c r="P179"/>
  <c r="BI177"/>
  <c r="BH177"/>
  <c r="BG177"/>
  <c r="BF177"/>
  <c r="T177"/>
  <c r="R177"/>
  <c r="P177"/>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7"/>
  <c r="BH127"/>
  <c r="BG127"/>
  <c r="BF127"/>
  <c r="T127"/>
  <c r="R127"/>
  <c r="P127"/>
  <c r="BI124"/>
  <c r="BH124"/>
  <c r="BG124"/>
  <c r="BF124"/>
  <c r="T124"/>
  <c r="R124"/>
  <c r="P124"/>
  <c r="BI121"/>
  <c r="BH121"/>
  <c r="BG121"/>
  <c r="BF121"/>
  <c r="T121"/>
  <c r="R121"/>
  <c r="P121"/>
  <c r="BI119"/>
  <c r="BH119"/>
  <c r="BG119"/>
  <c r="BF119"/>
  <c r="T119"/>
  <c r="R119"/>
  <c r="P119"/>
  <c r="BI117"/>
  <c r="BH117"/>
  <c r="BG117"/>
  <c r="BF117"/>
  <c r="T117"/>
  <c r="R117"/>
  <c r="P117"/>
  <c r="BI114"/>
  <c r="BH114"/>
  <c r="BG114"/>
  <c r="BF114"/>
  <c r="T114"/>
  <c r="R114"/>
  <c r="P114"/>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3"/>
  <c r="BH93"/>
  <c r="BG93"/>
  <c r="BF93"/>
  <c r="T93"/>
  <c r="R93"/>
  <c r="P93"/>
  <c r="BI91"/>
  <c r="BH91"/>
  <c r="BG91"/>
  <c r="BF91"/>
  <c r="T91"/>
  <c r="R91"/>
  <c r="P91"/>
  <c r="BI86"/>
  <c r="BH86"/>
  <c r="BG86"/>
  <c r="BF86"/>
  <c r="T86"/>
  <c r="R86"/>
  <c r="P86"/>
  <c r="J82"/>
  <c r="F81"/>
  <c r="F79"/>
  <c r="E77"/>
  <c r="J59"/>
  <c r="F58"/>
  <c r="F56"/>
  <c r="E54"/>
  <c r="J23"/>
  <c r="E23"/>
  <c r="J58"/>
  <c r="J22"/>
  <c r="J20"/>
  <c r="E20"/>
  <c r="F59"/>
  <c r="J19"/>
  <c r="J14"/>
  <c r="J79"/>
  <c r="E7"/>
  <c r="E50"/>
  <c i="11" r="J39"/>
  <c r="J38"/>
  <c i="1" r="AY68"/>
  <c i="11" r="J37"/>
  <c i="1" r="AX68"/>
  <c i="11" r="BI155"/>
  <c r="BH155"/>
  <c r="BG155"/>
  <c r="BF155"/>
  <c r="T155"/>
  <c r="R155"/>
  <c r="P155"/>
  <c r="BI152"/>
  <c r="BH152"/>
  <c r="BG152"/>
  <c r="BF152"/>
  <c r="T152"/>
  <c r="R152"/>
  <c r="P152"/>
  <c r="BI148"/>
  <c r="BH148"/>
  <c r="BG148"/>
  <c r="BF148"/>
  <c r="T148"/>
  <c r="R148"/>
  <c r="P148"/>
  <c r="BI144"/>
  <c r="BH144"/>
  <c r="BG144"/>
  <c r="BF144"/>
  <c r="T144"/>
  <c r="R144"/>
  <c r="P144"/>
  <c r="BI139"/>
  <c r="BH139"/>
  <c r="BG139"/>
  <c r="BF139"/>
  <c r="T139"/>
  <c r="R139"/>
  <c r="P139"/>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18"/>
  <c r="BH118"/>
  <c r="BG118"/>
  <c r="BF118"/>
  <c r="T118"/>
  <c r="R118"/>
  <c r="P118"/>
  <c r="BI114"/>
  <c r="BH114"/>
  <c r="BG114"/>
  <c r="BF114"/>
  <c r="T114"/>
  <c r="R114"/>
  <c r="P114"/>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4"/>
  <c r="BH94"/>
  <c r="BG94"/>
  <c r="BF94"/>
  <c r="T94"/>
  <c r="R94"/>
  <c r="P94"/>
  <c r="BI91"/>
  <c r="BH91"/>
  <c r="BG91"/>
  <c r="BF91"/>
  <c r="T91"/>
  <c r="R91"/>
  <c r="P91"/>
  <c r="BI89"/>
  <c r="BH89"/>
  <c r="BG89"/>
  <c r="BF89"/>
  <c r="T89"/>
  <c r="R89"/>
  <c r="P89"/>
  <c r="BI86"/>
  <c r="BH86"/>
  <c r="BG86"/>
  <c r="BF86"/>
  <c r="T86"/>
  <c r="R86"/>
  <c r="P86"/>
  <c r="J82"/>
  <c r="F81"/>
  <c r="F79"/>
  <c r="E77"/>
  <c r="J59"/>
  <c r="F58"/>
  <c r="F56"/>
  <c r="E54"/>
  <c r="J23"/>
  <c r="E23"/>
  <c r="J81"/>
  <c r="J22"/>
  <c r="J20"/>
  <c r="E20"/>
  <c r="F82"/>
  <c r="J19"/>
  <c r="J14"/>
  <c r="J56"/>
  <c r="E7"/>
  <c r="E50"/>
  <c i="10" r="J39"/>
  <c r="J38"/>
  <c i="1" r="AY67"/>
  <c i="10" r="J37"/>
  <c i="1" r="AX67"/>
  <c i="10" r="BI168"/>
  <c r="BH168"/>
  <c r="BG168"/>
  <c r="BF168"/>
  <c r="T168"/>
  <c r="R168"/>
  <c r="P168"/>
  <c r="BI166"/>
  <c r="BH166"/>
  <c r="BG166"/>
  <c r="BF166"/>
  <c r="T166"/>
  <c r="R166"/>
  <c r="P166"/>
  <c r="BI164"/>
  <c r="BH164"/>
  <c r="BG164"/>
  <c r="BF164"/>
  <c r="T164"/>
  <c r="R164"/>
  <c r="P164"/>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6"/>
  <c r="BH106"/>
  <c r="BG106"/>
  <c r="BF106"/>
  <c r="T106"/>
  <c r="R106"/>
  <c r="P106"/>
  <c r="BI100"/>
  <c r="BH100"/>
  <c r="BG100"/>
  <c r="BF100"/>
  <c r="T100"/>
  <c r="R100"/>
  <c r="P100"/>
  <c r="BI94"/>
  <c r="BH94"/>
  <c r="BG94"/>
  <c r="BF94"/>
  <c r="T94"/>
  <c r="R94"/>
  <c r="P94"/>
  <c r="BI92"/>
  <c r="BH92"/>
  <c r="BG92"/>
  <c r="BF92"/>
  <c r="T92"/>
  <c r="R92"/>
  <c r="P92"/>
  <c r="BI89"/>
  <c r="BH89"/>
  <c r="BG89"/>
  <c r="BF89"/>
  <c r="T89"/>
  <c r="R89"/>
  <c r="P89"/>
  <c r="BI86"/>
  <c r="BH86"/>
  <c r="BG86"/>
  <c r="BF86"/>
  <c r="T86"/>
  <c r="R86"/>
  <c r="P86"/>
  <c r="J82"/>
  <c r="F81"/>
  <c r="F79"/>
  <c r="E77"/>
  <c r="J59"/>
  <c r="F58"/>
  <c r="F56"/>
  <c r="E54"/>
  <c r="J23"/>
  <c r="E23"/>
  <c r="J81"/>
  <c r="J22"/>
  <c r="J20"/>
  <c r="E20"/>
  <c r="F82"/>
  <c r="J19"/>
  <c r="J14"/>
  <c r="J79"/>
  <c r="E7"/>
  <c r="E73"/>
  <c i="9" r="J39"/>
  <c r="J38"/>
  <c i="1" r="AY65"/>
  <c i="9" r="J37"/>
  <c i="1" r="AX65"/>
  <c i="9" r="BI88"/>
  <c r="BH88"/>
  <c r="BG88"/>
  <c r="BF88"/>
  <c r="T88"/>
  <c r="R88"/>
  <c r="P88"/>
  <c r="BI86"/>
  <c r="BH86"/>
  <c r="BG86"/>
  <c r="BF86"/>
  <c r="T86"/>
  <c r="R86"/>
  <c r="P86"/>
  <c r="J82"/>
  <c r="F81"/>
  <c r="F79"/>
  <c r="E77"/>
  <c r="J59"/>
  <c r="F58"/>
  <c r="F56"/>
  <c r="E54"/>
  <c r="J23"/>
  <c r="E23"/>
  <c r="J81"/>
  <c r="J22"/>
  <c r="J20"/>
  <c r="E20"/>
  <c r="F59"/>
  <c r="J19"/>
  <c r="J14"/>
  <c r="J79"/>
  <c r="E7"/>
  <c r="E73"/>
  <c i="8" r="J41"/>
  <c r="J40"/>
  <c i="1" r="AY64"/>
  <c i="8" r="J39"/>
  <c i="1" r="AX64"/>
  <c i="8" r="BI187"/>
  <c r="BH187"/>
  <c r="BG187"/>
  <c r="BF187"/>
  <c r="T187"/>
  <c r="T186"/>
  <c r="T185"/>
  <c r="R187"/>
  <c r="R186"/>
  <c r="R185"/>
  <c r="P187"/>
  <c r="P186"/>
  <c r="P185"/>
  <c r="BI182"/>
  <c r="BH182"/>
  <c r="BG182"/>
  <c r="BF182"/>
  <c r="T182"/>
  <c r="T181"/>
  <c r="R182"/>
  <c r="R181"/>
  <c r="P182"/>
  <c r="P181"/>
  <c r="BI172"/>
  <c r="BH172"/>
  <c r="BG172"/>
  <c r="BF172"/>
  <c r="T172"/>
  <c r="T171"/>
  <c r="R172"/>
  <c r="R171"/>
  <c r="P172"/>
  <c r="P171"/>
  <c r="BI161"/>
  <c r="BH161"/>
  <c r="BG161"/>
  <c r="BF161"/>
  <c r="T161"/>
  <c r="T140"/>
  <c r="R161"/>
  <c r="R140"/>
  <c r="P161"/>
  <c r="P140"/>
  <c r="BI141"/>
  <c r="BH141"/>
  <c r="BG141"/>
  <c r="BF141"/>
  <c r="T141"/>
  <c r="R141"/>
  <c r="P141"/>
  <c r="BI127"/>
  <c r="BH127"/>
  <c r="BG127"/>
  <c r="BF127"/>
  <c r="T127"/>
  <c r="T126"/>
  <c r="R127"/>
  <c r="R126"/>
  <c r="P127"/>
  <c r="P126"/>
  <c r="BI111"/>
  <c r="BH111"/>
  <c r="BG111"/>
  <c r="BF111"/>
  <c r="T111"/>
  <c r="T101"/>
  <c r="T100"/>
  <c r="T99"/>
  <c r="R111"/>
  <c r="R101"/>
  <c r="R100"/>
  <c r="R99"/>
  <c r="P111"/>
  <c r="P101"/>
  <c r="BI102"/>
  <c r="BH102"/>
  <c r="BG102"/>
  <c r="BF102"/>
  <c r="T102"/>
  <c r="R102"/>
  <c r="P102"/>
  <c r="J96"/>
  <c r="J95"/>
  <c r="F95"/>
  <c r="F93"/>
  <c r="E91"/>
  <c r="J63"/>
  <c r="J62"/>
  <c r="F62"/>
  <c r="F60"/>
  <c r="E58"/>
  <c r="J22"/>
  <c r="E22"/>
  <c r="F96"/>
  <c r="J21"/>
  <c r="J16"/>
  <c r="J60"/>
  <c r="E7"/>
  <c r="E85"/>
  <c i="7" r="J41"/>
  <c r="J40"/>
  <c i="1" r="AY63"/>
  <c i="7" r="J39"/>
  <c i="1" r="AX63"/>
  <c i="7" r="BI353"/>
  <c r="BH353"/>
  <c r="BG353"/>
  <c r="BF353"/>
  <c r="T353"/>
  <c r="R353"/>
  <c r="P353"/>
  <c r="BI345"/>
  <c r="BH345"/>
  <c r="BG345"/>
  <c r="BF345"/>
  <c r="T345"/>
  <c r="R345"/>
  <c r="P345"/>
  <c r="BI337"/>
  <c r="BH337"/>
  <c r="BG337"/>
  <c r="BF337"/>
  <c r="T337"/>
  <c r="R337"/>
  <c r="P337"/>
  <c r="BI329"/>
  <c r="BH329"/>
  <c r="BG329"/>
  <c r="BF329"/>
  <c r="T329"/>
  <c r="R329"/>
  <c r="P329"/>
  <c r="BI324"/>
  <c r="BH324"/>
  <c r="BG324"/>
  <c r="BF324"/>
  <c r="T324"/>
  <c r="R324"/>
  <c r="P324"/>
  <c r="BI299"/>
  <c r="BH299"/>
  <c r="BG299"/>
  <c r="BF299"/>
  <c r="T299"/>
  <c r="R299"/>
  <c r="P299"/>
  <c r="BI289"/>
  <c r="BH289"/>
  <c r="BG289"/>
  <c r="BF289"/>
  <c r="T289"/>
  <c r="R289"/>
  <c r="P289"/>
  <c r="BI271"/>
  <c r="BH271"/>
  <c r="BG271"/>
  <c r="BF271"/>
  <c r="T271"/>
  <c r="R271"/>
  <c r="P271"/>
  <c r="BI262"/>
  <c r="BH262"/>
  <c r="BG262"/>
  <c r="BF262"/>
  <c r="T262"/>
  <c r="R262"/>
  <c r="P262"/>
  <c r="BI250"/>
  <c r="BH250"/>
  <c r="BG250"/>
  <c r="BF250"/>
  <c r="T250"/>
  <c r="R250"/>
  <c r="P250"/>
  <c r="BI239"/>
  <c r="BH239"/>
  <c r="BG239"/>
  <c r="BF239"/>
  <c r="T239"/>
  <c r="R239"/>
  <c r="P239"/>
  <c r="BI228"/>
  <c r="BH228"/>
  <c r="BG228"/>
  <c r="BF228"/>
  <c r="T228"/>
  <c r="R228"/>
  <c r="P228"/>
  <c r="BI222"/>
  <c r="BH222"/>
  <c r="BG222"/>
  <c r="BF222"/>
  <c r="T222"/>
  <c r="R222"/>
  <c r="P222"/>
  <c r="BI215"/>
  <c r="BH215"/>
  <c r="BG215"/>
  <c r="BF215"/>
  <c r="T215"/>
  <c r="R215"/>
  <c r="P215"/>
  <c r="BI208"/>
  <c r="BH208"/>
  <c r="BG208"/>
  <c r="BF208"/>
  <c r="T208"/>
  <c r="R208"/>
  <c r="P208"/>
  <c r="BI199"/>
  <c r="BH199"/>
  <c r="BG199"/>
  <c r="BF199"/>
  <c r="T199"/>
  <c r="R199"/>
  <c r="P199"/>
  <c r="BI193"/>
  <c r="BH193"/>
  <c r="BG193"/>
  <c r="BF193"/>
  <c r="T193"/>
  <c r="R193"/>
  <c r="P193"/>
  <c r="BI186"/>
  <c r="BH186"/>
  <c r="BG186"/>
  <c r="BF186"/>
  <c r="T186"/>
  <c r="R186"/>
  <c r="P186"/>
  <c r="BI180"/>
  <c r="BH180"/>
  <c r="BG180"/>
  <c r="BF180"/>
  <c r="T180"/>
  <c r="R180"/>
  <c r="P180"/>
  <c r="BI175"/>
  <c r="BH175"/>
  <c r="BG175"/>
  <c r="BF175"/>
  <c r="T175"/>
  <c r="R175"/>
  <c r="P175"/>
  <c r="BI170"/>
  <c r="BH170"/>
  <c r="BG170"/>
  <c r="BF170"/>
  <c r="T170"/>
  <c r="R170"/>
  <c r="P170"/>
  <c r="BI165"/>
  <c r="BH165"/>
  <c r="BG165"/>
  <c r="BF165"/>
  <c r="T165"/>
  <c r="R165"/>
  <c r="P165"/>
  <c r="BI154"/>
  <c r="BH154"/>
  <c r="BG154"/>
  <c r="BF154"/>
  <c r="T154"/>
  <c r="R154"/>
  <c r="P154"/>
  <c r="BI151"/>
  <c r="BH151"/>
  <c r="BG151"/>
  <c r="BF151"/>
  <c r="T151"/>
  <c r="R151"/>
  <c r="P151"/>
  <c r="BI136"/>
  <c r="BH136"/>
  <c r="BG136"/>
  <c r="BF136"/>
  <c r="T136"/>
  <c r="R136"/>
  <c r="P136"/>
  <c r="BI125"/>
  <c r="BH125"/>
  <c r="BG125"/>
  <c r="BF125"/>
  <c r="T125"/>
  <c r="R125"/>
  <c r="P125"/>
  <c r="BI115"/>
  <c r="BH115"/>
  <c r="BG115"/>
  <c r="BF115"/>
  <c r="T115"/>
  <c r="R115"/>
  <c r="P115"/>
  <c r="BI100"/>
  <c r="BH100"/>
  <c r="BG100"/>
  <c r="BF100"/>
  <c r="T100"/>
  <c r="R100"/>
  <c r="P100"/>
  <c r="BI92"/>
  <c r="BH92"/>
  <c r="BG92"/>
  <c r="BF92"/>
  <c r="T92"/>
  <c r="R92"/>
  <c r="P92"/>
  <c r="J88"/>
  <c r="J87"/>
  <c r="F87"/>
  <c r="F85"/>
  <c r="E83"/>
  <c r="J63"/>
  <c r="J62"/>
  <c r="F62"/>
  <c r="F60"/>
  <c r="E58"/>
  <c r="J22"/>
  <c r="E22"/>
  <c r="F63"/>
  <c r="J21"/>
  <c r="J16"/>
  <c r="J85"/>
  <c r="E7"/>
  <c r="E77"/>
  <c i="6" r="J39"/>
  <c r="J38"/>
  <c i="1" r="AY61"/>
  <c i="6" r="J37"/>
  <c i="1" r="AX61"/>
  <c i="6" r="BI144"/>
  <c r="BH144"/>
  <c r="BG144"/>
  <c r="BF144"/>
  <c r="T144"/>
  <c r="R144"/>
  <c r="P144"/>
  <c r="BI141"/>
  <c r="BH141"/>
  <c r="BG141"/>
  <c r="BF141"/>
  <c r="T141"/>
  <c r="R141"/>
  <c r="P141"/>
  <c r="BI137"/>
  <c r="BH137"/>
  <c r="BG137"/>
  <c r="BF137"/>
  <c r="T137"/>
  <c r="R137"/>
  <c r="P137"/>
  <c r="BI133"/>
  <c r="BH133"/>
  <c r="BG133"/>
  <c r="BF133"/>
  <c r="T133"/>
  <c r="R133"/>
  <c r="P133"/>
  <c r="BI128"/>
  <c r="BH128"/>
  <c r="BG128"/>
  <c r="BF128"/>
  <c r="T128"/>
  <c r="R128"/>
  <c r="P128"/>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5"/>
  <c r="BH105"/>
  <c r="BG105"/>
  <c r="BF105"/>
  <c r="T105"/>
  <c r="R105"/>
  <c r="P105"/>
  <c r="BI103"/>
  <c r="BH103"/>
  <c r="BG103"/>
  <c r="BF103"/>
  <c r="T103"/>
  <c r="R103"/>
  <c r="P103"/>
  <c r="BI101"/>
  <c r="BH101"/>
  <c r="BG101"/>
  <c r="BF101"/>
  <c r="T101"/>
  <c r="R101"/>
  <c r="P101"/>
  <c r="BI99"/>
  <c r="BH99"/>
  <c r="BG99"/>
  <c r="BF99"/>
  <c r="T99"/>
  <c r="R99"/>
  <c r="P99"/>
  <c r="BI95"/>
  <c r="BH95"/>
  <c r="BG95"/>
  <c r="BF95"/>
  <c r="T95"/>
  <c r="R95"/>
  <c r="P95"/>
  <c r="BI91"/>
  <c r="BH91"/>
  <c r="BG91"/>
  <c r="BF91"/>
  <c r="T91"/>
  <c r="R91"/>
  <c r="P91"/>
  <c r="BI89"/>
  <c r="BH89"/>
  <c r="BG89"/>
  <c r="BF89"/>
  <c r="T89"/>
  <c r="R89"/>
  <c r="P89"/>
  <c r="BI86"/>
  <c r="BH86"/>
  <c r="BG86"/>
  <c r="BF86"/>
  <c r="T86"/>
  <c r="R86"/>
  <c r="P86"/>
  <c r="J82"/>
  <c r="F81"/>
  <c r="F79"/>
  <c r="E77"/>
  <c r="J59"/>
  <c r="F58"/>
  <c r="F56"/>
  <c r="E54"/>
  <c r="J23"/>
  <c r="E23"/>
  <c r="J81"/>
  <c r="J22"/>
  <c r="J20"/>
  <c r="E20"/>
  <c r="F59"/>
  <c r="J19"/>
  <c r="J14"/>
  <c r="J79"/>
  <c r="E7"/>
  <c r="E50"/>
  <c i="5" r="J39"/>
  <c r="J38"/>
  <c i="1" r="AY60"/>
  <c i="5" r="J37"/>
  <c i="1" r="AX60"/>
  <c i="5"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79"/>
  <c r="BH179"/>
  <c r="BG179"/>
  <c r="BF179"/>
  <c r="T179"/>
  <c r="R179"/>
  <c r="P179"/>
  <c r="BI175"/>
  <c r="BH175"/>
  <c r="BG175"/>
  <c r="BF175"/>
  <c r="T175"/>
  <c r="R175"/>
  <c r="P175"/>
  <c r="BI172"/>
  <c r="BH172"/>
  <c r="BG172"/>
  <c r="BF172"/>
  <c r="T172"/>
  <c r="R172"/>
  <c r="P172"/>
  <c r="BI169"/>
  <c r="BH169"/>
  <c r="BG169"/>
  <c r="BF169"/>
  <c r="T169"/>
  <c r="R169"/>
  <c r="P169"/>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5"/>
  <c r="BH135"/>
  <c r="BG135"/>
  <c r="BF135"/>
  <c r="T135"/>
  <c r="R135"/>
  <c r="P135"/>
  <c r="BI133"/>
  <c r="BH133"/>
  <c r="BG133"/>
  <c r="BF133"/>
  <c r="T133"/>
  <c r="R133"/>
  <c r="P133"/>
  <c r="BI130"/>
  <c r="BH130"/>
  <c r="BG130"/>
  <c r="BF130"/>
  <c r="T130"/>
  <c r="R130"/>
  <c r="P130"/>
  <c r="BI127"/>
  <c r="BH127"/>
  <c r="BG127"/>
  <c r="BF127"/>
  <c r="T127"/>
  <c r="R127"/>
  <c r="P127"/>
  <c r="BI118"/>
  <c r="BH118"/>
  <c r="BG118"/>
  <c r="BF118"/>
  <c r="T118"/>
  <c r="R118"/>
  <c r="P118"/>
  <c r="BI113"/>
  <c r="BH113"/>
  <c r="BG113"/>
  <c r="BF113"/>
  <c r="T113"/>
  <c r="R113"/>
  <c r="P113"/>
  <c r="BI108"/>
  <c r="BH108"/>
  <c r="BG108"/>
  <c r="BF108"/>
  <c r="T108"/>
  <c r="R108"/>
  <c r="P108"/>
  <c r="BI103"/>
  <c r="BH103"/>
  <c r="BG103"/>
  <c r="BF103"/>
  <c r="T103"/>
  <c r="R103"/>
  <c r="P103"/>
  <c r="BI97"/>
  <c r="BH97"/>
  <c r="BG97"/>
  <c r="BF97"/>
  <c r="T97"/>
  <c r="R97"/>
  <c r="P97"/>
  <c r="BI94"/>
  <c r="BH94"/>
  <c r="BG94"/>
  <c r="BF94"/>
  <c r="T94"/>
  <c r="R94"/>
  <c r="P94"/>
  <c r="BI92"/>
  <c r="BH92"/>
  <c r="BG92"/>
  <c r="BF92"/>
  <c r="T92"/>
  <c r="R92"/>
  <c r="P92"/>
  <c r="BI89"/>
  <c r="BH89"/>
  <c r="BG89"/>
  <c r="BF89"/>
  <c r="T89"/>
  <c r="R89"/>
  <c r="P89"/>
  <c r="BI86"/>
  <c r="BH86"/>
  <c r="BG86"/>
  <c r="BF86"/>
  <c r="T86"/>
  <c r="R86"/>
  <c r="P86"/>
  <c r="J82"/>
  <c r="F81"/>
  <c r="F79"/>
  <c r="E77"/>
  <c r="J59"/>
  <c r="F58"/>
  <c r="F56"/>
  <c r="E54"/>
  <c r="J23"/>
  <c r="E23"/>
  <c r="J81"/>
  <c r="J22"/>
  <c r="J20"/>
  <c r="E20"/>
  <c r="F59"/>
  <c r="J19"/>
  <c r="J14"/>
  <c r="J79"/>
  <c r="E7"/>
  <c r="E50"/>
  <c i="4" r="J39"/>
  <c r="J38"/>
  <c i="1" r="AY58"/>
  <c i="4" r="J37"/>
  <c i="1" r="AX58"/>
  <c i="4" r="BI90"/>
  <c r="BH90"/>
  <c r="BG90"/>
  <c r="BF90"/>
  <c r="T90"/>
  <c r="R90"/>
  <c r="P90"/>
  <c r="BI88"/>
  <c r="BH88"/>
  <c r="BG88"/>
  <c r="BF88"/>
  <c r="T88"/>
  <c r="R88"/>
  <c r="P88"/>
  <c r="BI86"/>
  <c r="BH86"/>
  <c r="BG86"/>
  <c r="BF86"/>
  <c r="T86"/>
  <c r="R86"/>
  <c r="P86"/>
  <c r="J82"/>
  <c r="F81"/>
  <c r="F79"/>
  <c r="E77"/>
  <c r="J59"/>
  <c r="F58"/>
  <c r="F56"/>
  <c r="E54"/>
  <c r="J23"/>
  <c r="E23"/>
  <c r="J81"/>
  <c r="J22"/>
  <c r="J20"/>
  <c r="E20"/>
  <c r="F59"/>
  <c r="J19"/>
  <c r="J14"/>
  <c r="J79"/>
  <c r="E7"/>
  <c r="E73"/>
  <c i="3" r="J39"/>
  <c r="J38"/>
  <c i="1" r="AY57"/>
  <c i="3" r="J37"/>
  <c i="1" r="AX57"/>
  <c i="3" r="BI155"/>
  <c r="BH155"/>
  <c r="BG155"/>
  <c r="BF155"/>
  <c r="T155"/>
  <c r="R155"/>
  <c r="P155"/>
  <c r="BI152"/>
  <c r="BH152"/>
  <c r="BG152"/>
  <c r="BF152"/>
  <c r="T152"/>
  <c r="R152"/>
  <c r="P152"/>
  <c r="BI148"/>
  <c r="BH148"/>
  <c r="BG148"/>
  <c r="BF148"/>
  <c r="T148"/>
  <c r="R148"/>
  <c r="P148"/>
  <c r="BI144"/>
  <c r="BH144"/>
  <c r="BG144"/>
  <c r="BF144"/>
  <c r="T144"/>
  <c r="R144"/>
  <c r="P144"/>
  <c r="BI139"/>
  <c r="BH139"/>
  <c r="BG139"/>
  <c r="BF139"/>
  <c r="T139"/>
  <c r="R139"/>
  <c r="P139"/>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3"/>
  <c r="BH113"/>
  <c r="BG113"/>
  <c r="BF113"/>
  <c r="T113"/>
  <c r="R113"/>
  <c r="P113"/>
  <c r="BI109"/>
  <c r="BH109"/>
  <c r="BG109"/>
  <c r="BF109"/>
  <c r="T109"/>
  <c r="R109"/>
  <c r="P109"/>
  <c r="BI105"/>
  <c r="BH105"/>
  <c r="BG105"/>
  <c r="BF105"/>
  <c r="T105"/>
  <c r="R105"/>
  <c r="P105"/>
  <c r="BI103"/>
  <c r="BH103"/>
  <c r="BG103"/>
  <c r="BF103"/>
  <c r="T103"/>
  <c r="R103"/>
  <c r="P103"/>
  <c r="BI101"/>
  <c r="BH101"/>
  <c r="BG101"/>
  <c r="BF101"/>
  <c r="T101"/>
  <c r="R101"/>
  <c r="P101"/>
  <c r="BI99"/>
  <c r="BH99"/>
  <c r="BG99"/>
  <c r="BF99"/>
  <c r="T99"/>
  <c r="R99"/>
  <c r="P99"/>
  <c r="BI95"/>
  <c r="BH95"/>
  <c r="BG95"/>
  <c r="BF95"/>
  <c r="T95"/>
  <c r="R95"/>
  <c r="P95"/>
  <c r="BI91"/>
  <c r="BH91"/>
  <c r="BG91"/>
  <c r="BF91"/>
  <c r="T91"/>
  <c r="R91"/>
  <c r="P91"/>
  <c r="BI89"/>
  <c r="BH89"/>
  <c r="BG89"/>
  <c r="BF89"/>
  <c r="T89"/>
  <c r="R89"/>
  <c r="P89"/>
  <c r="BI86"/>
  <c r="BH86"/>
  <c r="BG86"/>
  <c r="BF86"/>
  <c r="T86"/>
  <c r="R86"/>
  <c r="P86"/>
  <c r="J82"/>
  <c r="F81"/>
  <c r="F79"/>
  <c r="E77"/>
  <c r="J59"/>
  <c r="F58"/>
  <c r="F56"/>
  <c r="E54"/>
  <c r="J23"/>
  <c r="E23"/>
  <c r="J81"/>
  <c r="J22"/>
  <c r="J20"/>
  <c r="E20"/>
  <c r="F59"/>
  <c r="J19"/>
  <c r="J14"/>
  <c r="J79"/>
  <c r="E7"/>
  <c r="E50"/>
  <c i="2" r="J39"/>
  <c r="J38"/>
  <c i="1" r="AY56"/>
  <c i="2" r="J37"/>
  <c i="1" r="AX56"/>
  <c i="2"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1"/>
  <c r="BH161"/>
  <c r="BG161"/>
  <c r="BF161"/>
  <c r="T161"/>
  <c r="R161"/>
  <c r="P161"/>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BI122"/>
  <c r="BH122"/>
  <c r="BG122"/>
  <c r="BF122"/>
  <c r="T122"/>
  <c r="R122"/>
  <c r="P122"/>
  <c r="BI120"/>
  <c r="BH120"/>
  <c r="BG120"/>
  <c r="BF120"/>
  <c r="T120"/>
  <c r="R120"/>
  <c r="P120"/>
  <c r="BI117"/>
  <c r="BH117"/>
  <c r="BG117"/>
  <c r="BF117"/>
  <c r="T117"/>
  <c r="R117"/>
  <c r="P117"/>
  <c r="BI114"/>
  <c r="BH114"/>
  <c r="BG114"/>
  <c r="BF114"/>
  <c r="T114"/>
  <c r="R114"/>
  <c r="P114"/>
  <c r="BI111"/>
  <c r="BH111"/>
  <c r="BG111"/>
  <c r="BF111"/>
  <c r="T111"/>
  <c r="R111"/>
  <c r="P111"/>
  <c r="BI106"/>
  <c r="BH106"/>
  <c r="BG106"/>
  <c r="BF106"/>
  <c r="T106"/>
  <c r="R106"/>
  <c r="P106"/>
  <c r="BI100"/>
  <c r="BH100"/>
  <c r="BG100"/>
  <c r="BF100"/>
  <c r="T100"/>
  <c r="R100"/>
  <c r="P100"/>
  <c r="BI94"/>
  <c r="BH94"/>
  <c r="BG94"/>
  <c r="BF94"/>
  <c r="T94"/>
  <c r="R94"/>
  <c r="P94"/>
  <c r="BI92"/>
  <c r="BH92"/>
  <c r="BG92"/>
  <c r="BF92"/>
  <c r="T92"/>
  <c r="R92"/>
  <c r="P92"/>
  <c r="BI89"/>
  <c r="BH89"/>
  <c r="BG89"/>
  <c r="BF89"/>
  <c r="T89"/>
  <c r="R89"/>
  <c r="P89"/>
  <c r="BI86"/>
  <c r="BH86"/>
  <c r="BG86"/>
  <c r="BF86"/>
  <c r="T86"/>
  <c r="R86"/>
  <c r="P86"/>
  <c r="J82"/>
  <c r="F81"/>
  <c r="F79"/>
  <c r="E77"/>
  <c r="J59"/>
  <c r="F58"/>
  <c r="F56"/>
  <c r="E54"/>
  <c r="J23"/>
  <c r="E23"/>
  <c r="J81"/>
  <c r="J22"/>
  <c r="J20"/>
  <c r="E20"/>
  <c r="F59"/>
  <c r="J19"/>
  <c r="J14"/>
  <c r="J79"/>
  <c r="E7"/>
  <c r="E50"/>
  <c i="1" r="L50"/>
  <c r="AM50"/>
  <c r="AM49"/>
  <c r="L49"/>
  <c r="AM47"/>
  <c r="L47"/>
  <c r="L45"/>
  <c r="L44"/>
  <c i="12" r="BK161"/>
  <c r="J140"/>
  <c i="14" r="J139"/>
  <c i="15" r="BK111"/>
  <c i="16" r="BK88"/>
  <c i="2" r="J161"/>
  <c r="BK167"/>
  <c i="1" r="AS55"/>
  <c i="5" r="J118"/>
  <c i="7" r="J199"/>
  <c r="BK299"/>
  <c r="BK154"/>
  <c i="10" r="J94"/>
  <c r="BK166"/>
  <c i="11" r="BK122"/>
  <c r="BK124"/>
  <c i="12" r="J179"/>
  <c r="BK186"/>
  <c r="BK239"/>
  <c r="J119"/>
  <c i="14" r="J130"/>
  <c r="BK195"/>
  <c r="BK152"/>
  <c r="BK118"/>
  <c i="17" r="BK92"/>
  <c i="2" r="BK135"/>
  <c i="3" r="J124"/>
  <c i="5" r="BK89"/>
  <c r="BK169"/>
  <c i="6" r="J86"/>
  <c i="7" r="BK208"/>
  <c i="8" r="BK141"/>
  <c i="10" r="BK150"/>
  <c r="J114"/>
  <c i="11" r="BK144"/>
  <c i="12" r="BK91"/>
  <c r="BK194"/>
  <c i="13" r="BK94"/>
  <c i="14" r="J165"/>
  <c r="BK127"/>
  <c i="15" r="J115"/>
  <c r="J101"/>
  <c i="17" r="BK94"/>
  <c i="3" r="BK144"/>
  <c i="5" r="J208"/>
  <c r="J89"/>
  <c r="J113"/>
  <c r="BK113"/>
  <c i="7" r="BK345"/>
  <c r="J125"/>
  <c i="10" r="BK158"/>
  <c r="BK123"/>
  <c i="12" r="BK248"/>
  <c r="BK177"/>
  <c r="BK179"/>
  <c i="13" r="J90"/>
  <c i="14" r="BK187"/>
  <c r="J191"/>
  <c i="15" r="J97"/>
  <c i="16" r="BK86"/>
  <c i="2" r="J128"/>
  <c r="J92"/>
  <c i="3" r="J152"/>
  <c i="4" r="BK88"/>
  <c i="5" r="J86"/>
  <c r="BK138"/>
  <c i="7" r="BK125"/>
  <c r="BK215"/>
  <c i="10" r="BK162"/>
  <c r="J123"/>
  <c i="11" r="J152"/>
  <c i="12" r="BK138"/>
  <c r="BK150"/>
  <c r="BK127"/>
  <c r="BK114"/>
  <c i="14" r="BK112"/>
  <c r="J132"/>
  <c i="15" r="J99"/>
  <c i="2" r="J151"/>
  <c r="J154"/>
  <c r="J117"/>
  <c r="J120"/>
  <c r="BK171"/>
  <c r="BK106"/>
  <c r="BK100"/>
  <c i="3" r="J126"/>
  <c r="J99"/>
  <c r="J131"/>
  <c i="5" r="BK133"/>
  <c r="J186"/>
  <c r="J146"/>
  <c i="6" r="J144"/>
  <c r="J133"/>
  <c i="7" r="BK250"/>
  <c r="BK329"/>
  <c r="J250"/>
  <c r="J115"/>
  <c i="9" r="J88"/>
  <c i="10" r="BK132"/>
  <c i="11" r="BK118"/>
  <c r="J114"/>
  <c r="J98"/>
  <c i="12" r="BK245"/>
  <c r="J167"/>
  <c r="J223"/>
  <c r="BK148"/>
  <c r="J170"/>
  <c r="J148"/>
  <c r="J159"/>
  <c i="13" r="BK90"/>
  <c i="14" r="BK185"/>
  <c r="J92"/>
  <c r="BK136"/>
  <c i="2" r="J171"/>
  <c r="BK146"/>
  <c i="3" r="J86"/>
  <c i="5" r="BK141"/>
  <c r="BK212"/>
  <c i="6" r="BK141"/>
  <c i="7" r="BK324"/>
  <c i="10" r="J158"/>
  <c r="BK129"/>
  <c i="11" r="BK131"/>
  <c i="12" r="J250"/>
  <c r="BK152"/>
  <c r="J117"/>
  <c i="14" r="J147"/>
  <c r="BK182"/>
  <c r="J106"/>
  <c i="17" r="BK103"/>
  <c i="3" r="BK91"/>
  <c i="5" r="BK130"/>
  <c r="J151"/>
  <c i="6" r="BK117"/>
  <c i="8" r="BK172"/>
  <c i="10" r="BK154"/>
  <c i="11" r="BK134"/>
  <c i="12" r="J177"/>
  <c r="J191"/>
  <c i="3" r="J105"/>
  <c i="5" r="BK208"/>
  <c i="6" r="BK120"/>
  <c i="11" r="BK86"/>
  <c i="13" r="J86"/>
  <c i="14" r="J155"/>
  <c i="17" r="J97"/>
  <c i="2" r="BK154"/>
  <c i="3" r="BK101"/>
  <c i="5" r="J204"/>
  <c r="BK108"/>
  <c i="6" r="BK103"/>
  <c i="8" r="J102"/>
  <c i="10" r="BK146"/>
  <c i="11" r="BK126"/>
  <c i="12" r="J216"/>
  <c r="BK145"/>
  <c i="13" r="J94"/>
  <c i="14" r="J195"/>
  <c i="15" r="BK134"/>
  <c i="5" r="BK210"/>
  <c i="6" r="J120"/>
  <c i="8" r="BK161"/>
  <c i="12" r="J248"/>
  <c r="J208"/>
  <c i="14" r="J134"/>
  <c i="15" r="BK130"/>
  <c i="3" r="BK124"/>
  <c i="10" r="BK126"/>
  <c i="11" r="BK114"/>
  <c i="12" r="BK106"/>
  <c i="14" r="BK100"/>
  <c i="2" r="BK151"/>
  <c i="5" r="BK175"/>
  <c i="6" r="J137"/>
  <c i="7" r="J151"/>
  <c i="11" r="BK110"/>
  <c i="13" r="BK98"/>
  <c i="17" r="J100"/>
  <c i="2" r="J122"/>
  <c r="BK111"/>
  <c i="1" r="AS75"/>
  <c i="3" r="BK105"/>
  <c i="5" r="BK146"/>
  <c i="7" r="BK165"/>
  <c i="8" r="J161"/>
  <c i="10" r="BK106"/>
  <c i="11" r="J94"/>
  <c i="12" r="J233"/>
  <c r="BK159"/>
  <c i="14" r="BK86"/>
  <c r="BK130"/>
  <c r="J121"/>
  <c i="3" r="J101"/>
  <c i="7" r="J228"/>
  <c i="12" r="BK231"/>
  <c r="J106"/>
  <c i="16" r="J88"/>
  <c i="3" r="J119"/>
  <c i="5" r="J202"/>
  <c i="6" r="BK91"/>
  <c i="7" r="J345"/>
  <c r="BK271"/>
  <c i="10" r="J132"/>
  <c i="11" r="BK148"/>
  <c i="12" r="BK109"/>
  <c i="14" r="J189"/>
  <c i="15" r="BK121"/>
  <c r="J93"/>
  <c i="2" r="J131"/>
  <c r="BK175"/>
  <c r="J114"/>
  <c i="3" r="J128"/>
  <c r="BK86"/>
  <c i="4" r="BK86"/>
  <c i="5" r="J138"/>
  <c r="BK154"/>
  <c r="BK206"/>
  <c r="BK86"/>
  <c i="6" r="BK101"/>
  <c i="7" r="J193"/>
  <c r="J170"/>
  <c i="8" r="BK187"/>
  <c i="10" r="BK139"/>
  <c r="J92"/>
  <c i="11" r="BK139"/>
  <c i="12" r="BK254"/>
  <c r="BK117"/>
  <c r="J145"/>
  <c r="J186"/>
  <c r="J163"/>
  <c i="13" r="J96"/>
  <c i="14" r="J168"/>
  <c r="J112"/>
  <c r="J142"/>
  <c r="BK147"/>
  <c i="2" r="J100"/>
  <c i="3" r="BK131"/>
  <c i="4" r="J86"/>
  <c i="5" r="J97"/>
  <c i="6" r="BK113"/>
  <c i="7" r="BK92"/>
  <c r="BK100"/>
  <c i="10" r="J164"/>
  <c r="J111"/>
  <c i="11" r="J155"/>
  <c i="12" r="BK211"/>
  <c r="J109"/>
  <c i="14" r="J187"/>
  <c r="BK149"/>
  <c i="15" r="BK89"/>
  <c r="J121"/>
  <c i="17" r="BK105"/>
  <c i="1" r="AS66"/>
  <c i="6" r="BK137"/>
  <c i="7" r="J289"/>
  <c i="8" r="BK102"/>
  <c i="11" r="J144"/>
  <c r="BK108"/>
  <c i="12" r="J220"/>
  <c r="BK157"/>
  <c i="13" r="J88"/>
  <c i="14" r="BK123"/>
  <c r="BK92"/>
  <c i="15" r="BK115"/>
  <c i="17" r="J90"/>
  <c i="2" r="BK161"/>
  <c i="3" r="J139"/>
  <c r="BK119"/>
  <c i="5" r="J148"/>
  <c r="J127"/>
  <c i="6" r="BK99"/>
  <c i="7" r="BK262"/>
  <c i="8" r="J187"/>
  <c i="10" r="J120"/>
  <c i="11" r="BK128"/>
  <c i="12" r="J239"/>
  <c r="J205"/>
  <c r="J157"/>
  <c i="14" r="BK165"/>
  <c i="15" r="J130"/>
  <c r="BK97"/>
  <c i="17" r="J103"/>
  <c i="2" r="J140"/>
  <c r="BK157"/>
  <c r="J146"/>
  <c r="BK143"/>
  <c r="J86"/>
  <c i="3" r="BK152"/>
  <c r="BK155"/>
  <c r="BK148"/>
  <c i="5" r="BK92"/>
  <c r="J210"/>
  <c r="J160"/>
  <c r="J143"/>
  <c i="6" r="BK95"/>
  <c r="J95"/>
  <c i="7" r="BK228"/>
  <c r="BK239"/>
  <c i="8" r="J182"/>
  <c i="10" r="J86"/>
  <c r="BK86"/>
  <c i="11" r="BK104"/>
  <c r="BK94"/>
  <c i="12" r="J227"/>
  <c r="J124"/>
  <c r="BK170"/>
  <c r="J132"/>
  <c r="J121"/>
  <c r="BK229"/>
  <c r="BK102"/>
  <c i="14" r="BK175"/>
  <c r="BK134"/>
  <c r="J162"/>
  <c r="BK162"/>
  <c i="15" r="J107"/>
  <c i="2" r="J89"/>
  <c i="3" r="J113"/>
  <c i="5" r="J212"/>
  <c r="J198"/>
  <c i="6" r="J141"/>
  <c i="7" r="BK199"/>
  <c i="8" r="J127"/>
  <c i="10" r="J139"/>
  <c i="11" r="BK155"/>
  <c i="12" r="J194"/>
  <c r="J181"/>
  <c r="J199"/>
  <c i="14" r="BK178"/>
  <c r="J175"/>
  <c i="17" r="J105"/>
  <c i="3" r="J148"/>
  <c i="5" r="BK118"/>
  <c i="6" r="BK133"/>
  <c i="7" r="BK170"/>
  <c i="9" r="BK88"/>
  <c i="11" r="J139"/>
  <c i="12" r="J231"/>
  <c r="J104"/>
  <c r="BK236"/>
  <c i="14" r="J193"/>
  <c i="15" r="J134"/>
  <c r="BK86"/>
  <c i="2" r="J125"/>
  <c r="J137"/>
  <c r="BK122"/>
  <c i="3" r="BK134"/>
  <c r="BK128"/>
  <c r="J95"/>
  <c i="5" r="BK151"/>
  <c r="J141"/>
  <c r="J179"/>
  <c r="BK179"/>
  <c i="6" r="BK128"/>
  <c r="J91"/>
  <c i="7" r="BK337"/>
  <c r="J136"/>
  <c i="8" r="BK127"/>
  <c i="10" r="BK89"/>
  <c r="J106"/>
  <c i="11" r="J104"/>
  <c r="J118"/>
  <c i="12" r="J236"/>
  <c r="J188"/>
  <c r="J86"/>
  <c r="BK136"/>
  <c r="BK163"/>
  <c i="14" r="BK189"/>
  <c r="BK171"/>
  <c r="J185"/>
  <c i="2" r="J167"/>
  <c i="3" r="J155"/>
  <c i="5" r="J108"/>
  <c i="7" r="BK222"/>
  <c i="10" r="J166"/>
  <c i="11" r="J124"/>
  <c i="12" r="J152"/>
  <c i="14" r="J123"/>
  <c i="15" r="BK107"/>
  <c i="3" r="BK95"/>
  <c i="5" r="BK148"/>
  <c i="7" r="J299"/>
  <c i="10" r="J126"/>
  <c i="12" r="J211"/>
  <c r="J100"/>
  <c i="14" r="J115"/>
  <c i="15" r="J86"/>
  <c i="2" r="BK137"/>
  <c i="5" r="BK135"/>
  <c i="6" r="J113"/>
  <c i="10" r="BK164"/>
  <c i="11" r="BK98"/>
  <c i="12" r="BK250"/>
  <c i="14" r="J118"/>
  <c i="17" r="BK86"/>
  <c i="2" r="BK133"/>
  <c r="BK92"/>
  <c r="J135"/>
  <c i="3" r="BK89"/>
  <c i="4" r="J90"/>
  <c i="5" r="J103"/>
  <c i="6" r="BK123"/>
  <c i="7" r="BK186"/>
  <c r="J215"/>
  <c i="10" r="BK114"/>
  <c i="11" r="J86"/>
  <c i="12" r="J245"/>
  <c i="14" r="J182"/>
  <c r="J100"/>
  <c r="J136"/>
  <c i="17" r="J86"/>
  <c i="2" r="BK140"/>
  <c i="3" r="J109"/>
  <c i="5" r="BK202"/>
  <c r="J157"/>
  <c i="6" r="J101"/>
  <c i="7" r="J186"/>
  <c r="BK193"/>
  <c i="10" r="J162"/>
  <c r="BK100"/>
  <c i="11" r="J131"/>
  <c i="12" r="J134"/>
  <c r="BK205"/>
  <c i="14" r="J127"/>
  <c r="J158"/>
  <c i="15" r="J111"/>
  <c i="17" r="BK90"/>
  <c i="2" r="J183"/>
  <c i="5" r="J133"/>
  <c r="BK103"/>
  <c i="7" r="BK180"/>
  <c r="BK136"/>
  <c i="8" r="J172"/>
  <c i="12" r="BK134"/>
  <c r="BK140"/>
  <c r="J165"/>
  <c i="14" r="J149"/>
  <c i="15" r="BK126"/>
  <c r="J103"/>
  <c i="2" r="BK89"/>
  <c r="BK86"/>
  <c i="1" r="AS62"/>
  <c i="5" r="J163"/>
  <c i="6" r="J89"/>
  <c i="7" r="J329"/>
  <c r="BK353"/>
  <c i="9" r="J86"/>
  <c i="10" r="J154"/>
  <c r="J136"/>
  <c i="11" r="J128"/>
  <c r="J106"/>
  <c i="12" r="BK98"/>
  <c r="J155"/>
  <c r="BK213"/>
  <c r="J98"/>
  <c r="J213"/>
  <c r="BK155"/>
  <c i="13" r="BK86"/>
  <c i="14" r="J152"/>
  <c r="BK155"/>
  <c r="BK125"/>
  <c i="2" r="J133"/>
  <c i="3" r="J91"/>
  <c i="5" r="J135"/>
  <c i="7" r="J175"/>
  <c i="11" r="BK89"/>
  <c i="12" r="J127"/>
  <c i="14" r="BK89"/>
  <c i="16" r="J86"/>
  <c i="3" r="BK117"/>
  <c i="5" r="J175"/>
  <c i="7" r="BK115"/>
  <c i="10" r="BK168"/>
  <c i="12" r="BK86"/>
  <c r="BK132"/>
  <c i="14" r="J94"/>
  <c i="2" r="J175"/>
  <c i="3" r="BK103"/>
  <c i="5" r="BK94"/>
  <c r="J190"/>
  <c i="7" r="J337"/>
  <c i="11" r="J102"/>
  <c i="12" r="BK188"/>
  <c i="15" r="J118"/>
  <c i="17" r="BK100"/>
  <c i="2" r="BK179"/>
  <c r="BK117"/>
  <c i="5" r="BK157"/>
  <c r="BK127"/>
  <c i="6" r="J128"/>
  <c i="7" r="J100"/>
  <c i="10" r="J142"/>
  <c i="11" r="J91"/>
  <c i="12" r="BK191"/>
  <c r="BK208"/>
  <c r="J229"/>
  <c i="13" r="J92"/>
  <c i="14" r="J178"/>
  <c i="2" r="BK94"/>
  <c i="7" r="J165"/>
  <c i="12" r="J252"/>
  <c r="BK100"/>
  <c i="14" r="BK121"/>
  <c i="15" r="J89"/>
  <c i="12" r="J225"/>
  <c r="BK242"/>
  <c i="14" r="BK132"/>
  <c i="17" r="BK88"/>
  <c i="3" r="J117"/>
  <c i="4" r="BK90"/>
  <c i="5" r="BK198"/>
  <c i="6" r="BK144"/>
  <c i="7" r="BK175"/>
  <c i="10" r="J129"/>
  <c i="11" r="J108"/>
  <c i="12" r="J202"/>
  <c i="10" r="J150"/>
  <c i="12" r="J136"/>
  <c i="14" r="J89"/>
  <c i="15" r="J126"/>
  <c i="17" r="J94"/>
  <c i="2" r="BK128"/>
  <c i="5" r="BK204"/>
  <c i="6" r="BK89"/>
  <c i="10" r="BK117"/>
  <c i="12" r="J138"/>
  <c r="BK220"/>
  <c i="17" r="J92"/>
  <c i="2" r="J143"/>
  <c r="J179"/>
  <c r="BK125"/>
  <c i="3" r="J121"/>
  <c i="5" r="J172"/>
  <c r="J130"/>
  <c i="6" r="BK86"/>
  <c r="BK109"/>
  <c i="7" r="J239"/>
  <c i="10" r="BK142"/>
  <c i="11" r="J126"/>
  <c i="12" r="BK225"/>
  <c r="BK93"/>
  <c r="BK199"/>
  <c i="14" r="BK158"/>
  <c i="1" r="AS71"/>
  <c i="7" r="J271"/>
  <c i="10" r="J168"/>
  <c r="J89"/>
  <c i="11" r="J89"/>
  <c i="12" r="BK227"/>
  <c i="14" r="J171"/>
  <c r="BK142"/>
  <c i="15" r="BK118"/>
  <c i="17" r="BK97"/>
  <c i="2" r="BK114"/>
  <c r="J94"/>
  <c i="3" r="J89"/>
  <c r="BK126"/>
  <c r="J134"/>
  <c i="5" r="J169"/>
  <c r="BK97"/>
  <c r="J94"/>
  <c r="BK143"/>
  <c i="6" r="J123"/>
  <c i="7" r="J180"/>
  <c r="BK289"/>
  <c i="9" r="BK86"/>
  <c i="10" r="J117"/>
  <c r="BK120"/>
  <c i="11" r="J148"/>
  <c i="12" r="BK233"/>
  <c r="J242"/>
  <c r="BK167"/>
  <c r="BK119"/>
  <c r="J93"/>
  <c i="13" r="BK88"/>
  <c i="14" r="BK115"/>
  <c r="BK94"/>
  <c r="BK193"/>
  <c i="2" r="BK183"/>
  <c i="3" r="J144"/>
  <c i="5" r="BK186"/>
  <c i="6" r="J109"/>
  <c i="7" r="J353"/>
  <c r="J262"/>
  <c i="10" r="BK136"/>
  <c i="11" r="BK102"/>
  <c i="12" r="BK165"/>
  <c r="J142"/>
  <c r="BK104"/>
  <c i="13" r="BK92"/>
  <c i="14" r="BK106"/>
  <c i="15" r="BK103"/>
  <c r="BK101"/>
  <c i="3" r="BK121"/>
  <c r="BK139"/>
  <c i="5" r="J154"/>
  <c r="BK160"/>
  <c i="6" r="J117"/>
  <c r="J99"/>
  <c i="7" r="J222"/>
  <c i="8" r="J141"/>
  <c i="10" r="BK92"/>
  <c i="11" r="J134"/>
  <c i="12" r="J161"/>
  <c r="BK216"/>
  <c r="J254"/>
  <c i="14" r="BK191"/>
  <c r="BK145"/>
  <c i="15" r="BK99"/>
  <c i="17" r="J88"/>
  <c i="2" r="J106"/>
  <c r="BK131"/>
  <c i="3" r="BK109"/>
  <c r="J103"/>
  <c i="5" r="BK172"/>
  <c i="6" r="J103"/>
  <c i="7" r="BK151"/>
  <c i="8" r="BK182"/>
  <c i="10" r="J146"/>
  <c i="11" r="BK152"/>
  <c i="12" r="J102"/>
  <c r="BK121"/>
  <c r="BK202"/>
  <c i="13" r="F36"/>
  <c i="2" r="J157"/>
  <c i="3" r="BK99"/>
  <c r="BK113"/>
  <c i="5" r="J206"/>
  <c r="J194"/>
  <c r="BK190"/>
  <c r="J92"/>
  <c i="6" r="BK105"/>
  <c i="7" r="J208"/>
  <c r="J92"/>
  <c r="J154"/>
  <c i="8" r="BK111"/>
  <c i="10" r="BK111"/>
  <c r="J100"/>
  <c i="11" r="BK91"/>
  <c r="J122"/>
  <c i="12" r="BK223"/>
  <c r="J114"/>
  <c r="BK181"/>
  <c r="J150"/>
  <c r="J91"/>
  <c r="BK124"/>
  <c i="13" r="J98"/>
  <c i="14" r="BK139"/>
  <c r="J145"/>
  <c r="BK168"/>
  <c r="J86"/>
  <c i="2" r="BK120"/>
  <c r="J111"/>
  <c i="4" r="J88"/>
  <c i="5" r="BK163"/>
  <c r="BK194"/>
  <c i="6" r="J105"/>
  <c i="7" r="J324"/>
  <c i="8" r="J111"/>
  <c i="10" r="BK94"/>
  <c i="11" r="J110"/>
  <c r="BK106"/>
  <c i="12" r="BK252"/>
  <c r="BK142"/>
  <c i="13" r="BK96"/>
  <c i="14" r="J125"/>
  <c i="15" r="BK93"/>
  <c i="7" l="1" r="R91"/>
  <c i="8" r="P100"/>
  <c r="P99"/>
  <c i="1" r="AU64"/>
  <c i="7" r="T91"/>
  <c i="9" r="T85"/>
  <c i="10" r="P85"/>
  <c i="1" r="AU67"/>
  <c i="12" r="BK85"/>
  <c r="J85"/>
  <c r="J63"/>
  <c i="13" r="BK85"/>
  <c r="J85"/>
  <c r="J63"/>
  <c i="15" r="T85"/>
  <c i="2" r="R85"/>
  <c i="3" r="R85"/>
  <c i="4" r="BK85"/>
  <c r="J85"/>
  <c i="5" r="R85"/>
  <c i="6" r="R85"/>
  <c i="11" r="T85"/>
  <c i="2" r="BK85"/>
  <c r="J85"/>
  <c r="J63"/>
  <c i="3" r="BK85"/>
  <c r="J85"/>
  <c i="4" r="R85"/>
  <c i="5" r="BK85"/>
  <c r="J85"/>
  <c r="J63"/>
  <c i="6" r="T85"/>
  <c i="2" r="P85"/>
  <c i="1" r="AU56"/>
  <c i="3" r="P85"/>
  <c i="1" r="AU57"/>
  <c i="4" r="P85"/>
  <c i="1" r="AU58"/>
  <c i="6" r="P85"/>
  <c i="1" r="AU61"/>
  <c i="9" r="R85"/>
  <c i="10" r="T85"/>
  <c i="11" r="R85"/>
  <c i="12" r="R85"/>
  <c i="13" r="R85"/>
  <c i="14" r="T85"/>
  <c i="15" r="BK85"/>
  <c r="J85"/>
  <c i="16" r="R85"/>
  <c i="15" r="P85"/>
  <c i="1" r="AU73"/>
  <c i="16" r="P85"/>
  <c i="1" r="AU74"/>
  <c i="17" r="BK85"/>
  <c r="J85"/>
  <c i="2" r="T85"/>
  <c i="5" r="T85"/>
  <c i="7" r="BK91"/>
  <c r="J91"/>
  <c i="10" r="BK85"/>
  <c r="J85"/>
  <c i="11" r="BK85"/>
  <c r="J85"/>
  <c r="J63"/>
  <c i="13" r="P85"/>
  <c i="1" r="AU70"/>
  <c i="14" r="P85"/>
  <c i="1" r="AU72"/>
  <c i="15" r="R85"/>
  <c i="16" r="BK85"/>
  <c r="J85"/>
  <c i="17" r="P85"/>
  <c i="1" r="AU76"/>
  <c i="3" r="T85"/>
  <c i="4" r="T85"/>
  <c i="5" r="P85"/>
  <c i="1" r="AU60"/>
  <c i="6" r="BK85"/>
  <c r="J85"/>
  <c r="J63"/>
  <c i="7" r="P91"/>
  <c i="1" r="AU63"/>
  <c i="9" r="P85"/>
  <c i="1" r="AU65"/>
  <c i="10" r="R85"/>
  <c i="11" r="P85"/>
  <c i="1" r="AU68"/>
  <c i="12" r="T85"/>
  <c i="13" r="T85"/>
  <c i="14" r="BK85"/>
  <c r="J85"/>
  <c i="16" r="T85"/>
  <c i="17" r="R85"/>
  <c i="9" r="BK85"/>
  <c r="J85"/>
  <c i="12" r="P85"/>
  <c i="1" r="AU69"/>
  <c i="14" r="R85"/>
  <c i="17" r="T85"/>
  <c i="8" r="BK181"/>
  <c r="J181"/>
  <c r="J73"/>
  <c r="BK101"/>
  <c r="J101"/>
  <c r="J69"/>
  <c r="BK126"/>
  <c r="J126"/>
  <c r="J70"/>
  <c r="BK140"/>
  <c r="J140"/>
  <c r="J71"/>
  <c r="BK171"/>
  <c r="J171"/>
  <c r="J72"/>
  <c r="BK186"/>
  <c r="J186"/>
  <c r="J75"/>
  <c i="17" r="E73"/>
  <c r="J79"/>
  <c r="BE92"/>
  <c r="BE94"/>
  <c r="BE97"/>
  <c i="16" r="J63"/>
  <c i="17" r="F59"/>
  <c r="J81"/>
  <c r="BE103"/>
  <c r="BE86"/>
  <c r="BE90"/>
  <c r="BE100"/>
  <c r="BE105"/>
  <c r="BE88"/>
  <c i="16" r="E73"/>
  <c r="BE86"/>
  <c i="15" r="J63"/>
  <c i="16" r="J56"/>
  <c r="J58"/>
  <c r="BE88"/>
  <c r="F59"/>
  <c i="15" r="E73"/>
  <c r="BE97"/>
  <c i="14" r="J63"/>
  <c i="15" r="F59"/>
  <c r="J79"/>
  <c r="BE111"/>
  <c r="BE89"/>
  <c r="BE118"/>
  <c r="BE126"/>
  <c r="BE130"/>
  <c r="BE134"/>
  <c r="BE99"/>
  <c r="J81"/>
  <c r="BE86"/>
  <c r="BE93"/>
  <c r="BE101"/>
  <c r="BE107"/>
  <c r="BE115"/>
  <c r="BE103"/>
  <c r="BE121"/>
  <c i="14" r="BE92"/>
  <c r="BE94"/>
  <c r="BE125"/>
  <c r="BE132"/>
  <c r="BE139"/>
  <c r="BE147"/>
  <c r="BE158"/>
  <c r="BE162"/>
  <c r="BE106"/>
  <c r="BE115"/>
  <c r="BE142"/>
  <c r="BE178"/>
  <c r="E50"/>
  <c r="BE123"/>
  <c r="BE130"/>
  <c r="BE171"/>
  <c r="BE189"/>
  <c r="J58"/>
  <c r="J79"/>
  <c r="BE175"/>
  <c r="BE182"/>
  <c r="BE187"/>
  <c r="BE168"/>
  <c r="BE185"/>
  <c r="F82"/>
  <c r="BE191"/>
  <c r="BE193"/>
  <c r="BE195"/>
  <c r="BE100"/>
  <c r="BE118"/>
  <c r="BE127"/>
  <c r="BE149"/>
  <c r="BE152"/>
  <c r="BE155"/>
  <c r="BE165"/>
  <c r="BE86"/>
  <c r="BE89"/>
  <c r="BE112"/>
  <c r="BE121"/>
  <c r="BE134"/>
  <c r="BE136"/>
  <c r="BE145"/>
  <c i="13" r="F82"/>
  <c r="BE96"/>
  <c r="J58"/>
  <c r="BE86"/>
  <c r="E50"/>
  <c r="BE88"/>
  <c r="BE94"/>
  <c r="BE98"/>
  <c i="1" r="BA70"/>
  <c i="13" r="J79"/>
  <c r="BE90"/>
  <c r="BE92"/>
  <c i="12" r="F82"/>
  <c r="BE104"/>
  <c r="BE117"/>
  <c r="BE138"/>
  <c r="BE150"/>
  <c r="BE152"/>
  <c r="BE157"/>
  <c r="BE161"/>
  <c r="BE245"/>
  <c r="BE254"/>
  <c r="J81"/>
  <c r="BE109"/>
  <c r="BE155"/>
  <c r="BE179"/>
  <c r="BE194"/>
  <c r="BE213"/>
  <c r="BE216"/>
  <c r="BE236"/>
  <c r="J56"/>
  <c r="BE86"/>
  <c r="BE106"/>
  <c r="BE114"/>
  <c r="BE134"/>
  <c r="BE177"/>
  <c r="BE181"/>
  <c r="BE186"/>
  <c r="BE191"/>
  <c r="BE208"/>
  <c r="BE220"/>
  <c r="BE229"/>
  <c r="BE242"/>
  <c r="BE248"/>
  <c r="E73"/>
  <c r="BE102"/>
  <c r="BE119"/>
  <c r="BE127"/>
  <c r="BE140"/>
  <c r="BE159"/>
  <c r="BE163"/>
  <c r="BE205"/>
  <c r="BE211"/>
  <c r="BE124"/>
  <c r="BE145"/>
  <c r="BE165"/>
  <c r="BE188"/>
  <c r="BE199"/>
  <c r="BE202"/>
  <c r="BE227"/>
  <c r="BE93"/>
  <c r="BE98"/>
  <c r="BE100"/>
  <c r="BE121"/>
  <c r="BE132"/>
  <c r="BE136"/>
  <c r="BE142"/>
  <c r="BE148"/>
  <c r="BE167"/>
  <c r="BE170"/>
  <c r="BE250"/>
  <c r="BE223"/>
  <c r="BE231"/>
  <c r="BE233"/>
  <c r="BE91"/>
  <c r="BE225"/>
  <c r="BE239"/>
  <c r="BE252"/>
  <c i="11" r="BE89"/>
  <c r="BE106"/>
  <c r="E73"/>
  <c r="J79"/>
  <c r="BE104"/>
  <c r="J58"/>
  <c r="BE86"/>
  <c r="BE110"/>
  <c r="BE114"/>
  <c r="BE91"/>
  <c r="BE102"/>
  <c i="10" r="J63"/>
  <c i="11" r="BE94"/>
  <c r="BE122"/>
  <c r="BE128"/>
  <c r="BE139"/>
  <c r="BE144"/>
  <c r="BE152"/>
  <c r="BE148"/>
  <c r="BE108"/>
  <c r="BE118"/>
  <c r="BE134"/>
  <c r="BE155"/>
  <c r="F59"/>
  <c r="BE98"/>
  <c r="BE124"/>
  <c r="BE126"/>
  <c r="BE131"/>
  <c i="9" r="J63"/>
  <c i="10" r="BE117"/>
  <c r="J56"/>
  <c r="BE94"/>
  <c r="BE114"/>
  <c r="E50"/>
  <c r="F59"/>
  <c r="BE106"/>
  <c r="BE111"/>
  <c r="J58"/>
  <c r="BE89"/>
  <c r="BE123"/>
  <c r="BE126"/>
  <c r="BE129"/>
  <c r="BE142"/>
  <c r="BE158"/>
  <c r="BE86"/>
  <c r="BE92"/>
  <c r="BE100"/>
  <c r="BE120"/>
  <c r="BE132"/>
  <c r="BE136"/>
  <c r="BE139"/>
  <c r="BE162"/>
  <c r="BE164"/>
  <c r="BE168"/>
  <c r="BE146"/>
  <c r="BE150"/>
  <c r="BE154"/>
  <c r="BE166"/>
  <c i="8" r="BK100"/>
  <c r="J100"/>
  <c r="J68"/>
  <c i="9" r="E50"/>
  <c r="J58"/>
  <c r="BE86"/>
  <c r="J56"/>
  <c r="F82"/>
  <c r="BE88"/>
  <c i="8" r="E52"/>
  <c i="7" r="J67"/>
  <c i="8" r="F63"/>
  <c r="J93"/>
  <c r="BE111"/>
  <c r="BE102"/>
  <c r="BE127"/>
  <c r="BE161"/>
  <c r="BE182"/>
  <c r="BE187"/>
  <c r="BE141"/>
  <c r="BE172"/>
  <c i="7" r="F88"/>
  <c r="BE100"/>
  <c r="BE175"/>
  <c r="BE170"/>
  <c r="BE193"/>
  <c r="BE228"/>
  <c r="BE239"/>
  <c r="BE262"/>
  <c r="J60"/>
  <c r="BE136"/>
  <c r="BE180"/>
  <c r="BE186"/>
  <c r="BE222"/>
  <c r="BE324"/>
  <c r="E52"/>
  <c r="BE115"/>
  <c r="BE151"/>
  <c r="BE154"/>
  <c r="BE199"/>
  <c r="BE299"/>
  <c r="BE125"/>
  <c r="BE289"/>
  <c r="BE208"/>
  <c r="BE215"/>
  <c r="BE250"/>
  <c r="BE271"/>
  <c r="BE165"/>
  <c r="BE337"/>
  <c r="BE92"/>
  <c r="BE329"/>
  <c r="BE345"/>
  <c r="BE353"/>
  <c i="6" r="E73"/>
  <c r="BE86"/>
  <c r="BE99"/>
  <c r="BE103"/>
  <c r="BE113"/>
  <c r="BE123"/>
  <c r="BE133"/>
  <c r="J58"/>
  <c r="F82"/>
  <c r="BE128"/>
  <c r="J56"/>
  <c r="BE89"/>
  <c r="BE91"/>
  <c r="BE95"/>
  <c r="BE101"/>
  <c r="BE109"/>
  <c r="BE117"/>
  <c r="BE120"/>
  <c r="BE137"/>
  <c r="BE141"/>
  <c r="BE144"/>
  <c r="BE105"/>
  <c i="5" r="BE92"/>
  <c r="BE127"/>
  <c r="BE146"/>
  <c r="BE154"/>
  <c r="BE186"/>
  <c r="F82"/>
  <c r="BE94"/>
  <c r="BE97"/>
  <c r="BE103"/>
  <c r="BE130"/>
  <c r="BE160"/>
  <c r="BE169"/>
  <c r="BE190"/>
  <c r="BE194"/>
  <c r="BE198"/>
  <c r="BE202"/>
  <c r="BE204"/>
  <c i="4" r="J63"/>
  <c i="5" r="BE89"/>
  <c r="BE108"/>
  <c r="J56"/>
  <c r="J58"/>
  <c r="BE113"/>
  <c r="BE133"/>
  <c r="BE138"/>
  <c r="BE141"/>
  <c r="BE148"/>
  <c r="BE151"/>
  <c r="BE157"/>
  <c r="BE172"/>
  <c r="BE175"/>
  <c r="BE206"/>
  <c r="E73"/>
  <c r="BE118"/>
  <c r="BE208"/>
  <c r="BE210"/>
  <c r="BE212"/>
  <c r="BE86"/>
  <c r="BE135"/>
  <c r="BE143"/>
  <c r="BE163"/>
  <c r="BE179"/>
  <c i="3" r="J63"/>
  <c i="4" r="E50"/>
  <c r="J58"/>
  <c r="F82"/>
  <c r="J56"/>
  <c r="BE90"/>
  <c r="BE86"/>
  <c r="BE88"/>
  <c i="3" r="J58"/>
  <c r="F82"/>
  <c r="BE89"/>
  <c r="BE91"/>
  <c r="BE101"/>
  <c r="BE103"/>
  <c r="BE121"/>
  <c r="E73"/>
  <c r="BE99"/>
  <c r="BE105"/>
  <c r="BE117"/>
  <c r="BE128"/>
  <c r="BE109"/>
  <c r="BE124"/>
  <c r="BE126"/>
  <c r="BE144"/>
  <c r="BE152"/>
  <c r="BE155"/>
  <c r="J56"/>
  <c r="BE134"/>
  <c r="BE139"/>
  <c r="BE86"/>
  <c r="BE113"/>
  <c r="BE131"/>
  <c r="BE95"/>
  <c r="BE119"/>
  <c r="BE148"/>
  <c i="2" r="J56"/>
  <c r="E73"/>
  <c r="F82"/>
  <c r="BE89"/>
  <c r="BE92"/>
  <c r="BE128"/>
  <c r="BE133"/>
  <c r="BE106"/>
  <c r="BE122"/>
  <c r="BE131"/>
  <c r="BE140"/>
  <c r="BE154"/>
  <c r="BE161"/>
  <c r="BE171"/>
  <c r="BE179"/>
  <c r="BE120"/>
  <c r="BE135"/>
  <c r="BE143"/>
  <c r="BE146"/>
  <c r="BE151"/>
  <c r="BE100"/>
  <c r="BE117"/>
  <c r="J58"/>
  <c r="BE94"/>
  <c r="BE111"/>
  <c r="BE125"/>
  <c r="BE167"/>
  <c r="BE175"/>
  <c r="BE86"/>
  <c r="BE114"/>
  <c r="BE137"/>
  <c r="BE157"/>
  <c r="BE183"/>
  <c i="7" r="F38"/>
  <c i="1" r="BA63"/>
  <c i="12" r="F36"/>
  <c i="1" r="BA69"/>
  <c i="14" r="F37"/>
  <c i="1" r="BB72"/>
  <c i="12" r="F37"/>
  <c i="1" r="BB69"/>
  <c i="17" r="F36"/>
  <c i="1" r="BA76"/>
  <c r="BA75"/>
  <c r="AW75"/>
  <c i="3" r="J36"/>
  <c i="1" r="AW57"/>
  <c i="9" r="F39"/>
  <c i="1" r="BD65"/>
  <c i="11" r="J36"/>
  <c i="1" r="AW68"/>
  <c i="11" r="J32"/>
  <c i="13" r="F39"/>
  <c i="1" r="BD70"/>
  <c i="15" r="F36"/>
  <c i="1" r="BA73"/>
  <c i="16" r="F39"/>
  <c i="1" r="BD74"/>
  <c i="7" r="J34"/>
  <c i="3" r="F39"/>
  <c i="1" r="BD57"/>
  <c i="7" r="F39"/>
  <c i="1" r="BB63"/>
  <c i="6" r="J32"/>
  <c i="8" r="F40"/>
  <c i="1" r="BC64"/>
  <c r="AS59"/>
  <c i="5" r="F39"/>
  <c i="1" r="BD60"/>
  <c i="9" r="F38"/>
  <c i="1" r="BC65"/>
  <c i="16" r="J32"/>
  <c i="5" r="F38"/>
  <c i="1" r="BC60"/>
  <c i="11" r="F36"/>
  <c i="1" r="BA68"/>
  <c i="10" r="F37"/>
  <c i="1" r="BB67"/>
  <c i="2" r="F38"/>
  <c i="1" r="BC56"/>
  <c i="13" r="J32"/>
  <c i="16" r="F38"/>
  <c i="1" r="BC74"/>
  <c i="17" r="J36"/>
  <c i="1" r="AW76"/>
  <c i="6" r="F37"/>
  <c i="1" r="BB61"/>
  <c i="4" r="J32"/>
  <c i="14" r="J32"/>
  <c i="2" r="F37"/>
  <c i="1" r="BB56"/>
  <c i="7" r="J38"/>
  <c i="1" r="AW63"/>
  <c i="13" r="J36"/>
  <c i="1" r="AW70"/>
  <c i="16" r="F37"/>
  <c i="1" r="BB74"/>
  <c i="4" r="F38"/>
  <c i="1" r="BC58"/>
  <c i="5" r="J36"/>
  <c i="1" r="AW60"/>
  <c i="15" r="F37"/>
  <c i="1" r="BB73"/>
  <c i="12" r="F38"/>
  <c i="1" r="BC69"/>
  <c r="AU75"/>
  <c i="16" r="J36"/>
  <c i="1" r="AW74"/>
  <c i="10" r="J32"/>
  <c i="2" r="J36"/>
  <c i="1" r="AW56"/>
  <c i="14" r="F39"/>
  <c i="1" r="BD72"/>
  <c i="3" r="J32"/>
  <c r="F38"/>
  <c i="1" r="BC57"/>
  <c i="16" r="F36"/>
  <c i="1" r="BA74"/>
  <c i="15" r="J32"/>
  <c i="8" r="J38"/>
  <c i="1" r="AW64"/>
  <c i="2" r="J32"/>
  <c i="3" r="F37"/>
  <c i="1" r="BB57"/>
  <c i="11" r="F39"/>
  <c i="1" r="BD68"/>
  <c i="8" r="F38"/>
  <c i="1" r="BA64"/>
  <c i="3" r="F36"/>
  <c i="1" r="BA57"/>
  <c i="11" r="F37"/>
  <c i="1" r="BB68"/>
  <c i="12" r="J36"/>
  <c i="1" r="AW69"/>
  <c i="5" r="F36"/>
  <c i="1" r="BA60"/>
  <c i="15" r="F38"/>
  <c i="1" r="BC73"/>
  <c i="12" r="F39"/>
  <c i="1" r="BD69"/>
  <c i="5" r="J32"/>
  <c i="17" r="F37"/>
  <c i="1" r="BB76"/>
  <c r="BB75"/>
  <c r="AX75"/>
  <c i="4" r="F39"/>
  <c i="1" r="BD58"/>
  <c i="4" r="F36"/>
  <c i="1" r="BA58"/>
  <c i="7" r="F40"/>
  <c i="1" r="BC63"/>
  <c i="10" r="F38"/>
  <c i="1" r="BC67"/>
  <c i="6" r="J36"/>
  <c i="1" r="AW61"/>
  <c i="11" r="F38"/>
  <c i="1" r="BC68"/>
  <c i="9" r="J36"/>
  <c i="1" r="AW65"/>
  <c i="14" r="J36"/>
  <c i="1" r="AW72"/>
  <c i="2" r="F39"/>
  <c i="1" r="BD56"/>
  <c i="7" r="F41"/>
  <c i="1" r="BD63"/>
  <c i="17" r="J32"/>
  <c i="15" r="J36"/>
  <c i="1" r="AW73"/>
  <c i="5" r="F37"/>
  <c i="1" r="BB60"/>
  <c i="9" r="J32"/>
  <c i="6" r="F38"/>
  <c i="1" r="BC61"/>
  <c i="15" r="F39"/>
  <c i="1" r="BD73"/>
  <c i="2" r="F36"/>
  <c i="1" r="BA56"/>
  <c i="8" r="F41"/>
  <c i="1" r="BD64"/>
  <c i="9" r="F36"/>
  <c i="1" r="BA65"/>
  <c i="10" r="J36"/>
  <c i="1" r="AW67"/>
  <c i="14" r="F38"/>
  <c i="1" r="BC72"/>
  <c i="6" r="F36"/>
  <c i="1" r="BA61"/>
  <c i="13" r="F37"/>
  <c i="1" r="BB70"/>
  <c i="17" r="F38"/>
  <c i="1" r="BC76"/>
  <c r="BC75"/>
  <c r="AY75"/>
  <c i="6" r="F39"/>
  <c i="1" r="BD61"/>
  <c i="8" r="F39"/>
  <c i="1" r="BB64"/>
  <c i="17" r="F39"/>
  <c i="1" r="BD76"/>
  <c r="BD75"/>
  <c i="9" r="F37"/>
  <c i="1" r="BB65"/>
  <c i="10" r="F36"/>
  <c i="1" r="BA67"/>
  <c i="12" r="J32"/>
  <c i="13" r="F38"/>
  <c i="1" r="BC70"/>
  <c i="4" r="F37"/>
  <c i="1" r="BB58"/>
  <c i="4" r="J36"/>
  <c i="1" r="AW58"/>
  <c i="10" r="F39"/>
  <c i="1" r="BD67"/>
  <c i="14" r="F36"/>
  <c i="1" r="BA72"/>
  <c l="1" r="AG65"/>
  <c r="AG72"/>
  <c r="AG74"/>
  <c r="AG63"/>
  <c r="AG76"/>
  <c r="AG58"/>
  <c r="AG57"/>
  <c r="AG73"/>
  <c r="AG67"/>
  <c i="8" r="BK185"/>
  <c r="J185"/>
  <c r="J74"/>
  <c i="17" r="J63"/>
  <c i="1" r="AG70"/>
  <c r="AG69"/>
  <c r="AG68"/>
  <c i="8" r="BK99"/>
  <c r="J99"/>
  <c i="1" r="AG61"/>
  <c r="AG60"/>
  <c r="AG56"/>
  <c r="AG75"/>
  <c i="8" r="F37"/>
  <c i="1" r="AZ64"/>
  <c i="15" r="F35"/>
  <c i="1" r="AZ73"/>
  <c i="2" r="F35"/>
  <c i="1" r="AZ56"/>
  <c r="BC62"/>
  <c r="AY62"/>
  <c i="8" r="J37"/>
  <c i="1" r="AV64"/>
  <c r="AT64"/>
  <c i="3" r="F35"/>
  <c i="1" r="AZ57"/>
  <c i="16" r="F35"/>
  <c i="1" r="AZ74"/>
  <c r="BC71"/>
  <c r="AY71"/>
  <c r="BA55"/>
  <c r="BD66"/>
  <c r="AG66"/>
  <c i="17" r="F35"/>
  <c i="1" r="AZ76"/>
  <c r="AZ75"/>
  <c r="AV75"/>
  <c r="AT75"/>
  <c r="AN75"/>
  <c i="14" r="F35"/>
  <c i="1" r="AZ72"/>
  <c i="10" r="F35"/>
  <c i="1" r="AZ67"/>
  <c r="BA62"/>
  <c r="AW62"/>
  <c r="AS54"/>
  <c r="BC55"/>
  <c r="AY55"/>
  <c i="14" r="J35"/>
  <c i="1" r="AV72"/>
  <c r="AT72"/>
  <c r="AN72"/>
  <c i="4" r="J35"/>
  <c i="1" r="AV58"/>
  <c r="AT58"/>
  <c r="AN58"/>
  <c i="13" r="F35"/>
  <c i="1" r="AZ70"/>
  <c i="2" r="J35"/>
  <c i="1" r="AV56"/>
  <c r="AT56"/>
  <c r="AN56"/>
  <c i="7" r="F37"/>
  <c i="1" r="AZ63"/>
  <c i="17" r="J35"/>
  <c i="1" r="AV76"/>
  <c r="AT76"/>
  <c r="AN76"/>
  <c i="6" r="F35"/>
  <c i="1" r="AZ61"/>
  <c r="AU71"/>
  <c i="4" r="F35"/>
  <c i="1" r="AZ58"/>
  <c i="11" r="J35"/>
  <c i="1" r="AV68"/>
  <c r="AT68"/>
  <c r="AN68"/>
  <c r="BD55"/>
  <c r="BD62"/>
  <c i="8" r="J34"/>
  <c i="1" r="AG64"/>
  <c r="AG62"/>
  <c r="AG59"/>
  <c i="15" r="J35"/>
  <c i="1" r="AV73"/>
  <c r="AT73"/>
  <c r="AN73"/>
  <c i="12" r="J35"/>
  <c i="1" r="AV69"/>
  <c r="AT69"/>
  <c r="AN69"/>
  <c i="9" r="J35"/>
  <c i="1" r="AV65"/>
  <c r="AT65"/>
  <c r="AN65"/>
  <c r="AU62"/>
  <c r="AU59"/>
  <c r="BB66"/>
  <c r="AX66"/>
  <c r="AU55"/>
  <c r="BB62"/>
  <c r="AX62"/>
  <c r="AU66"/>
  <c i="13" r="J35"/>
  <c i="1" r="AV70"/>
  <c r="AT70"/>
  <c r="AN70"/>
  <c i="16" r="J35"/>
  <c i="1" r="AV74"/>
  <c r="AT74"/>
  <c r="AN74"/>
  <c i="9" r="F35"/>
  <c i="1" r="AZ65"/>
  <c r="BB55"/>
  <c r="BC66"/>
  <c r="AY66"/>
  <c i="3" r="J35"/>
  <c i="1" r="AV57"/>
  <c r="AT57"/>
  <c r="AN57"/>
  <c i="12" r="F35"/>
  <c i="1" r="AZ69"/>
  <c r="BA71"/>
  <c r="AW71"/>
  <c i="5" r="F35"/>
  <c i="1" r="AZ60"/>
  <c r="BD71"/>
  <c r="AG55"/>
  <c i="10" r="J35"/>
  <c i="1" r="AV67"/>
  <c r="AT67"/>
  <c r="AN67"/>
  <c i="5" r="J35"/>
  <c i="1" r="AV60"/>
  <c r="AT60"/>
  <c r="AN60"/>
  <c i="7" r="J37"/>
  <c i="1" r="AV63"/>
  <c r="AT63"/>
  <c r="AN63"/>
  <c i="11" r="F35"/>
  <c i="1" r="AZ68"/>
  <c r="BB71"/>
  <c r="AX71"/>
  <c r="BA66"/>
  <c r="AW66"/>
  <c i="6" r="J35"/>
  <c i="1" r="AV61"/>
  <c r="AT61"/>
  <c r="AN61"/>
  <c i="17" l="1" r="J41"/>
  <c i="16" r="J41"/>
  <c i="15" r="J41"/>
  <c i="14" r="J41"/>
  <c i="13" r="J41"/>
  <c i="12" r="J41"/>
  <c i="11" r="J41"/>
  <c i="10" r="J41"/>
  <c i="1" r="AN64"/>
  <c i="8" r="J67"/>
  <c i="9" r="J41"/>
  <c i="8" r="J43"/>
  <c i="7" r="J43"/>
  <c i="6" r="J41"/>
  <c i="5" r="J41"/>
  <c i="4" r="J41"/>
  <c i="3" r="J41"/>
  <c i="2" r="J41"/>
  <c i="1" r="AZ55"/>
  <c r="AV55"/>
  <c r="AZ66"/>
  <c r="AV66"/>
  <c r="AT66"/>
  <c r="AN66"/>
  <c r="AU54"/>
  <c r="BA59"/>
  <c r="AW59"/>
  <c r="BD59"/>
  <c r="AX55"/>
  <c r="BC59"/>
  <c r="AY59"/>
  <c r="AG71"/>
  <c r="AZ62"/>
  <c r="AV62"/>
  <c r="AT62"/>
  <c r="AN62"/>
  <c r="AZ71"/>
  <c r="AV71"/>
  <c r="AT71"/>
  <c r="AN71"/>
  <c r="AW55"/>
  <c r="BB59"/>
  <c r="AX59"/>
  <c l="1" r="AG54"/>
  <c r="AK26"/>
  <c r="BA54"/>
  <c r="W30"/>
  <c r="BB54"/>
  <c r="AX54"/>
  <c r="AZ59"/>
  <c r="AV59"/>
  <c r="AT59"/>
  <c r="AN59"/>
  <c r="BC54"/>
  <c r="W32"/>
  <c r="BD54"/>
  <c r="W33"/>
  <c r="AT55"/>
  <c l="1" r="AN55"/>
  <c r="AW54"/>
  <c r="AK30"/>
  <c r="AZ54"/>
  <c r="W29"/>
  <c r="AY54"/>
  <c r="W31"/>
  <c l="1" r="AV54"/>
  <c r="AK29"/>
  <c r="AK35"/>
  <c l="1" r="AT54"/>
  <c r="AN54"/>
</calcChain>
</file>

<file path=xl/sharedStrings.xml><?xml version="1.0" encoding="utf-8"?>
<sst xmlns="http://schemas.openxmlformats.org/spreadsheetml/2006/main">
  <si>
    <t>Export Komplet</t>
  </si>
  <si>
    <t>VZ</t>
  </si>
  <si>
    <t>2.0</t>
  </si>
  <si>
    <t/>
  </si>
  <si>
    <t>False</t>
  </si>
  <si>
    <t>{b16060f8-7c03-4999-aaae-9a903361216b}</t>
  </si>
  <si>
    <t xml:space="preserve">&gt;&gt;  skryté sloupce  &lt;&lt;</t>
  </si>
  <si>
    <t>0,01</t>
  </si>
  <si>
    <t>21</t>
  </si>
  <si>
    <t>15</t>
  </si>
  <si>
    <t>REKAPITULACE STAVBY</t>
  </si>
  <si>
    <t xml:space="preserve">v ---  níže se nacházejí doplnkové a pomocné údaje k sestavám  --- v</t>
  </si>
  <si>
    <t>Návod na vyplnění</t>
  </si>
  <si>
    <t>0,001</t>
  </si>
  <si>
    <t>Kód:</t>
  </si>
  <si>
    <t>65422005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</si>
  <si>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</si>
  <si>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</si>
  <si>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Mladotice – Žihle – Blatno II. etapa</t>
  </si>
  <si>
    <t>KSO:</t>
  </si>
  <si>
    <t>CC-CZ:</t>
  </si>
  <si>
    <t>Místo:</t>
  </si>
  <si>
    <t>TO Třemošná</t>
  </si>
  <si>
    <t>Datum:</t>
  </si>
  <si>
    <t>13. 3. 2023</t>
  </si>
  <si>
    <t>Zadavatel:</t>
  </si>
  <si>
    <t>IČ:</t>
  </si>
  <si>
    <t>Správa železnic, s.o. - OŘ Plzeň</t>
  </si>
  <si>
    <t>DIČ:</t>
  </si>
  <si>
    <t>Uchazeč:</t>
  </si>
  <si>
    <t>Vyplň údaj</t>
  </si>
  <si>
    <t>Projektant:</t>
  </si>
  <si>
    <t xml:space="preserve"> </t>
  </si>
  <si>
    <t>True</t>
  </si>
  <si>
    <t>Zpracovatel:</t>
  </si>
  <si>
    <t>Jung</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</si>
  <si>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</si>
  <si>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</si>
  <si>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</si>
  <si>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</si>
  <si>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</si>
  <si>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</si>
  <si>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</si>
  <si>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</si>
  <si>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</si>
  <si>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</si>
  <si>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</si>
  <si>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</si>
  <si>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</si>
  <si>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</si>
  <si>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</si>
  <si>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</si>
  <si>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</si>
  <si>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</si>
  <si>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</si>
  <si>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</si>
  <si>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</si>
  <si>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</si>
  <si>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</si>
  <si>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</si>
  <si>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</si>
  <si>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</si>
  <si>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</si>
  <si>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</si>
  <si>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</si>
  <si>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</si>
  <si>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</si>
  <si>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</si>
  <si>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</si>
  <si>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</si>
  <si>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</si>
  <si>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</si>
  <si>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</si>
  <si>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</si>
  <si>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</si>
  <si>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</si>
  <si>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t>
  </si>
  <si>
    <t>Km 142,781 - 143,426 Potvorov</t>
  </si>
  <si>
    <t>STA</t>
  </si>
  <si>
    <t>1</t>
  </si>
  <si>
    <t>{f6d991e0-19d7-4f9f-99fb-30389207125c}</t>
  </si>
  <si>
    <t>2</t>
  </si>
  <si>
    <t>/</t>
  </si>
  <si>
    <t>SO 1.1</t>
  </si>
  <si>
    <t>Výměna pražců a čištění KL, km 142,781 - 143,426</t>
  </si>
  <si>
    <t>Soupis</t>
  </si>
  <si>
    <t>{fc2deb51-733e-448b-ab47-97451eee483b}</t>
  </si>
  <si>
    <t>SO 1.2</t>
  </si>
  <si>
    <t>Výměna kolejnic a zřízení BK km 142,781 - 143,426</t>
  </si>
  <si>
    <t>{4146c3ff-ed05-4ee7-975c-8e6ada0a84c7}</t>
  </si>
  <si>
    <t>SO 1.3</t>
  </si>
  <si>
    <t>Materiál objednatele</t>
  </si>
  <si>
    <t>{b8ce5202-2b26-4ac8-8adb-569f70c14a99}</t>
  </si>
  <si>
    <t>SO 2</t>
  </si>
  <si>
    <t>Km 143,726 - 144,249 Přehořov</t>
  </si>
  <si>
    <t>{9e2fa567-a060-4520-bc79-526c318285c5}</t>
  </si>
  <si>
    <t>SO 2.1</t>
  </si>
  <si>
    <t>Výměna pražců a čištění KL, km 143,726 - 144,249</t>
  </si>
  <si>
    <t>{e25828a5-d7af-4cad-98f3-db35e92acc4e}</t>
  </si>
  <si>
    <t>SO 2.2</t>
  </si>
  <si>
    <t>Výměna kolejnic a zřízení BK km 143,722 - 144,249</t>
  </si>
  <si>
    <t>{6afe4a6c-04ac-4f88-aed4-c22140d941db}</t>
  </si>
  <si>
    <t>SO 2.3</t>
  </si>
  <si>
    <t>Oprava přejezdu km 143,786</t>
  </si>
  <si>
    <t>{41158533-bc10-4870-84af-b42a0cf4c800}</t>
  </si>
  <si>
    <t>SO 2.3.1</t>
  </si>
  <si>
    <t>Úprava komunikace - položky Sborníku ÚOŽI</t>
  </si>
  <si>
    <t>3</t>
  </si>
  <si>
    <t>{8bd0fb4f-d519-4789-8ddd-1bfab512b74f}</t>
  </si>
  <si>
    <t>SO 2.3.2</t>
  </si>
  <si>
    <t>Úprava komunikace - položky ÚRS</t>
  </si>
  <si>
    <t>{9adf2102-6de8-45ab-a18d-e8a564f6f738}</t>
  </si>
  <si>
    <t>SO 2.4</t>
  </si>
  <si>
    <t>{39af3c85-5e12-442d-be06-54856302a2d7}</t>
  </si>
  <si>
    <t>SO 3</t>
  </si>
  <si>
    <t>Km 147,849 - 148,049 Žihle</t>
  </si>
  <si>
    <t>{de81e4b4-2b76-4a62-be3c-28c642f33c1b}</t>
  </si>
  <si>
    <t>SO 3.1</t>
  </si>
  <si>
    <t>Výměna pražců a čištění KL, km 147,849 - 148,049</t>
  </si>
  <si>
    <t>{f60731b2-6b21-4fd5-923c-c60b1af1dace}</t>
  </si>
  <si>
    <t>SO 3.2</t>
  </si>
  <si>
    <t>Výměna kolejnic a zřízení BK km 147,849 - 148,049</t>
  </si>
  <si>
    <t>{b26937e9-83c1-4b15-813b-bb064fb7500f}</t>
  </si>
  <si>
    <t>SO 3.3</t>
  </si>
  <si>
    <t>Oprava výhybek č. 7 a 8 v žst. Žihle</t>
  </si>
  <si>
    <t>{04f793a4-06ec-4d57-8ff8-2f8b669ed73a}</t>
  </si>
  <si>
    <t>SO 3.4</t>
  </si>
  <si>
    <t>{97a1a324-c10b-4621-b1e7-86c6d3d2db89}</t>
  </si>
  <si>
    <t>SO 4</t>
  </si>
  <si>
    <t>Km 156,000 - 156,364 Blatno</t>
  </si>
  <si>
    <t>{e13b3c63-5e03-47bf-a5e3-d54b9194010a}</t>
  </si>
  <si>
    <t>SO 4.1</t>
  </si>
  <si>
    <t>Výměna pražců a čištění KL km 156,000 - 156,364</t>
  </si>
  <si>
    <t>{ede5490c-a62d-4410-a329-1aeb8e7a5332}</t>
  </si>
  <si>
    <t>SO 4.2</t>
  </si>
  <si>
    <t>Výměna kolejnic a zřízení BK km 156,000 - 156,364</t>
  </si>
  <si>
    <t>{4c764470-d2d0-414b-bdf3-693ce8af74e5}</t>
  </si>
  <si>
    <t>SO 4.3</t>
  </si>
  <si>
    <t>{934c14e1-c031-40e0-9084-6d904c274263}</t>
  </si>
  <si>
    <t>SO 5</t>
  </si>
  <si>
    <t>VON</t>
  </si>
  <si>
    <t>{dfd7715d-96cc-47ce-95bd-1d537714d250}</t>
  </si>
  <si>
    <t>SO 5.1</t>
  </si>
  <si>
    <t>{26ecaf6f-f210-4336-98c1-f9f58b86a1c6}</t>
  </si>
  <si>
    <t>KRYCÍ LIST SOUPISU PRACÍ</t>
  </si>
  <si>
    <t>Objekt:</t>
  </si>
  <si>
    <t>SO 1 - Km 142,781 - 143,426 Potvorov</t>
  </si>
  <si>
    <t>Soupis:</t>
  </si>
  <si>
    <t>SO 1.1 - Výměna pražců a čištění KL, km 142,781 - 143,426</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</si>
  <si>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</si>
  <si>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</si>
  <si>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</si>
  <si>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</si>
  <si>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</si>
  <si>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</si>
  <si>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</si>
  <si>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</si>
  <si>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</si>
  <si>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</si>
  <si>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</si>
  <si>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</si>
  <si>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</si>
  <si>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</si>
  <si>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</si>
  <si>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</si>
  <si>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</si>
  <si>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</si>
  <si>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5905020020</t>
  </si>
  <si>
    <t>Oprava stezky strojně s odstraněním drnu a nánosu přes 10 cm do 20 cm</t>
  </si>
  <si>
    <t>m2</t>
  </si>
  <si>
    <t>Sborník UOŽI 01 2023</t>
  </si>
  <si>
    <t>4</t>
  </si>
  <si>
    <t>ROZPOCET</t>
  </si>
  <si>
    <t>458857909</t>
  </si>
  <si>
    <t>PP</t>
  </si>
  <si>
    <t>Oprava stezky strojně s odstraněním drnu a nánosu přes 10 cm do 20 cm. Poznámka: 1. V cenách jsou započteny náklady na odtěžení nánosu stezky a rozprostření výzisku na terén nebo naložení na dopravní prostředek a úprava povrchu stezky.</t>
  </si>
  <si>
    <t>VV</t>
  </si>
  <si>
    <t>645*0,75*2</t>
  </si>
  <si>
    <t>5915005030</t>
  </si>
  <si>
    <t>Hloubení rýh nebo jam ručně na železničním spodku třídy těžitelnosti I skupiny 3</t>
  </si>
  <si>
    <t>m3</t>
  </si>
  <si>
    <t>-20307901</t>
  </si>
  <si>
    <t>Hloubení rýh nebo jam ručně na železničním spodku třídy těžitelnosti I skupiny 3. Poznámka: 1. V cenách jsou započteny náklady na hloubení a uložení výzisku na terén nebo naložení na dopravní prostředek a uložení na úložišti.</t>
  </si>
  <si>
    <t>2*3,5*0,5</t>
  </si>
  <si>
    <t>5905085045</t>
  </si>
  <si>
    <t>Souvislé čištění KL strojně koleje pražce betonové</t>
  </si>
  <si>
    <t>km</t>
  </si>
  <si>
    <t>-186765597</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</si>
  <si>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včetně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</si>
  <si>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5909032020</t>
  </si>
  <si>
    <t>Přesná úprava GPK koleje směrové a výškové uspořádání pražce betonové</t>
  </si>
  <si>
    <t>-967294168</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</si>
  <si>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</si>
  <si>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t>
  </si>
  <si>
    <t>Poznámka k položce:_x000d_
Kilometr koleje=km</t>
  </si>
  <si>
    <t>0,645</t>
  </si>
  <si>
    <t>0,200"výběhy z čištění"</t>
  </si>
  <si>
    <t>Součet</t>
  </si>
  <si>
    <t>5</t>
  </si>
  <si>
    <t>5909030020</t>
  </si>
  <si>
    <t>Následná úprava GPK koleje směrové a výškové uspořádání pražce betonové</t>
  </si>
  <si>
    <t>1982886424</t>
  </si>
  <si>
    <t>Následná úprava GPK koleje směrové a výškové uspořádání pražce betonové.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</si>
  <si>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6</t>
  </si>
  <si>
    <t>5905105030</t>
  </si>
  <si>
    <t>Doplnění KL kamenivem souvisle strojně v koleji</t>
  </si>
  <si>
    <t>269156129</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</si>
  <si>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</si>
  <si>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641*0,8</t>
  </si>
  <si>
    <t>845*0,15</t>
  </si>
  <si>
    <t>7</t>
  </si>
  <si>
    <t>M</t>
  </si>
  <si>
    <t>5955101000</t>
  </si>
  <si>
    <t>Kamenivo drcené štěrk frakce 31,5/63 třídy BI</t>
  </si>
  <si>
    <t>t</t>
  </si>
  <si>
    <t>128</t>
  </si>
  <si>
    <t>1143002279</t>
  </si>
  <si>
    <t>639,550*1,376</t>
  </si>
  <si>
    <t>8</t>
  </si>
  <si>
    <t>5906035120</t>
  </si>
  <si>
    <t>Souvislá výměna pražců současně s výměnou nebo čištěním KL pražce betonové příčné vystrojené</t>
  </si>
  <si>
    <t>kus</t>
  </si>
  <si>
    <t>-798409050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</si>
  <si>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</si>
  <si>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Pražec=kus</t>
  </si>
  <si>
    <t>9</t>
  </si>
  <si>
    <t>5906105010</t>
  </si>
  <si>
    <t>Demontáž pražce dřevěný</t>
  </si>
  <si>
    <t>1370966430</t>
  </si>
  <si>
    <t>Demontáž pražce dřevěný. Poznámka: 1. V cenách jsou započteny náklady na manipulaci, demontáž, odstrojení do součástí a uložení pražců.</t>
  </si>
  <si>
    <t>25</t>
  </si>
  <si>
    <t>10</t>
  </si>
  <si>
    <t>5906105020</t>
  </si>
  <si>
    <t>Demontáž pražce betonový</t>
  </si>
  <si>
    <t>743790000</t>
  </si>
  <si>
    <t>Demontáž pražce betonový. Poznámka: 1. V cenách jsou započteny náklady na manipulaci, demontáž, odstrojení do součástí a uložení pražců.</t>
  </si>
  <si>
    <t>11</t>
  </si>
  <si>
    <t>5958158005</t>
  </si>
  <si>
    <t>Podložka pryžová pod patu kolejnice S49 183/126/6</t>
  </si>
  <si>
    <t>281492818</t>
  </si>
  <si>
    <t>1086*2</t>
  </si>
  <si>
    <t>12</t>
  </si>
  <si>
    <t>5958128010</t>
  </si>
  <si>
    <t>Komplety ŽS 4 (šroub RS 1, matice M 24, podložka Fe6, svěrka ŽS4)</t>
  </si>
  <si>
    <t>1270629316</t>
  </si>
  <si>
    <t>1086*4</t>
  </si>
  <si>
    <t>13</t>
  </si>
  <si>
    <t>5915005040</t>
  </si>
  <si>
    <t>Hloubení rýh nebo jam ručně na železničním spodku třídy těžitelnosti II skupiny 4</t>
  </si>
  <si>
    <t>877444675</t>
  </si>
  <si>
    <t>Hloubení rýh nebo jam ručně na železničním spodku třídy těžitelnosti II skupiny 4. Poznámka: 1. V cenách jsou započteny náklady na hloubení a uložení výzisku na terén nebo naložení na dopravní prostředek a uložení na úložišti.</t>
  </si>
  <si>
    <t>105*0,4*0,4</t>
  </si>
  <si>
    <t>14</t>
  </si>
  <si>
    <t>5914120010</t>
  </si>
  <si>
    <t>Demontáž nástupiště úrovňového sypaného v celé šíři</t>
  </si>
  <si>
    <t>m</t>
  </si>
  <si>
    <t>-141490140</t>
  </si>
  <si>
    <t>Demontáž nástupiště úrovňového sypaného v celé šíři. Poznámka: 1. V cenách jsou započteny náklady na snesení dílů i zásypu a jejich uložení na plochu nebo naložení na dopravní prostředek a uložení na úložišti.</t>
  </si>
  <si>
    <t>5914130030</t>
  </si>
  <si>
    <t>Montáž nástupiště úrovňového Tischer</t>
  </si>
  <si>
    <t>-124947919</t>
  </si>
  <si>
    <t>Montáž nástupiště úrovňového Tischer. Poznámka: 1. V cenách jsou započteny náklady na úpravu terénu, montáž a zásyp podle vzorového listu. 2. V cenách nejsou obsaženy náklady na dodávku materiálu.</t>
  </si>
  <si>
    <t>16</t>
  </si>
  <si>
    <t>5964161020</t>
  </si>
  <si>
    <t>Beton lehce zhutnitelný C 25/30;X0 F5 2 395 2 898</t>
  </si>
  <si>
    <t>-26469630</t>
  </si>
  <si>
    <t>17</t>
  </si>
  <si>
    <t>5955101020</t>
  </si>
  <si>
    <t>Kamenivo drcené štěrkodrť frakce 0/32</t>
  </si>
  <si>
    <t>-794535033</t>
  </si>
  <si>
    <t>(105*0,2*2)*1,5+105*0,1*2,5</t>
  </si>
  <si>
    <t>18</t>
  </si>
  <si>
    <t>9909000300</t>
  </si>
  <si>
    <t>Poplatek za likvidaci dřevěných kolejnicových podpor</t>
  </si>
  <si>
    <t>-752911548</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</si>
  <si>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</si>
  <si>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25*0,09</t>
  </si>
  <si>
    <t>19</t>
  </si>
  <si>
    <t>9909000400</t>
  </si>
  <si>
    <t>Poplatek za likvidaci plastových součástí</t>
  </si>
  <si>
    <t>1743595386</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</si>
  <si>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</si>
  <si>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1177*0,000262*2</t>
  </si>
  <si>
    <t>20</t>
  </si>
  <si>
    <t>9902900200</t>
  </si>
  <si>
    <t>Naložení objemnějšího kusového materiálu, vybouraných hmot</t>
  </si>
  <si>
    <t>-1466793608</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</si>
  <si>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</si>
  <si>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1086*0,29"pražce SB8"</t>
  </si>
  <si>
    <t>20*0,09+1182*0,286"naložení dřevěných a betonových pražců-výzisk"</t>
  </si>
  <si>
    <t>9909000110</t>
  </si>
  <si>
    <t>Poplatek za uložení výzisku ze štěrkového lože nekontaminovaného</t>
  </si>
  <si>
    <t>262144</t>
  </si>
  <si>
    <t>-1607926083</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</si>
  <si>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</si>
  <si>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480,750*1,8+144,225*1,5"KL+stezky"</t>
  </si>
  <si>
    <t>22</t>
  </si>
  <si>
    <t>9903200200</t>
  </si>
  <si>
    <t>Přeprava mechanizace na místo prováděných prací o hmotnosti přes 12 t do 200 km</t>
  </si>
  <si>
    <t>-195157973</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</si>
  <si>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</si>
  <si>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7"MHS, 2xASP,2xSSP, SČ, Svařovna "</t>
  </si>
  <si>
    <t>23</t>
  </si>
  <si>
    <t>9902100100</t>
  </si>
  <si>
    <t>Doprava obousměrná mechanizací o nosnosti přes 3,5 t sypanin (kameniva, písku, suti, dlažebních kostek, atd.) do 10 km</t>
  </si>
  <si>
    <t>-1716469259</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</si>
  <si>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</si>
  <si>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Měrnou jednotkou je t přepravovaného materiálu.</t>
  </si>
  <si>
    <t>880,021+89,250"doprava kameniva"</t>
  </si>
  <si>
    <t>24</t>
  </si>
  <si>
    <t>9902200100</t>
  </si>
  <si>
    <t>Doprava obousměrná mechanizací o nosnosti přes 3,5 t objemnějšího kusového materiálu (prefabrikátů, stožárů, výhybek, rozvaděčů, vybouraných hmot atd.) do 10 km</t>
  </si>
  <si>
    <t>1380294501</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</si>
  <si>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</si>
  <si>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1086*0,29"SB8 z Mladotic"</t>
  </si>
  <si>
    <t>1182*0,286"SB5 do Mladotic"</t>
  </si>
  <si>
    <t>-1511303427</t>
  </si>
  <si>
    <t>1177*0,026"odvoz šrotu do Mladotic"</t>
  </si>
  <si>
    <t>26</t>
  </si>
  <si>
    <t>9902100700</t>
  </si>
  <si>
    <t>Doprava obousměrná mechanizací o nosnosti přes 3,5 t sypanin (kameniva, písku, suti, dlažebních kostek, atd.) do 100 km</t>
  </si>
  <si>
    <t>390194142</t>
  </si>
  <si>
    <t>Doprava obousměrná mechanizací o nosnosti přes 3,5 t sypanin (kameniva, písku, suti, dlažebních kostek, atd.) do 100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</si>
  <si>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5,734"doprava drobného kolejiva"</t>
  </si>
  <si>
    <t>27</t>
  </si>
  <si>
    <t>9902100500</t>
  </si>
  <si>
    <t>Doprava obousměrná mechanizací o nosnosti přes 3,5 t sypanin (kameniva, písku, suti, dlažebních kostek, atd.) do 60 km</t>
  </si>
  <si>
    <t>1675845178</t>
  </si>
  <si>
    <t>Doprava obousměrná mechanizací o nosnosti přes 3,5 t sypanin (kameniva, písku, suti, dlažebních kostek, atd.) do 60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</si>
  <si>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28</t>
  </si>
  <si>
    <t>9902200500</t>
  </si>
  <si>
    <t>Doprava obousměrná mechanizací o nosnosti přes 3,5 t objemnějšího kusového materiálu (prefabrikátů, stožárů, výhybek, rozvaděčů, vybouraných hmot atd.) do 60 km</t>
  </si>
  <si>
    <t>1618057015</t>
  </si>
  <si>
    <t>Doprava obousměrná mechanizací o nosnosti přes 3,5 t objemnějšího kusového materiálu (prefabrikátů, stožárů, výhybek, rozvaděčů, vybouraných hmot atd.) do 60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</si>
  <si>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25*0,9+0,617"dřevěné pražce+plasty na skládku"</t>
  </si>
  <si>
    <t>29</t>
  </si>
  <si>
    <t>1643295259</t>
  </si>
  <si>
    <t>7"doprava betonu"</t>
  </si>
  <si>
    <t>SO 1.2 - Výměna kolejnic a zřízení BK km 142,781 - 143,426</t>
  </si>
  <si>
    <t>5907020391</t>
  </si>
  <si>
    <t>Souvislá výměna kolejnic současně s výměnou kompletů a pryžové podložky, tvar S49, T, 49E1</t>
  </si>
  <si>
    <t>2141097448</t>
  </si>
  <si>
    <t>Souvislá výměna kolejnic současně s výměnou kompletů a pryžové podložky,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</si>
  <si>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644*2</t>
  </si>
  <si>
    <t>5957104025</t>
  </si>
  <si>
    <t>Kolejnicové pásy třídy R260 tv. 49 E1 délky 75 metrů</t>
  </si>
  <si>
    <t>28115998</t>
  </si>
  <si>
    <t>5907050120</t>
  </si>
  <si>
    <t>Dělení kolejnic kyslíkem, soustavy S49 nebo T</t>
  </si>
  <si>
    <t>1906429296</t>
  </si>
  <si>
    <t>Dělení kolejnic kyslíkem, soustavy S49 nebo T. Poznámka: 1. V cenách jsou započteny náklady na manipulaci, podložení, označení a provedení řezu kolejnice.</t>
  </si>
  <si>
    <t>Poznámka k položce:_x000d_
Řez=kus</t>
  </si>
  <si>
    <t>62</t>
  </si>
  <si>
    <t>5907050020</t>
  </si>
  <si>
    <t>Dělení kolejnic řezáním nebo rozbroušením, soustavy S49 nebo T</t>
  </si>
  <si>
    <t>-1892101782</t>
  </si>
  <si>
    <t>Dělení kolejnic řezáním nebo rozbroušením, soustavy S49 nebo T. Poznámka: 1. V cenách jsou započteny náklady na manipulaci, podložení, označení a provedení řezu kolejnice.</t>
  </si>
  <si>
    <t>5910020130</t>
  </si>
  <si>
    <t>Svařování kolejnic termitem plný předehřev standardní spára svar jednotlivý tv. S49</t>
  </si>
  <si>
    <t>svar</t>
  </si>
  <si>
    <t>1761221375</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</si>
  <si>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</si>
  <si>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5910015020</t>
  </si>
  <si>
    <t>Odtavovací stykové svařování mobilní svářečkou kolejnic nových délky do 150 m tv. S49</t>
  </si>
  <si>
    <t>-879982177</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</si>
  <si>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</si>
  <si>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5910035030</t>
  </si>
  <si>
    <t>Dosažení dovolené upínací teploty v BK prodloužením kolejnicového pásu v koleji tv. S49</t>
  </si>
  <si>
    <t>-1281791403</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</si>
  <si>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</si>
  <si>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5910040315</t>
  </si>
  <si>
    <t>Umožnění volné dilatace kolejnice demontáž upevňovadel s osazením kluzných podložek</t>
  </si>
  <si>
    <t>672547122</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</si>
  <si>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</si>
  <si>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Metr kolejnice=m</t>
  </si>
  <si>
    <t>650*2</t>
  </si>
  <si>
    <t>5910040415</t>
  </si>
  <si>
    <t>Umožnění volné dilatace kolejnice montáž upevňovadel s odstraněním kluzných podložek</t>
  </si>
  <si>
    <t>1556160065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</si>
  <si>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</si>
  <si>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5910045015</t>
  </si>
  <si>
    <t>Zajištění polohy kolejnice bočními válečkovými opěrkami</t>
  </si>
  <si>
    <t>732900827</t>
  </si>
  <si>
    <t>Zajištění polohy kolejnice bočními válečkovými opěrkami. Poznámka: 1. V ceně jsou započteny náklady na montáž a demontáž bočních opěrek v oblouku o malém poloměru.</t>
  </si>
  <si>
    <t>260*2</t>
  </si>
  <si>
    <t>5908010135</t>
  </si>
  <si>
    <t>Zřízení kolejnicového styku s rozřezem a vrtáním - 4 otvory tvar S49, T</t>
  </si>
  <si>
    <t>styk</t>
  </si>
  <si>
    <t>-1934817168</t>
  </si>
  <si>
    <t>Zřízení kolejnicového styku s rozřezem a vrtáním - 4 otvory tvar S49, T. Poznámka: 1. V cenách jsou započteny náklady na zřízení styku, případné nastavení dilatační spáry a ošetření součástí mazivem. U přechodového styku se použije položka s větším tvarem. 2. V cenách nejsou obsaženy náklady na dodávku materiálu.</t>
  </si>
  <si>
    <t>5958101005</t>
  </si>
  <si>
    <t>Součásti spojovací kolejnicové spojky tv. S 730 mm</t>
  </si>
  <si>
    <t>Sborník UOŽI 01 2022</t>
  </si>
  <si>
    <t>1649926521</t>
  </si>
  <si>
    <t>5958107005</t>
  </si>
  <si>
    <t>Šroub spojkový M24 x 140 mm</t>
  </si>
  <si>
    <t>-1911191298</t>
  </si>
  <si>
    <t>8*4</t>
  </si>
  <si>
    <t>5958116000</t>
  </si>
  <si>
    <t>Matice M24</t>
  </si>
  <si>
    <t>357582124</t>
  </si>
  <si>
    <t>5958134040</t>
  </si>
  <si>
    <t>Součásti upevňovací kroužek pružný dvojitý Fe 6</t>
  </si>
  <si>
    <t>928386414</t>
  </si>
  <si>
    <t>5912060015</t>
  </si>
  <si>
    <t>Demontáž zajišťovací značky konzolové</t>
  </si>
  <si>
    <t>-1970379635</t>
  </si>
  <si>
    <t>Demontáž zajišťovací značky konzolové. Poznámka: 1. V cenách jsou započteny náklady na demontáž součástí značky, úpravu a urovnání terénu.</t>
  </si>
  <si>
    <t>Poznámka k položce:_x000d_
Značka=kus</t>
  </si>
  <si>
    <t>9909000500</t>
  </si>
  <si>
    <t>Poplatek uložení odpadu betonových prefabrikátů</t>
  </si>
  <si>
    <t>1662688223</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</si>
  <si>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</si>
  <si>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35*0,120</t>
  </si>
  <si>
    <t>2100668680</t>
  </si>
  <si>
    <t>35*0,120"naložení zajišťovacích značek"</t>
  </si>
  <si>
    <t>64,1"naložení kolejnic "</t>
  </si>
  <si>
    <t>144940936</t>
  </si>
  <si>
    <t>64,1"přeprava kolejnic do Mladotic"</t>
  </si>
  <si>
    <t>9902300100</t>
  </si>
  <si>
    <t>Doprava jednosměrná mechanizací o nosnosti přes 3,5 t sypanin (kameniva, písku, suti, dlažebních kostek, atd.) do 10 km</t>
  </si>
  <si>
    <t>-788723223</t>
  </si>
  <si>
    <t>Doprava jednosměrná mechanizací o nosnosti přes 3,5 t sypanin (kameniva, písku, suti, dlažebních kostek,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</si>
  <si>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3,8"přeprava drobného šrotu do Mladotic"</t>
  </si>
  <si>
    <t>9902400500</t>
  </si>
  <si>
    <t>Doprava jednosměrná mechanizací o nosnosti přes 3,5 t objemnějšího kusového materiálu (prefabrikátů, stožárů, výhybek, rozvaděčů, vybouraných hmot atd.) do 60 km</t>
  </si>
  <si>
    <t>1988171386</t>
  </si>
  <si>
    <t>Doprava jednosměrná mechanizací o nosnosti přes 3,5 t objemnějšího kusového materiálu (prefabrikátů, stožárů, výhybek, rozvaděčů, vybouraných hmot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</si>
  <si>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4,200"odvoz zajišťovacích značek na skládku"</t>
  </si>
  <si>
    <t>9902401200</t>
  </si>
  <si>
    <t>Doprava jednosměrná mechanizací o nosnosti přes 3,5 t objemnějšího kusového materiálu (prefabrikátů, stožárů, výhybek, rozvaděčů, vybouraných hmot atd.) do 350 km</t>
  </si>
  <si>
    <t>-1747923992</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</si>
  <si>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</si>
  <si>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66,677"doprava kolejnic</t>
  </si>
  <si>
    <t>9902409100</t>
  </si>
  <si>
    <t>Doprava jednosměrná mechanizací o nosnosti přes 3,5 t objemnějšího kusového materiálu (prefabrikátů, stožárů, výhybek, rozvaděčů, vybouraných hmot atd.) příplatek za každý další 1 km</t>
  </si>
  <si>
    <t>567216758</t>
  </si>
  <si>
    <t>Doprava jednosměrná mechanizací o nosnosti přes 3,5 t objemnějšího kusového materiálu (prefabrikátů, stožárů, výhybek, rozvaděčů, vybouraných hmot atd.) příplatek za každý další 1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</si>
  <si>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66,677*200</t>
  </si>
  <si>
    <t>SO 1.3 - Materiál objednatele</t>
  </si>
  <si>
    <t>5956213065</t>
  </si>
  <si>
    <t xml:space="preserve">Pražec betonový příčný vystrojený  užitý tv. SB 8 P</t>
  </si>
  <si>
    <t>1783174315</t>
  </si>
  <si>
    <t>5963207005</t>
  </si>
  <si>
    <t>Nástupištní díly blok úložný užitý U65</t>
  </si>
  <si>
    <t>278134123</t>
  </si>
  <si>
    <t>5963207025</t>
  </si>
  <si>
    <t>Nástupištní díly tvárnice užitá Tischer B</t>
  </si>
  <si>
    <t>-1723686051</t>
  </si>
  <si>
    <t>SO 2 - Km 143,726 - 144,249 Přehořov</t>
  </si>
  <si>
    <t>SO 2.1 - Výměna pražců a čištění KL, km 143,726 - 144,249</t>
  </si>
  <si>
    <t>523*0,75*2</t>
  </si>
  <si>
    <t>5905035120</t>
  </si>
  <si>
    <t>Výměna KL malou těžící mechanizací včetně lavičky pod ložnou plochou pražce lože zapuštěné</t>
  </si>
  <si>
    <t>-1228693875</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</si>
  <si>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</si>
  <si>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25*0,45*3,5"přejezd km 143,786</t>
  </si>
  <si>
    <t>0,523</t>
  </si>
  <si>
    <t>0,100"výběhy z čištění"</t>
  </si>
  <si>
    <t>-416572918</t>
  </si>
  <si>
    <t>1,05"km 143,250 - 144,300</t>
  </si>
  <si>
    <t>5913035210</t>
  </si>
  <si>
    <t>Demontáž celopryžové přejezdové konstrukce silně zatížené v koleji část vnější a vnitřní bez závěrných zídek</t>
  </si>
  <si>
    <t>-1403536341</t>
  </si>
  <si>
    <t>Demontáž celopryžové přejezdové konstrukce silně zatížené v koleji část vnější a vnitřní bez závěrných zídek. Poznámka: 1. V cenách jsou započteny náklady na demontáž konstrukce, naložení na dopravní prostředek.</t>
  </si>
  <si>
    <t>4,800"pro následné podbití</t>
  </si>
  <si>
    <t>15,600"pro následné podbití</t>
  </si>
  <si>
    <t>5913040210</t>
  </si>
  <si>
    <t>Montáž celopryžové přejezdové konstrukce silně zatížené v koleji část vnější a vnitřní bez závěrných zídek</t>
  </si>
  <si>
    <t>1924619558</t>
  </si>
  <si>
    <t>Montáž celopryžové přejezdové konstrukce silně zatížené v koleji část vnější a vnitřní bez závěrných zídek. Poznámka: 1. V cenách jsou započteny náklady na montáž konstrukce. 2. V cenách nejsou obsaženy náklady na dodávku materiálu.</t>
  </si>
  <si>
    <t>523*0,8</t>
  </si>
  <si>
    <t>39,375</t>
  </si>
  <si>
    <t>376*3,4*0,05</t>
  </si>
  <si>
    <t>100*3,4*0,15</t>
  </si>
  <si>
    <t>100*3,4*0,10</t>
  </si>
  <si>
    <t>334*3,4*0,05</t>
  </si>
  <si>
    <t>5905105010</t>
  </si>
  <si>
    <t>Doplnění KL kamenivem ojediněle ručně v koleji</t>
  </si>
  <si>
    <t>787109513</t>
  </si>
  <si>
    <t>Doplnění KL kamenivem ojediněle ručně v koleji. Poznámka: 1. V cenách jsou započteny náklady na doplnění kameniva ojediněle ručně vidlemi a/nebo souvisle strojně z výsypných vozů případně nakladačem. 2. V cenách nejsou obsaženy náklady na dodávku kameniva.</t>
  </si>
  <si>
    <t>1"doplnění v Přejezdových konstrukcích po následné úpravě GPK</t>
  </si>
  <si>
    <t>5905065010</t>
  </si>
  <si>
    <t>Samostatná úprava vrstvy kolejového lože pod ložnou plochou pražců v koleji</t>
  </si>
  <si>
    <t>2042627462</t>
  </si>
  <si>
    <t>Samostatná úprava vrstvy kolejového lože pod ložnou plochou pražců v koleji. Poznámka: 1. V cenách jsou započteny náklady na urovnání a homogenizaci vrstvy kameniva. 2. V cenách nejsou obsaženy náklady na dodávku a doplnění kameniva.</t>
  </si>
  <si>
    <t>25*3,4"Přejezd km 143,786</t>
  </si>
  <si>
    <t>5905095020</t>
  </si>
  <si>
    <t>Úprava kolejového lože ojediněle ručně v koleji lože zapuštěné</t>
  </si>
  <si>
    <t>-280597100</t>
  </si>
  <si>
    <t>Úprava kolejového lože ojediněle ručně v koleji lože zapuštěné. Poznámka: 1. V cenách jsou započteny náklady na úpravu KL koleje a výhybek ojediněle vidlemi. 2. V cenách nejsou obsaženy náklady na doplnění a dodávku kameniva.</t>
  </si>
  <si>
    <t>663,475*1,376</t>
  </si>
  <si>
    <t>5913215020</t>
  </si>
  <si>
    <t>Demontáž kolejnicových dílů přejezdu ochranná kolejnice</t>
  </si>
  <si>
    <t>757512953</t>
  </si>
  <si>
    <t>Demontáž kolejnicových dílů přejezdu ochranná kolejnice. Poznámka: 1. V cenách jsou započteny náklady na demontáž a naložení na dopravní prostředek.</t>
  </si>
  <si>
    <t>142</t>
  </si>
  <si>
    <t>881*2</t>
  </si>
  <si>
    <t>843*4</t>
  </si>
  <si>
    <t>5958125010</t>
  </si>
  <si>
    <t>Komplety s antikorozní úpravou ŽS 4 (svěrka ŽS4, šroub RS 1, matice M24, podložka Fe6)</t>
  </si>
  <si>
    <t>-795964448</t>
  </si>
  <si>
    <t>38*4</t>
  </si>
  <si>
    <t>142*0,09</t>
  </si>
  <si>
    <t>957*0,000262*2</t>
  </si>
  <si>
    <t>881*0,29"pražce SB8"</t>
  </si>
  <si>
    <t>142*0,09+815*0,286"naložení dřevěných a betonových pražců-výzisk"</t>
  </si>
  <si>
    <t>22,780"přejezdová konstrukce</t>
  </si>
  <si>
    <t>-421324708</t>
  </si>
  <si>
    <t>392,250*1,8+39,375*1,8+117,675*1,5"KL+stezky"</t>
  </si>
  <si>
    <t>1"MHS"</t>
  </si>
  <si>
    <t>912,942"doprava kameniva"</t>
  </si>
  <si>
    <t>881*0,290"SB8 z Mladotic"</t>
  </si>
  <si>
    <t>815*0,286"SB5 do Mladotic"</t>
  </si>
  <si>
    <t>22,780"přejezdová konstrukce z Mladotic</t>
  </si>
  <si>
    <t>957*0,026"odvoz šrotu do Mladotic"</t>
  </si>
  <si>
    <t>4,600"doprava drobného kolejiva"</t>
  </si>
  <si>
    <t>30</t>
  </si>
  <si>
    <t>392,250*1,8+39,375*1,8+117,675*1,5"KL+stezky na skládku"</t>
  </si>
  <si>
    <t>31</t>
  </si>
  <si>
    <t>142*0,9+0,501"dřevěné pražce+plasty na skládku"</t>
  </si>
  <si>
    <t>32</t>
  </si>
  <si>
    <t>7594305010</t>
  </si>
  <si>
    <t>Montáž součástí počítače náprav vyhodnocovací části</t>
  </si>
  <si>
    <t>64</t>
  </si>
  <si>
    <t>1771495143</t>
  </si>
  <si>
    <t>33</t>
  </si>
  <si>
    <t>7594305015</t>
  </si>
  <si>
    <t>Montáž součástí počítače náprav neoprénové ochranné hadice se soupravou pro upevnění k pražci</t>
  </si>
  <si>
    <t>120089017</t>
  </si>
  <si>
    <t>34</t>
  </si>
  <si>
    <t>7594307010</t>
  </si>
  <si>
    <t>Demontáž součástí počítače náprav vyhodnocovací části</t>
  </si>
  <si>
    <t>772733655</t>
  </si>
  <si>
    <t>35</t>
  </si>
  <si>
    <t>7594307015</t>
  </si>
  <si>
    <t>Demontáž součástí počítače náprav neoprénové ochranné hadice se soupravou pro upevnění k pražci</t>
  </si>
  <si>
    <t>-1093329063</t>
  </si>
  <si>
    <t>36</t>
  </si>
  <si>
    <t>7590155042</t>
  </si>
  <si>
    <t>Montáž pasivní ochrany pro omezení atmosférických vlivů u neelektrizovaných tratí pro návěstidla, výstražníky a přejezd</t>
  </si>
  <si>
    <t>1954403743</t>
  </si>
  <si>
    <t>37</t>
  </si>
  <si>
    <t>7590157040</t>
  </si>
  <si>
    <t>Demontáž uzemnění pasivní ochrany u neelektrizovaných tratí</t>
  </si>
  <si>
    <t>152651504</t>
  </si>
  <si>
    <t>SO 2.2 - Výměna kolejnic a zřízení BK km 143,722 - 144,249</t>
  </si>
  <si>
    <t>1731953552</t>
  </si>
  <si>
    <t>527*2</t>
  </si>
  <si>
    <t>-10095392</t>
  </si>
  <si>
    <t>46</t>
  </si>
  <si>
    <t>623*2</t>
  </si>
  <si>
    <t>500*2</t>
  </si>
  <si>
    <t>18*0,120</t>
  </si>
  <si>
    <t>18*0,120"naložení zajišťovacích značek"</t>
  </si>
  <si>
    <t>54"naložení kolejnic "</t>
  </si>
  <si>
    <t>54"přeprava kolejnic do Mladotic"</t>
  </si>
  <si>
    <t>3"přeprava drobného šrotu do Mladotic"</t>
  </si>
  <si>
    <t>2,160"odvoz zajišťovacích značek na skládku"</t>
  </si>
  <si>
    <t>-1051005928</t>
  </si>
  <si>
    <t>59,268"doprava kolejnic</t>
  </si>
  <si>
    <t>871901829</t>
  </si>
  <si>
    <t>59,268*200</t>
  </si>
  <si>
    <t>SO 2.3 - Oprava přejezdu km 143,786</t>
  </si>
  <si>
    <t>Úroveň 3:</t>
  </si>
  <si>
    <t>SO 2.3.1 - Úprava komunikace - položky Sborníku ÚOŽI</t>
  </si>
  <si>
    <t>Ing. Antonín Šremer</t>
  </si>
  <si>
    <t>5913040030</t>
  </si>
  <si>
    <t>Montáž celopryžové přejezdové konstrukce málo zatížené v koleji část vnější a vnitřní včetně závěrných zídek</t>
  </si>
  <si>
    <t>-257254471</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</si>
  <si>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</si>
  <si>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Montáž celopryžové konstrukce včetně závěrných zídek a prefabrikovaných základů</t>
  </si>
  <si>
    <t>Dle Sborníku OÚŽI 2023 zahrnuje i montáž prefabrikovaných základů pod zídky, včetně všech souvisejících zemních prací</t>
  </si>
  <si>
    <t>Dle PD - situace</t>
  </si>
  <si>
    <t>délka přejezdu = počet vnitřních panelů x délka panelu</t>
  </si>
  <si>
    <t>26*0,6</t>
  </si>
  <si>
    <t>5913235010</t>
  </si>
  <si>
    <t>Dělení AB komunikace řezáním hloubky do 10 cm</t>
  </si>
  <si>
    <t>1745205068</t>
  </si>
  <si>
    <t>Dělení AB komunikace řezáním hloubky do 10 cm. Poznámka: 1. V cenách jsou započteny náklady na provedení úkolu.</t>
  </si>
  <si>
    <t>Prořezání spar pro utěsnění zálivkou, řezy pro napojení na stávající stav</t>
  </si>
  <si>
    <t>napojení nové vozovky na starou</t>
  </si>
  <si>
    <t>2*2*4,2</t>
  </si>
  <si>
    <t>u odvodňovacích žlabů</t>
  </si>
  <si>
    <t>2*5,6</t>
  </si>
  <si>
    <t>4,6</t>
  </si>
  <si>
    <t>u závěrných zídek přejezdové konstrukce</t>
  </si>
  <si>
    <t>vpravo</t>
  </si>
  <si>
    <t>11*1,2</t>
  </si>
  <si>
    <t>vlevo</t>
  </si>
  <si>
    <t>14*1,2</t>
  </si>
  <si>
    <t>5913240010</t>
  </si>
  <si>
    <t>Odstranění AB komunikace odtěžením nebo frézováním hloubky do 10 cm</t>
  </si>
  <si>
    <t>1413089202</t>
  </si>
  <si>
    <t>Odstranění AB komunikace odtěžením nebo frézováním hloubky do 10 cm. Poznámka: 1. V cenách jsou započteny náklady na odtěžení nebo frézování a naložení výzisku na dopravní prostředek.</t>
  </si>
  <si>
    <t>Odstranění stávajícího krytu kounikace v rozsahu úpravy</t>
  </si>
  <si>
    <t>mimo konstrukci přejezdu</t>
  </si>
  <si>
    <t>Odměřením ze situace</t>
  </si>
  <si>
    <t>Vlevo trati, odečet předpokládané silnější vrstvy na hlavách pražců (pol. 5913240020), odečet odvodňovacího žlabu</t>
  </si>
  <si>
    <t>77,34-7,91-2,24</t>
  </si>
  <si>
    <t>Vpravo do trati</t>
  </si>
  <si>
    <t>101,57-8,87</t>
  </si>
  <si>
    <t>5913240020</t>
  </si>
  <si>
    <t>Odstranění AB komunikace odtěžením nebo frézováním hloubky do 20 cm</t>
  </si>
  <si>
    <t>1606420107</t>
  </si>
  <si>
    <t>Odstranění AB komunikace odtěžením nebo frézováním hloubky do 20 cm. Poznámka: 1. V cenách jsou započteny náklady na odtěžení nebo frézování a naložení výzisku na dopravní prostředek.</t>
  </si>
  <si>
    <t>Odstranění AB z přejezdu</t>
  </si>
  <si>
    <t>odměřením ze situace</t>
  </si>
  <si>
    <t>Mezi ochrannými kolejnicemi</t>
  </si>
  <si>
    <t>12,120</t>
  </si>
  <si>
    <t>Vnější strana vlevo, šířka 800mm od vnější hrany hlavy kolejnice</t>
  </si>
  <si>
    <t>8,87</t>
  </si>
  <si>
    <t>Vnější strana vpravo, šířka 800mm od vnější hrany hlavy kolejnice</t>
  </si>
  <si>
    <t>7,91</t>
  </si>
  <si>
    <t>5913245010</t>
  </si>
  <si>
    <t>Oprava komunikace vyplněním trhlin zálivkovou hmotou</t>
  </si>
  <si>
    <t>-1969400044</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</si>
  <si>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</si>
  <si>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Ütěsnění spar asfaltovou zálivkou za tepla</t>
  </si>
  <si>
    <t>2*4,2</t>
  </si>
  <si>
    <t>5963152000</t>
  </si>
  <si>
    <t>Asfaltová zálivka pro trhliny a spáry</t>
  </si>
  <si>
    <t>kg</t>
  </si>
  <si>
    <t>1482880046</t>
  </si>
  <si>
    <t>54,2*2,2 "Přepočtené koeficientem množství</t>
  </si>
  <si>
    <t>5913255030</t>
  </si>
  <si>
    <t>Zřízení konstrukce vozovky asfaltobetonové s podkladní, ložní a obrusnou vrstvou tloušťky do 15 cm</t>
  </si>
  <si>
    <t>-267878219</t>
  </si>
  <si>
    <t>Zřízení konstrukce vozovky asfaltobetonové s podkladní, ložní a obrusnou vrstvou tloušťky do 15 cm. Poznámka: 1. V cenách jsou započteny náklady na zřízení vozovky s živičným na podkladu ze stmelených vrstev a na manipulaci. 2. V cenách nejsou obsaženy náklady na dodávku materiálu.</t>
  </si>
  <si>
    <t>Obrusná a ložná vrstva vozovky včetně spojovacího postřiku z katioaktivní emulze</t>
  </si>
  <si>
    <t>zahrnuje i nutné přesahy ložní a podkladní vrstvy a infiltrační a spojovací postřiky, včetně dodání materiálu postřiku.</t>
  </si>
  <si>
    <t xml:space="preserve">Dle PD - situace  a příčných řezů</t>
  </si>
  <si>
    <t>odměřením ve výkresu -plocha obrusné vrstvy</t>
  </si>
  <si>
    <t>vpravo trati</t>
  </si>
  <si>
    <t>100,57</t>
  </si>
  <si>
    <t>vlevo trati</t>
  </si>
  <si>
    <t>79,42</t>
  </si>
  <si>
    <t>5963146000</t>
  </si>
  <si>
    <t>Asfaltový beton ACO 11S 50/70 střednězrnný-obrusná vrstva</t>
  </si>
  <si>
    <t>-733423582</t>
  </si>
  <si>
    <t>Materiál pro obrusnou vrstvu</t>
  </si>
  <si>
    <t>179,99*0,04*1,03*2,4</t>
  </si>
  <si>
    <t>5963146010</t>
  </si>
  <si>
    <t>Asfaltový beton ACL 16S 50/70 hrubozrnný-ložní vrstva</t>
  </si>
  <si>
    <t>-2006464924</t>
  </si>
  <si>
    <t>179,99*(4,4/4,2)*0,06*1,03*2,4</t>
  </si>
  <si>
    <t>5963146020</t>
  </si>
  <si>
    <t>Asfaltový beton ACP 16S 50/70 středněznný-podkladní vrstva</t>
  </si>
  <si>
    <t>-925287655</t>
  </si>
  <si>
    <t>179,99*(4,6/4,2)*0,05*1,03*2,4</t>
  </si>
  <si>
    <t>5913280210</t>
  </si>
  <si>
    <t>Demontáž dílů komunikace obrubníku uložení v betonu</t>
  </si>
  <si>
    <t>2019438826</t>
  </si>
  <si>
    <t>Demontáž dílů komunikace obrubníku uložení v betonu. Poznámka: 1. V cenách jsou započteny náklady na odstranění dlažby nebo obrubníku a naložení na dopravní prostředek.</t>
  </si>
  <si>
    <t xml:space="preserve">Demontáž betonových silničních obrub komunikace </t>
  </si>
  <si>
    <t>z fotodokumentace - 10 ks ABO 2-15 PUL (500x150x250mm)</t>
  </si>
  <si>
    <t>10*0,5</t>
  </si>
  <si>
    <t>5913322030</t>
  </si>
  <si>
    <t>Demontáž svislé dopravní značky včetně sloupku a patky</t>
  </si>
  <si>
    <t>2001277389</t>
  </si>
  <si>
    <t>Demontáž svislé dopravní značky včetně sloupku a patky. Poznámka: 1. V cenách jsou započteny náklady na demontáž dílů, jejich naložení na dopravní prostředek a urovnání terénu.</t>
  </si>
  <si>
    <t>Dočasná demontáž svislých dopravních značek - číslo přejezdu v evidenci správce komunikace.</t>
  </si>
  <si>
    <t>Včetně uschování pro zpětné osazení</t>
  </si>
  <si>
    <t>Dle fotodokumentace</t>
  </si>
  <si>
    <t>5913323030</t>
  </si>
  <si>
    <t>Montáž svislé dopravní značky včetně sloupku a patky</t>
  </si>
  <si>
    <t>-1602979599</t>
  </si>
  <si>
    <t>Montáž svislé dopravní značky včetně sloupku a patky. Poznámka: 1. V cenách jsou započteny náklady na montáž dílů včetně zemních prací a úpravy terénu. 2. V cenách nejsou obsaženy náklady na dodávku materiálu.</t>
  </si>
  <si>
    <t>Zpětná montáž svislých dopravních značek - číslo přejezdu v evidenci správce komunikace.</t>
  </si>
  <si>
    <t>5914020020</t>
  </si>
  <si>
    <t>Čištění otevřených odvodňovacích zařízení strojně příkop nezpevněný</t>
  </si>
  <si>
    <t>613211145</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</si>
  <si>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</si>
  <si>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Pročitění a vyprofilování příkopů komunikace, napojení a případná úprava do drážních příkopů</t>
  </si>
  <si>
    <t>Odhad- délky příkopů x objem na bm</t>
  </si>
  <si>
    <t>(25+35+2*20)*0,3</t>
  </si>
  <si>
    <t>(15+45)*0,3+15*0,3</t>
  </si>
  <si>
    <t>5914030520</t>
  </si>
  <si>
    <t>Demontáž dílů otevřeného odvodnění silničního žlabu štěrbinového</t>
  </si>
  <si>
    <t>1015228202</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</si>
  <si>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</si>
  <si>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 xml:space="preserve">Stávající odvodňovací žlab </t>
  </si>
  <si>
    <t>včetně obetonování a betonového lože</t>
  </si>
  <si>
    <t>Dle Pd - situace</t>
  </si>
  <si>
    <t>8,0</t>
  </si>
  <si>
    <t>5914035560</t>
  </si>
  <si>
    <t>Zřízení otevřených odvodňovacích zařízení prahové vpusti monolitická betonová konstrukce</t>
  </si>
  <si>
    <t>-751737178</t>
  </si>
  <si>
    <t>Zřízení otevřených odvodňovacích zařízení prahové vpusti monolitická betonová konstrukce.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</si>
  <si>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Odvodňovací žlab z polymerbetonu s integrovanou mříží pro zatížení F900</t>
  </si>
  <si>
    <t>včetně obetonování</t>
  </si>
  <si>
    <t>5964123000</t>
  </si>
  <si>
    <t>Odvodňovací žlab s mříží</t>
  </si>
  <si>
    <t>-1913638894</t>
  </si>
  <si>
    <t>Odvodňovací žlab z polymerbetonu s integrovanou mříží pro zatížení F900, dimenzovaný pro příčné přejezdy Napž. ACO Monoblock RD 200 V</t>
  </si>
  <si>
    <t>5915005020</t>
  </si>
  <si>
    <t>Hloubení rýh nebo jam ručně na železničním spodku třídy těžitelnosti I skupiny 2</t>
  </si>
  <si>
    <t>1676019095</t>
  </si>
  <si>
    <t>Hloubení rýh nebo jam ručně na železničním spodku třídy těžitelnosti I skupiny 2. Poznámka: 1. V cenách jsou započteny náklady na hloubení a uložení výzisku na terén nebo naložení na dopravní prostředek a uložení na úložišti.</t>
  </si>
  <si>
    <t>Odkopání zahlubované kabelové trasy</t>
  </si>
  <si>
    <t xml:space="preserve">Dle PD  a vyjádření správců</t>
  </si>
  <si>
    <t>odkopání trasy</t>
  </si>
  <si>
    <t>(27,0+5,0+8,2+10,0)*0,8*1,5</t>
  </si>
  <si>
    <t>prohloubení rýhy - pod komunicí a výběhy do stran</t>
  </si>
  <si>
    <t>(27,0+5,0+10)*0,8*0,3/2+8,2*0,8*0,3</t>
  </si>
  <si>
    <t>Odkopání rezerv (smyčky) a kolem výstražníku</t>
  </si>
  <si>
    <t>3*2,0*2,0*1,5+2*3,0*0,8*1,5</t>
  </si>
  <si>
    <t>5915007020</t>
  </si>
  <si>
    <t>Zásyp jam nebo rýh sypaninou na železničním spodku se zhutněním</t>
  </si>
  <si>
    <t>979925471</t>
  </si>
  <si>
    <t>Zásyp jam nebo rýh sypaninou na železničním spodku se zhutněním. Poznámka: 1. Ceny zásypu jam a rýh se zhutněním jsou určeny pro jakoukoliv míru zhutnění.</t>
  </si>
  <si>
    <t>Zpětný zásyp zahlubované kabelové trasy</t>
  </si>
  <si>
    <t>5915010020</t>
  </si>
  <si>
    <t>Těžení zeminy nebo horniny železničního spodku třídy těžitelnosti I skupiny 2</t>
  </si>
  <si>
    <t>-1141859555</t>
  </si>
  <si>
    <t>Těžení zeminy nebo horniny železničního spodku třídy těžitelnosti I skupiny 2. Poznámka: 1. V cenách jsou započteny náklady na těžení a uložení výzisku na terén nebo naložení na dopravní prostředek a uložení na úložišti.</t>
  </si>
  <si>
    <t>Odtěžení stávajících konstrukčních vrstev a zeminy na zemní pláň komunikace</t>
  </si>
  <si>
    <t>Dle PD - situace a příčných řezů</t>
  </si>
  <si>
    <t>Odtěžení na zemní pláň (plocha vozovky rozšířená o šířku pláně pod krajnicí)</t>
  </si>
  <si>
    <t xml:space="preserve">vpravo trati </t>
  </si>
  <si>
    <t>(100,57+(22,03+29,55)*(0,5+0,6*2))*0,45</t>
  </si>
  <si>
    <t>(79,42+(12,82+24,51)*(0,5+2*0,4))*((0,45+0,75)/2)</t>
  </si>
  <si>
    <t>Zahloubení pro odvodňovací žlab - jeho podkladní beton</t>
  </si>
  <si>
    <t>(8,0+0,5)*0,8*0,3</t>
  </si>
  <si>
    <t>5915020010</t>
  </si>
  <si>
    <t>Povrchová úprava plochy železničního spodku</t>
  </si>
  <si>
    <t>1740418577</t>
  </si>
  <si>
    <t>Povrchová úprava plochy železničního spodku. Poznámka: 1. V cenách jsou započteny náklady na urovnání a úpravu ploch nebo skládek výzisku kameniva a zeminy s jejich případnou rekultivací.</t>
  </si>
  <si>
    <t>Zpětný zásyp zahlubované kabelové trasy -úprava terénu</t>
  </si>
  <si>
    <t>(27,0+5,0+8,2+10,0)*1,5</t>
  </si>
  <si>
    <t>Odkopání rezerv (smyčky)</t>
  </si>
  <si>
    <t>3*4,0*2,0</t>
  </si>
  <si>
    <t>9902300400</t>
  </si>
  <si>
    <t>Doprava jednosměrná mechanizací o nosnosti přes 3,5 t sypanin (kameniva, písku, suti, dlažebních kostek, atd.) do 40 km</t>
  </si>
  <si>
    <t>-1626041936</t>
  </si>
  <si>
    <t>Doprava jednosměrná mechanizací o nosnosti přes 3,5 t sypanin (kameniva, písku, suti, dlažebních kostek,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</si>
  <si>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Odvoz suti a zeminy na skládku</t>
  </si>
  <si>
    <t>asfalt</t>
  </si>
  <si>
    <t xml:space="preserve">z pol.  5913240010 </t>
  </si>
  <si>
    <t>159,890*0,1*2,4</t>
  </si>
  <si>
    <t>z pol. 5913240020</t>
  </si>
  <si>
    <t>28,90*0,2*2,4</t>
  </si>
  <si>
    <t>zemina</t>
  </si>
  <si>
    <t>z pol. 5915010020 (odkopávky)</t>
  </si>
  <si>
    <t>163,524*1,8</t>
  </si>
  <si>
    <t xml:space="preserve">z pol.   5914020020     (čištění příkopů)</t>
  </si>
  <si>
    <t>52,50*1,8</t>
  </si>
  <si>
    <t xml:space="preserve">beton - z pol.   5913280210  (obruby)</t>
  </si>
  <si>
    <t>5*(0,25*0,15+0,25)*2,4</t>
  </si>
  <si>
    <t>beton - štěrbinové žlaby včetně lože - z pol. 5914030520</t>
  </si>
  <si>
    <t>8,0*0,4*0,5*2,5</t>
  </si>
  <si>
    <t>9902300500</t>
  </si>
  <si>
    <t>Doprava jednosměrná mechanizací o nosnosti přes 3,5 t sypanin (kameniva, písku, suti, dlažebních kostek, atd.) do 60 km</t>
  </si>
  <si>
    <t>-2144198639</t>
  </si>
  <si>
    <t>Doprava jednosměrná mechanizací o nosnosti přes 3,5 t sypanin (kameniva, písku, suti, dlažebních kostek,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</si>
  <si>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Asfaltový beton z obalovny</t>
  </si>
  <si>
    <t xml:space="preserve">z pol. 5963146000  (obrusná vrstva )</t>
  </si>
  <si>
    <t>z pol. 5963146010 (ložná vrstva)</t>
  </si>
  <si>
    <t>z pol. 5963146020 (podkladní vrstva)</t>
  </si>
  <si>
    <t>9902401000</t>
  </si>
  <si>
    <t>Doprava jednosměrná mechanizací o nosnosti přes 3,5 t objemnějšího kusového materiálu (prefabrikátů, stožárů, výhybek, rozvaděčů, vybouraných hmot atd.) do 250 km</t>
  </si>
  <si>
    <t>-678764660</t>
  </si>
  <si>
    <t>Doprava jednosměrná mechanizací o nosnosti přes 3,5 t objemnějšího kusového materiálu (prefabrikátů, stožárů, výhybek, rozvaděčů, vybouraných hmot atd.) do 250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</si>
  <si>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Celopryžové panely</t>
  </si>
  <si>
    <t>Vnitřní panely přejezdu dl. 0,6m</t>
  </si>
  <si>
    <t>26*0,135</t>
  </si>
  <si>
    <t>Vnější panely přejezdu dl. 1,2 m</t>
  </si>
  <si>
    <t>11*0,107</t>
  </si>
  <si>
    <t>14*0,107</t>
  </si>
  <si>
    <t>Závěrné zídky</t>
  </si>
  <si>
    <t>11*1,2*0,06*2,5</t>
  </si>
  <si>
    <t>14*1,2*0,06*2,5</t>
  </si>
  <si>
    <t>Základy pod závěrné zídky</t>
  </si>
  <si>
    <t>9*1,5*0,5*0,3*2,4</t>
  </si>
  <si>
    <t>12*1,5*0,5*0,3*2,4</t>
  </si>
  <si>
    <t>Spojovací materiál - odhad</t>
  </si>
  <si>
    <t>2,0</t>
  </si>
  <si>
    <t>Nové odvodňovací žlaby</t>
  </si>
  <si>
    <t>8*0,101</t>
  </si>
  <si>
    <t>9903100100</t>
  </si>
  <si>
    <t>Přeprava mechanizace na místo prováděných prací o hmotnosti do 12 t přes 50 do 100 km</t>
  </si>
  <si>
    <t>ks</t>
  </si>
  <si>
    <t>584683775</t>
  </si>
  <si>
    <t>Přeprava mechanizace na místo prováděných prací o hmotnosti do 12 t přes 50 do 100 km Poznámka: 1. Ceny jsou určeny pro dopravu mechanizmů na místo prováděných prací po silnici i po kolejích. 2. V ceně jsou započteny i náklady na zpáteční cestu dopravního prostředku. Měrnou jednotkou je kus přepravovaného stroje.</t>
  </si>
  <si>
    <t>Bagr pásový nebo kolový, finišer, válec</t>
  </si>
  <si>
    <t>9909000100</t>
  </si>
  <si>
    <t>Poplatek za uložení suti nebo hmot na oficiální skládku</t>
  </si>
  <si>
    <t>-196265736</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</si>
  <si>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</si>
  <si>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Poplatek za likvidaci zeminy na oficiální skládce, nebo recyklační základně</t>
  </si>
  <si>
    <t xml:space="preserve">z pol.  5915010020      (odkop)</t>
  </si>
  <si>
    <t>9909000200</t>
  </si>
  <si>
    <t>Poplatek za uložení nebezpečného odpadu na oficiální skládku</t>
  </si>
  <si>
    <t>-2740932</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</si>
  <si>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</si>
  <si>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Asfaltový beton ze stávající vozovky a přejezdové konstrukce</t>
  </si>
  <si>
    <t>-2097892272</t>
  </si>
  <si>
    <t>Likvidace vybouraných obrub - recyklace nebo skládka</t>
  </si>
  <si>
    <t>7593505150</t>
  </si>
  <si>
    <t>Pokládka výstražné fólie do výkopu</t>
  </si>
  <si>
    <t>512</t>
  </si>
  <si>
    <t>381500994</t>
  </si>
  <si>
    <t>Označení zahlubované kabelové trasy při zpětném zásypu</t>
  </si>
  <si>
    <t>Včetně dodávky materiálů</t>
  </si>
  <si>
    <t xml:space="preserve">Dle PD  a vyjádření správců - SSZT, SEE, CDT</t>
  </si>
  <si>
    <t>(27,0+5,0+8,2+10,0)*3</t>
  </si>
  <si>
    <t>3*2*5,0</t>
  </si>
  <si>
    <t>SO 2.3.2 - Úprava komunikace - položky ÚRS</t>
  </si>
  <si>
    <t>HSV - Práce a dodávky HSV</t>
  </si>
  <si>
    <t xml:space="preserve">    1 - Zemní práce</t>
  </si>
  <si>
    <t xml:space="preserve">    4 - Vodorovné konstrukce</t>
  </si>
  <si>
    <t xml:space="preserve">    5 - Komunikace pozemní</t>
  </si>
  <si>
    <t xml:space="preserve">    9 - Ostatní konstrukce a práce, bourání</t>
  </si>
  <si>
    <t xml:space="preserve">    998 - Přesun hmot</t>
  </si>
  <si>
    <t>M - Práce a dodávky M</t>
  </si>
  <si>
    <t xml:space="preserve">    46-M - Zemní práce při extr.mont.pracích</t>
  </si>
  <si>
    <t>HSV</t>
  </si>
  <si>
    <t>Práce a dodávky HSV</t>
  </si>
  <si>
    <t>Zemní práce</t>
  </si>
  <si>
    <t>119001423</t>
  </si>
  <si>
    <t>Dočasné zajištění kabelů a kabelových tratí z více než 6 volně ložených kabelů</t>
  </si>
  <si>
    <t>CS ÚRS 2023 01</t>
  </si>
  <si>
    <t>-697323197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</si>
  <si>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</si>
  <si>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Online PSC</t>
  </si>
  <si>
    <t>https://podminky.urs.cz/item/CS_URS_2023_01/119001423</t>
  </si>
  <si>
    <t>Vyvěšení zahlubované kabelové trasy při zprohlubování kabelové rýhy</t>
  </si>
  <si>
    <t>Včetně dodávky materiálu</t>
  </si>
  <si>
    <t>délka odkopané trasy</t>
  </si>
  <si>
    <t>(27,0+5,0+8,2+10,0)</t>
  </si>
  <si>
    <t>181951112</t>
  </si>
  <si>
    <t>Úprava pláně v hornině třídy těžitelnosti I skupiny 1 až 3 se zhutněním strojně</t>
  </si>
  <si>
    <t>1900841675</t>
  </si>
  <si>
    <t>Úprava pláně vyrovnáním výškových rozdílů strojně v hornině třídy těžitelnosti I, skupiny 1 až 3 se zhutněním</t>
  </si>
  <si>
    <t>https://podminky.urs.cz/item/CS_URS_2023_01/181951112</t>
  </si>
  <si>
    <t xml:space="preserve">Úprava zemní pláně komunikace do předepsaného sklonu  a zhutnění na Edef,2 = min. 45 Mpa</t>
  </si>
  <si>
    <t>Dle PD - situace příčných řezů</t>
  </si>
  <si>
    <t>přípočet pro šířku zemní pláně</t>
  </si>
  <si>
    <t>(22,03+29,55)*1,7</t>
  </si>
  <si>
    <t>plocha obrusné vrstvy</t>
  </si>
  <si>
    <t>2*79,42</t>
  </si>
  <si>
    <t>(12,82+24,51)*1,7</t>
  </si>
  <si>
    <t>Vodorovné konstrukce</t>
  </si>
  <si>
    <t>451315111</t>
  </si>
  <si>
    <t>Podkladní nebo vyrovnávací vrstva z betonu C25/30 tl 100 mm</t>
  </si>
  <si>
    <t>-897969145</t>
  </si>
  <si>
    <t>Podkladní nebo vyrovnávací vrstva z betonu prostého tř. C 25/30, ve vrstvě do 100 mm</t>
  </si>
  <si>
    <t>https://podminky.urs.cz/item/CS_URS_2023_01/451315111</t>
  </si>
  <si>
    <t xml:space="preserve">Podkladní beton </t>
  </si>
  <si>
    <t>Dle PD - situace a příčné řezy</t>
  </si>
  <si>
    <t>pro základy pod závěrné zídky přejezdu</t>
  </si>
  <si>
    <t>(9*1,50+0,1)*0,6</t>
  </si>
  <si>
    <t>(12*1,50+2*0,1)*0,6</t>
  </si>
  <si>
    <t>pod odvodňovací žlab ve vozovce</t>
  </si>
  <si>
    <t>(8,0+2*0,1)*0,6</t>
  </si>
  <si>
    <t>Komunikace pozemní</t>
  </si>
  <si>
    <t>564851111</t>
  </si>
  <si>
    <t>Podklad ze štěrkodrtě ŠD plochy přes 100 m2 tl 150 mm</t>
  </si>
  <si>
    <t>-1200002687</t>
  </si>
  <si>
    <t>Podklad ze štěrkodrti ŠD s rozprostřením a zhutněním plochy přes 100 m2, po zhutnění tl. 150 mm</t>
  </si>
  <si>
    <t>https://podminky.urs.cz/item/CS_URS_2023_01/564851111</t>
  </si>
  <si>
    <t>Horní a spodní podkladní vrstva vozovky</t>
  </si>
  <si>
    <t>kompletní dodávka včetně materiálu a jeho dopravy</t>
  </si>
  <si>
    <t>odměřením ve výkresu -plocha obrusné vrstvy + nutný přesah podkladních vrstev</t>
  </si>
  <si>
    <t>2*100,57</t>
  </si>
  <si>
    <t xml:space="preserve">přípočet pro šířku horní  a spodní podkladní vrstvy</t>
  </si>
  <si>
    <t>(22,03+29,55)*0,8</t>
  </si>
  <si>
    <t>(22,03+29,55)*1,1</t>
  </si>
  <si>
    <t>(12,82+24,51)*0,8</t>
  </si>
  <si>
    <t>(12,82+24,51)*1,1</t>
  </si>
  <si>
    <t>569831111</t>
  </si>
  <si>
    <t>Zpevnění krajnic štěrkodrtí tl 100 mm</t>
  </si>
  <si>
    <t>1777067988</t>
  </si>
  <si>
    <t>Zpevnění krajnic nebo komunikací pro pěší s rozprostřením a zhutněním, po zhutnění štěrkodrtí tl. 100 mm</t>
  </si>
  <si>
    <t>https://podminky.urs.cz/item/CS_URS_2023_01/569831111</t>
  </si>
  <si>
    <t>Krajnice komunikace</t>
  </si>
  <si>
    <t>(22,03+29,55)*0,5</t>
  </si>
  <si>
    <t>(12,82+24,51)*0,5</t>
  </si>
  <si>
    <t>Ostatní konstrukce a práce, bourání</t>
  </si>
  <si>
    <t>939292015</t>
  </si>
  <si>
    <t>Obetonování konstrukcí pozemních komunikací betonem se zvýšenými nároky na prostředí tř. C 30/37</t>
  </si>
  <si>
    <t>119362128</t>
  </si>
  <si>
    <t>Obetonování konstrukcí pozemních komunikací z betonu prostého se zvýšenými nároky na prostředí tř. C 30/37</t>
  </si>
  <si>
    <t>https://podminky.urs.cz/item/CS_URS_2023_01/939292015</t>
  </si>
  <si>
    <t xml:space="preserve">Odvodňovací žlab z polymerbetonu s integrovanou mříží  - podkladní beton a obetonování, vč. případného bednění stěn</t>
  </si>
  <si>
    <t>podkladní beton</t>
  </si>
  <si>
    <t>obetonování do úrovně vozovky</t>
  </si>
  <si>
    <t>8,0*2*0,2*0,4</t>
  </si>
  <si>
    <t>998</t>
  </si>
  <si>
    <t>Přesun hmot</t>
  </si>
  <si>
    <t>998225111</t>
  </si>
  <si>
    <t>Přesun hmot pro pozemní komunikace s krytem z kamene, monolitickým betonovým nebo živičným</t>
  </si>
  <si>
    <t>1263623693</t>
  </si>
  <si>
    <t>Přesun hmot pro komunikace s krytem z kameniva, monolitickým betonovým nebo živičným dopravní vzdálenost do 200 m jakékoliv délky objektu</t>
  </si>
  <si>
    <t>https://podminky.urs.cz/item/CS_URS_2023_01/998225111</t>
  </si>
  <si>
    <t>Práce a dodávky M</t>
  </si>
  <si>
    <t>46-M</t>
  </si>
  <si>
    <t>Zemní práce při extr.mont.pracích</t>
  </si>
  <si>
    <t>460662114</t>
  </si>
  <si>
    <t>Kabelové lože z písku pro kabely vn a vvn bez zakrytí š přes 65 do 80 cm</t>
  </si>
  <si>
    <t>777490121</t>
  </si>
  <si>
    <t>Kabelové lože z písku včetně podsypu, zhutnění a urovnání povrchu pro kabely vn a vvn bez zakrytí, šířky přes 65 do 80 cm</t>
  </si>
  <si>
    <t>https://podminky.urs.cz/item/CS_URS_2023_01/460662114</t>
  </si>
  <si>
    <t xml:space="preserve">Nové pískové lože  zahlubované kabelové trasy</t>
  </si>
  <si>
    <t xml:space="preserve"> trasy</t>
  </si>
  <si>
    <t>27,0+5,0+8,2+10,0</t>
  </si>
  <si>
    <t xml:space="preserve"> rezerv (smyčky) a kolem výststražníku</t>
  </si>
  <si>
    <t>3*2,0*5,0+2*3,0</t>
  </si>
  <si>
    <t>SO 2.4 - Materiál objednatele</t>
  </si>
  <si>
    <t>5963101007</t>
  </si>
  <si>
    <t>Přejezd celopryžový Strail pro nezatížené komunikace se závěrnou zídkou tv. T</t>
  </si>
  <si>
    <t>-438465262</t>
  </si>
  <si>
    <t>SO 3 - Km 147,849 - 148,049 Žihle</t>
  </si>
  <si>
    <t>SO 3.1 - Výměna pražců a čištění KL, km 147,849 - 148,049</t>
  </si>
  <si>
    <t>-2020754916</t>
  </si>
  <si>
    <t>200*0,75*2</t>
  </si>
  <si>
    <t>-1742192091</t>
  </si>
  <si>
    <t>-713374728</t>
  </si>
  <si>
    <t>1819475420</t>
  </si>
  <si>
    <t>0,200</t>
  </si>
  <si>
    <t>1421983726</t>
  </si>
  <si>
    <t>1167951010</t>
  </si>
  <si>
    <t>200*0,8</t>
  </si>
  <si>
    <t>300*0,15</t>
  </si>
  <si>
    <t>1471469873</t>
  </si>
  <si>
    <t>205*1,376</t>
  </si>
  <si>
    <t>2014024964</t>
  </si>
  <si>
    <t>234234432</t>
  </si>
  <si>
    <t>367</t>
  </si>
  <si>
    <t>1069394972</t>
  </si>
  <si>
    <t>336*2</t>
  </si>
  <si>
    <t>-1528037877</t>
  </si>
  <si>
    <t>336*4</t>
  </si>
  <si>
    <t>996624032</t>
  </si>
  <si>
    <t>367*0,09</t>
  </si>
  <si>
    <t>-1037882461</t>
  </si>
  <si>
    <t>367*0,000262*2</t>
  </si>
  <si>
    <t>-496200332</t>
  </si>
  <si>
    <t xml:space="preserve">367*0,09"naložení dřevěných  pražců-výzisk"</t>
  </si>
  <si>
    <t>1739029904</t>
  </si>
  <si>
    <t>150,000*1,8+45*1,5"KL+stezky"</t>
  </si>
  <si>
    <t>-42639541</t>
  </si>
  <si>
    <t>-1607794893</t>
  </si>
  <si>
    <t>282,080"doprava kameniva"</t>
  </si>
  <si>
    <t>-2099423703</t>
  </si>
  <si>
    <t>367*0,026"odvoz šrotu do Mladotic"</t>
  </si>
  <si>
    <t>785904751</t>
  </si>
  <si>
    <t>1007103069</t>
  </si>
  <si>
    <t>-172875141</t>
  </si>
  <si>
    <t>367*0,9+0,192"dřevěné pražce+plasty na skládku"</t>
  </si>
  <si>
    <t>1804403723</t>
  </si>
  <si>
    <t>2034441915</t>
  </si>
  <si>
    <t>1877359711</t>
  </si>
  <si>
    <t>227814752</t>
  </si>
  <si>
    <t>SO 3.2 - Výměna kolejnic a zřízení BK km 147,849 - 148,049</t>
  </si>
  <si>
    <t>-1456155544</t>
  </si>
  <si>
    <t>225*2</t>
  </si>
  <si>
    <t>-216463051</t>
  </si>
  <si>
    <t>5908005425</t>
  </si>
  <si>
    <t>Oprava kolejnicového styku demontáž spojek tvar S49, T, A</t>
  </si>
  <si>
    <t>1385306639</t>
  </si>
  <si>
    <t>Oprava kolejnicového styku demontáž spojek tvar S49, T, A.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</si>
  <si>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9*2</t>
  </si>
  <si>
    <t>1318038869</t>
  </si>
  <si>
    <t>465725494</t>
  </si>
  <si>
    <t>784183013</t>
  </si>
  <si>
    <t>2043665187</t>
  </si>
  <si>
    <t>5910030310</t>
  </si>
  <si>
    <t>Příplatek za směrové vyrovnání kolejnic v obloucích o poloměru 300 m a menším</t>
  </si>
  <si>
    <t>1868513984</t>
  </si>
  <si>
    <t>Příplatek za směrové vyrovnání kolejnic v obloucích o poloměru 300 m a menším. Poznámka: 1. V cenách jsou započteny náklady na použití přípravku pro směrové vyrovnání kolejnic.</t>
  </si>
  <si>
    <t>735578423</t>
  </si>
  <si>
    <t>1821240641</t>
  </si>
  <si>
    <t>250*2</t>
  </si>
  <si>
    <t>1948735567</t>
  </si>
  <si>
    <t>-1898988877</t>
  </si>
  <si>
    <t>200*2</t>
  </si>
  <si>
    <t>5910136010</t>
  </si>
  <si>
    <t>Montáž pražcové kotvy v koleji</t>
  </si>
  <si>
    <t>472465724</t>
  </si>
  <si>
    <t>Montáž pražcové kotvy v koleji. Poznámka: 1. V cenách jsou započteny náklady na odstranění kameniva, montáž, ošetření součásti mazivem a úpravu kameniva. 2. V cenách nejsou obsaženy náklady na dodávku materiálu.</t>
  </si>
  <si>
    <t>5960101005</t>
  </si>
  <si>
    <t>Pražcové kotvy TDHB pro pražec betonový SB 8</t>
  </si>
  <si>
    <t>-1979771320</t>
  </si>
  <si>
    <t>5960101040</t>
  </si>
  <si>
    <t>Pražcové kotvy TDHB pro pražec dřevěný</t>
  </si>
  <si>
    <t>1943968096</t>
  </si>
  <si>
    <t>561027678</t>
  </si>
  <si>
    <t>1066433071</t>
  </si>
  <si>
    <t>9*0,120</t>
  </si>
  <si>
    <t>-252593375</t>
  </si>
  <si>
    <t>9*0,120"naložení zajišťovacích značek"</t>
  </si>
  <si>
    <t>24"naložení kolejnic "</t>
  </si>
  <si>
    <t>-149296940</t>
  </si>
  <si>
    <t>24*2"přeprava kolejnic do a z Mladotic"</t>
  </si>
  <si>
    <t>1424747948</t>
  </si>
  <si>
    <t>10,5"přeprava drobného šrotu do Mladotic"</t>
  </si>
  <si>
    <t>397762687</t>
  </si>
  <si>
    <t>1,080"odvoz zajišťovacích značek na skládku"</t>
  </si>
  <si>
    <t>-1392157655</t>
  </si>
  <si>
    <t>22,226"doprava kolejnic</t>
  </si>
  <si>
    <t>1922712841</t>
  </si>
  <si>
    <t>22,226*200</t>
  </si>
  <si>
    <t>SO 3.3 - Oprava výhybek č. 7 a 8 v žst. Žihle</t>
  </si>
  <si>
    <t>5911013020</t>
  </si>
  <si>
    <t>Výměna jazyka a opornice výhybky jednoduché s jedním hákovým závěrem soustavy S49</t>
  </si>
  <si>
    <t>-630665166</t>
  </si>
  <si>
    <t>Výměna jazyka a opornice výhybky jednoduché s jedním hákovým závěrem soustavy S49. Poznámka: 1. V cenách jsou započteny náklady na zřízení nebo demontáž prozatímních styků, demontáž upevňovadel, závěru a dílů, výměnu a montáž dílů, úpravu pryžových podložek a dilatačních spár, montáž závěru a upevňovadel, seřízení závěru, provedení západkové zkoušky a ošetření součástí mazivem. 2. V cenách nejsou započteny náklady na dodávku dílů, dělení kolejnic, zřízení svaru, demontáž a montáž opěrek a styků.</t>
  </si>
  <si>
    <t>1*12,80"opornice</t>
  </si>
  <si>
    <t>1*10.80" jazyk</t>
  </si>
  <si>
    <t>5911113020</t>
  </si>
  <si>
    <t>Výměna srdcovky jednoduché montované z kolejnic soustavy S49</t>
  </si>
  <si>
    <t>187190538</t>
  </si>
  <si>
    <t>Výměna srdcovky jednoduché montované z kolejnic soustavy S49.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</si>
  <si>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5907015466</t>
  </si>
  <si>
    <t>Ojedinělá výměna kolejnic současně s výměnou pryžové podložky, tvar S49, T, 49E1</t>
  </si>
  <si>
    <t>-1675893497</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</si>
  <si>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</si>
  <si>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25,6+26,3"1.SK</t>
  </si>
  <si>
    <t>84,5*2"3.SK</t>
  </si>
  <si>
    <t>5911233030</t>
  </si>
  <si>
    <t>Demontáž jazykové opěrky soustavy S49</t>
  </si>
  <si>
    <t>-1563959081</t>
  </si>
  <si>
    <t>Demontáž jazykové opěrky soustavy S49. Poznámka: 1. V cenách jsou započteny náklady na demontáž a naložení na dopravní prostředek.</t>
  </si>
  <si>
    <t>5911251030</t>
  </si>
  <si>
    <t>Montáž jazykové opěrky soustavy S49</t>
  </si>
  <si>
    <t>-477372197</t>
  </si>
  <si>
    <t>Montáž jazykové opěrky soustavy S49. Poznámka: 1. V cenách jsou započteny náklady na montáž a ošetření součásti mazivem. 2. V cenách nejsou obsaženy náklady na dodávku materiálu.</t>
  </si>
  <si>
    <t>5911235030</t>
  </si>
  <si>
    <t>Demontáž opornicové opěrky soustavy S49</t>
  </si>
  <si>
    <t>-1029268930</t>
  </si>
  <si>
    <t>Demontáž opornicové opěrky soustavy S49. Poznámka: 1. V cenách jsou započteny náklady na demontáž a naložení na dopravní prostředek.</t>
  </si>
  <si>
    <t>5911253030</t>
  </si>
  <si>
    <t>Montáž opornicové opěrky soustavy S49</t>
  </si>
  <si>
    <t>-645792799</t>
  </si>
  <si>
    <t>Montáž opornicové opěrky soustavy S49. Poznámka: 1. V cenách jsou započteny náklady na montáž a ošetření součásti mazivem. 2. V cenách nejsou obsaženy náklady na dodávku materiálu.</t>
  </si>
  <si>
    <t>5908053170</t>
  </si>
  <si>
    <t>Výměna drobného kolejiva šroub svěrkový jiný tvar</t>
  </si>
  <si>
    <t>-1089349784</t>
  </si>
  <si>
    <t>Výměna drobného kolejiva šroub svěrkový jiný tvar. Poznámka: 1. V cenách jsou započteny náklady na demontáž upevňovadel, výměnu součásti, montáž upevňovadel a ošetření součástí mazivem. 2. V cenách nejsou obsaženy náklady na dodávku materiálu.</t>
  </si>
  <si>
    <t>5+2</t>
  </si>
  <si>
    <t>5908053150</t>
  </si>
  <si>
    <t>Výměna drobného kolejiva šroub svěrkový tv. T</t>
  </si>
  <si>
    <t>1804509844</t>
  </si>
  <si>
    <t>Výměna drobného kolejiva šroub svěrkový tv. T. Poznámka: 1. V cenách jsou započteny náklady na demontáž upevňovadel, výměnu součásti, montáž upevňovadel a ošetření součástí mazivem. 2. V cenách nejsou obsaženy náklady na dodávku materiálu.</t>
  </si>
  <si>
    <t>200"šroub T5</t>
  </si>
  <si>
    <t>20"šroub T10</t>
  </si>
  <si>
    <t>5910131030</t>
  </si>
  <si>
    <t>Montáž zádržné opěrky na jazyk i opornici</t>
  </si>
  <si>
    <t>pár</t>
  </si>
  <si>
    <t>-1522560609</t>
  </si>
  <si>
    <t>Montáž zádržné opěrky na jazyk i opornici. Poznámka: 1. V cenách jsou započteny náklady na montáž. 2. V cenách nejsou obsaženy náklady na dodávku materiálu a vrtání otvorů.</t>
  </si>
  <si>
    <t>2*2</t>
  </si>
  <si>
    <t>-1908407969</t>
  </si>
  <si>
    <t>506498953</t>
  </si>
  <si>
    <t>5911121030</t>
  </si>
  <si>
    <t>Výměna kolejnice u přídržnice typ Kn60 přímá soustavy S49</t>
  </si>
  <si>
    <t>-149399878</t>
  </si>
  <si>
    <t>Výměna kolejnice u přídržnice typ Kn60 přímá soustavy S49. Poznámka: 1. V cenách jsou započteny náklady na montáž nebo demontáž prozatímních styků, demontáž upevňovadel, přídržnice a kolejnice, výměnu kolejnice, montáž přídržnice a upevňovadel, úpravu a vymezení šířky žlábku a ošetření součástí mazivem. 2. V cenách nejsou obsaženy náklady na dodávku materiálu, dělení kolejnic, zřízení svaru, demontáž a montáž styků.</t>
  </si>
  <si>
    <t>2*5,900</t>
  </si>
  <si>
    <t>5911121130</t>
  </si>
  <si>
    <t>Výměna kolejnice u přídržnice typ Kn60 ohnuté soustavy S49</t>
  </si>
  <si>
    <t>-107415447</t>
  </si>
  <si>
    <t>Výměna kolejnice u přídržnice typ Kn60 ohnuté soustavy S49. Poznámka: 1. V cenách jsou započteny náklady na montáž nebo demontáž prozatímních styků, demontáž upevňovadel, přídržnice a kolejnice, výměnu kolejnice, montáž přídržnice a upevňovadel, úpravu a vymezení šířky žlábku a ošetření součástí mazivem. 2. V cenách nejsou obsaženy náklady na dodávku materiálu, dělení kolejnic, zřízení svaru, demontáž a montáž styků.</t>
  </si>
  <si>
    <t>-208315200</t>
  </si>
  <si>
    <t>9,8+8,9+10,9+9,9"v.č. 8</t>
  </si>
  <si>
    <t>10,7*2+10,9+10,4"v.č.7</t>
  </si>
  <si>
    <t>5908052010</t>
  </si>
  <si>
    <t>Výměna podložky pryžové pod patu kolejnice</t>
  </si>
  <si>
    <t>2059558782</t>
  </si>
  <si>
    <t>Výměna podložky pryžové pod patu kolejnice. Poznámka: 1. V cenách jsou započteny náklady na demontáž upevňovadel, výměnu součásti, montáž upevňovadel a ošetření součástí mazivem. 2. V cenách nejsou obsaženy náklady na dodávku materiálu.</t>
  </si>
  <si>
    <t>5958134042</t>
  </si>
  <si>
    <t>Součásti upevňovací šroub svěrkový T10 M24x80</t>
  </si>
  <si>
    <t>-1941833335</t>
  </si>
  <si>
    <t>5958134041</t>
  </si>
  <si>
    <t>Součásti upevňovací šroub svěrkový T5</t>
  </si>
  <si>
    <t>137956569</t>
  </si>
  <si>
    <t>5958122000</t>
  </si>
  <si>
    <t>Šrouby abnormální M24x85 mm abnormální</t>
  </si>
  <si>
    <t>-1711933078</t>
  </si>
  <si>
    <t>1109463873</t>
  </si>
  <si>
    <t>1150702567</t>
  </si>
  <si>
    <t>20+7+16+200</t>
  </si>
  <si>
    <t>5958134115</t>
  </si>
  <si>
    <t>Součásti upevňovací matice M24</t>
  </si>
  <si>
    <t>2025811133</t>
  </si>
  <si>
    <t>5958134140</t>
  </si>
  <si>
    <t>Součásti upevňovací vložka M</t>
  </si>
  <si>
    <t>-638428343</t>
  </si>
  <si>
    <t>660341659</t>
  </si>
  <si>
    <t>-1291842112</t>
  </si>
  <si>
    <t>98+92+120+278</t>
  </si>
  <si>
    <t>5961170060</t>
  </si>
  <si>
    <t>Zádržná opěrka proti putování (komplet pro jazky i opornici) S49 R190 pro jazyk ohnutý</t>
  </si>
  <si>
    <t>-590753608</t>
  </si>
  <si>
    <t>5961170065</t>
  </si>
  <si>
    <t>Zádržná opěrka proti putování (komplet pro jazky i opornici) S49 R190 pro jazyk přímý</t>
  </si>
  <si>
    <t>-588400897</t>
  </si>
  <si>
    <t>-686323263</t>
  </si>
  <si>
    <t>5908005525</t>
  </si>
  <si>
    <t>Oprava kolejnicového styku montáž spojek tvar S49, T, A</t>
  </si>
  <si>
    <t>812861085</t>
  </si>
  <si>
    <t>Oprava kolejnicového styku montáž spojek tvar S49, T, A.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</si>
  <si>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-1941120890</t>
  </si>
  <si>
    <t>5907055030</t>
  </si>
  <si>
    <t>Vrtání kolejnic otvor o průměru přes 23 mm</t>
  </si>
  <si>
    <t>17248622</t>
  </si>
  <si>
    <t>Vrtání kolejnic otvor o průměru přes 23 mm. Poznámka: 1. V cenách jsou započteny náklady na manipulaci, podložení, označení a provedení vrtu ve stojině kolejnice.</t>
  </si>
  <si>
    <t>5906115010</t>
  </si>
  <si>
    <t>Odsunutí pražce pro umožnění provedení svaru</t>
  </si>
  <si>
    <t>1103229033</t>
  </si>
  <si>
    <t>Odsunutí pražce pro umožnění provedení svaru. Poznámka: 1. V cenách jsou započteny náklady na odstranění kameniva, odsunutí pražce, jeho vrácení do původní polohy a dohození kameniva.</t>
  </si>
  <si>
    <t>1"KV 7</t>
  </si>
  <si>
    <t>5910020030</t>
  </si>
  <si>
    <t>Svařování kolejnic termitem plný předehřev standardní spára svar sériový tv. S49</t>
  </si>
  <si>
    <t>163686084</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</si>
  <si>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</si>
  <si>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8"v.č.8</t>
  </si>
  <si>
    <t>8"v.č.7</t>
  </si>
  <si>
    <t>4"1.SK</t>
  </si>
  <si>
    <t>10"3.SK</t>
  </si>
  <si>
    <t>-1174002190</t>
  </si>
  <si>
    <t>5910035130</t>
  </si>
  <si>
    <t>Dosažení dovolené upínací teploty v BK prodloužením kolejnicového pásu ve výhybce tv. S49</t>
  </si>
  <si>
    <t>-352649560</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</si>
  <si>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</si>
  <si>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-1432477382</t>
  </si>
  <si>
    <t>(27+50)*2"1.SK</t>
  </si>
  <si>
    <t>77*2</t>
  </si>
  <si>
    <t>1744379711</t>
  </si>
  <si>
    <t>38</t>
  </si>
  <si>
    <t>5910050010</t>
  </si>
  <si>
    <t>Umožnění volné dilatace dílů výhybek demontáž upevňovadel výhybka I. generace</t>
  </si>
  <si>
    <t>1366926449</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</si>
  <si>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</si>
  <si>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43,753*2</t>
  </si>
  <si>
    <t>39</t>
  </si>
  <si>
    <t>5910050110</t>
  </si>
  <si>
    <t>Umožnění volné dilatace dílů výhybek montáž upevňovadel výhybka I. generace</t>
  </si>
  <si>
    <t>26838766</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</si>
  <si>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</si>
  <si>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40</t>
  </si>
  <si>
    <t>-133627202</t>
  </si>
  <si>
    <t>0,100"3.SK</t>
  </si>
  <si>
    <t>0,200"1.SK</t>
  </si>
  <si>
    <t>41</t>
  </si>
  <si>
    <t>5909042010</t>
  </si>
  <si>
    <t>Přesná úprava GPK výhybky směrové a výškové uspořádání pražce dřevěné nebo ocelové</t>
  </si>
  <si>
    <t>1483597861</t>
  </si>
  <si>
    <t>Přesná úprava GPK výhybky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</si>
  <si>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42</t>
  </si>
  <si>
    <t>5905095040</t>
  </si>
  <si>
    <t>Úprava kolejového lože ojediněle ručně ve výhybce lože zapuštěné</t>
  </si>
  <si>
    <t>17716167</t>
  </si>
  <si>
    <t>Úprava kolejového lože ojediněle ručně ve výhybce lože zapuštěné. Poznámka: 1. V cenách jsou započteny náklady na úpravu KL koleje a výhybek ojediněle vidlemi. 2. V cenách nejsou obsaženy náklady na doplnění a dodávku kameniva.</t>
  </si>
  <si>
    <t>43</t>
  </si>
  <si>
    <t>5911313020</t>
  </si>
  <si>
    <t>Seřízení hákového závěru výhybky jednoduché jednozávěrové soustavy S49</t>
  </si>
  <si>
    <t>1718120985</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</si>
  <si>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</si>
  <si>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Poznámka k položce:_x000d_
Závěr=kus</t>
  </si>
  <si>
    <t>44</t>
  </si>
  <si>
    <t>-660127728</t>
  </si>
  <si>
    <t>45</t>
  </si>
  <si>
    <t>5905105040</t>
  </si>
  <si>
    <t>Doplnění KL kamenivem souvisle strojně ve výhybce</t>
  </si>
  <si>
    <t>-1006076237</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</si>
  <si>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</si>
  <si>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-1350846930</t>
  </si>
  <si>
    <t>60*1,359</t>
  </si>
  <si>
    <t>47</t>
  </si>
  <si>
    <t>5910075060</t>
  </si>
  <si>
    <t>Opravná reprofilace jazyka šíře plochy přes 30 mm hloubky přes 2 mm</t>
  </si>
  <si>
    <t>541420147</t>
  </si>
  <si>
    <t>Opravná reprofilace jazyka šíře plochy přes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</si>
  <si>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10,2*4"jazyky</t>
  </si>
  <si>
    <t>48</t>
  </si>
  <si>
    <t>5910075160</t>
  </si>
  <si>
    <t>Opravná reprofilace opornice šíře plochy přes 30 mm hloubky přes 2 mm</t>
  </si>
  <si>
    <t>-891230411</t>
  </si>
  <si>
    <t>Opravná reprofilace opornice šíře plochy přes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</si>
  <si>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11,4*4</t>
  </si>
  <si>
    <t>49</t>
  </si>
  <si>
    <t>5910080120</t>
  </si>
  <si>
    <t>Opravná reprofilace srdcovky jednoduché 1:7,5 a 1:9 hloubky přes 2 mm</t>
  </si>
  <si>
    <t>674662818</t>
  </si>
  <si>
    <t>Opravná reprofilace srdcovky jednoduché 1:7,5 a 1:9 hloubky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</si>
  <si>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50</t>
  </si>
  <si>
    <t>2116797795</t>
  </si>
  <si>
    <t>51</t>
  </si>
  <si>
    <t>5910136020</t>
  </si>
  <si>
    <t>Montáž pražcové kotvy ve výhybce</t>
  </si>
  <si>
    <t>-866751858</t>
  </si>
  <si>
    <t>Montáž pražcové kotvy ve výhybce. Poznámka: 1. V cenách jsou započteny náklady na odstranění kameniva, montáž, ošetření součásti mazivem a úpravu kameniva. 2. V cenách nejsou obsaženy náklady na dodávku materiálu.</t>
  </si>
  <si>
    <t>52</t>
  </si>
  <si>
    <t>2002187320</t>
  </si>
  <si>
    <t>53</t>
  </si>
  <si>
    <t>1119311389</t>
  </si>
  <si>
    <t>54</t>
  </si>
  <si>
    <t>279863532</t>
  </si>
  <si>
    <t>0,106"plasty na skládku</t>
  </si>
  <si>
    <t>55</t>
  </si>
  <si>
    <t>357452340</t>
  </si>
  <si>
    <t>60*1,359"doprava kameniva</t>
  </si>
  <si>
    <t>56</t>
  </si>
  <si>
    <t>-877120854</t>
  </si>
  <si>
    <t>0,5"doprava drobného kolejiva</t>
  </si>
  <si>
    <t>57</t>
  </si>
  <si>
    <t>-1509540840</t>
  </si>
  <si>
    <t>7,409"doprava kolejnic</t>
  </si>
  <si>
    <t>58</t>
  </si>
  <si>
    <t>1782868674</t>
  </si>
  <si>
    <t>7,409*200</t>
  </si>
  <si>
    <t>59</t>
  </si>
  <si>
    <t>689859215</t>
  </si>
  <si>
    <t>60</t>
  </si>
  <si>
    <t>1928531664</t>
  </si>
  <si>
    <t>61</t>
  </si>
  <si>
    <t>1206523218</t>
  </si>
  <si>
    <t>-108649437</t>
  </si>
  <si>
    <t>SO 3.4 - Materiál objednatele</t>
  </si>
  <si>
    <t>-610409410</t>
  </si>
  <si>
    <t>5961148120</t>
  </si>
  <si>
    <t>Srdcovka prodloužená JS49 1:9-190 pravá o 1400 mm</t>
  </si>
  <si>
    <t>-458265577</t>
  </si>
  <si>
    <t>5961146240</t>
  </si>
  <si>
    <t>Jazyk prodloužený JS49 1:9-190 pravý přímý 10113 mm+1300 mm</t>
  </si>
  <si>
    <t>1446283054</t>
  </si>
  <si>
    <t>5961147250</t>
  </si>
  <si>
    <t>Opornice prodloužená JS49 1:9-190 pravá ohnutá 11366 mm+1400 mm</t>
  </si>
  <si>
    <t>807371588</t>
  </si>
  <si>
    <t>5961172110</t>
  </si>
  <si>
    <t>Součásti hákového závěru výhybky jednoduché JS49 1:7,5-190, 1:9-190, 1:9-300, 1:11-300 a 1:12-500 Závěrový hák 240x260 pro výh. 1:7,5 až 1:12</t>
  </si>
  <si>
    <t>23289334</t>
  </si>
  <si>
    <t>5961172125</t>
  </si>
  <si>
    <t>Součásti hákového závěru výhybky jednoduché JS49 1:7,5-190, 1:9-190, 1:9-300, 1:11-300 a 1:12-500 Svěrací čelist pro výhybky J S49 1:7,5 až 1:12 pravá</t>
  </si>
  <si>
    <t>-318944381</t>
  </si>
  <si>
    <t>5957201010</t>
  </si>
  <si>
    <t>Kolejnice užité tv. S49</t>
  </si>
  <si>
    <t>43494295</t>
  </si>
  <si>
    <t>SO 4 - Km 156,000 - 156,364 Blatno</t>
  </si>
  <si>
    <t>SO 4.1 - Výměna pražců a čištění KL km 156,000 - 156,364</t>
  </si>
  <si>
    <t>-1475845437</t>
  </si>
  <si>
    <t>364*0,75*2</t>
  </si>
  <si>
    <t>759812011</t>
  </si>
  <si>
    <t>-1031717054</t>
  </si>
  <si>
    <t>-766524305</t>
  </si>
  <si>
    <t>0,364</t>
  </si>
  <si>
    <t>0,08"výběhy z čištění "</t>
  </si>
  <si>
    <t>-509329838</t>
  </si>
  <si>
    <t>0,08"výběhy"</t>
  </si>
  <si>
    <t>-1771364979</t>
  </si>
  <si>
    <t>364*0,8</t>
  </si>
  <si>
    <t>80*0,15</t>
  </si>
  <si>
    <t>8*3,4*0,35</t>
  </si>
  <si>
    <t>598128750</t>
  </si>
  <si>
    <t>312,720*1,376</t>
  </si>
  <si>
    <t>5905035110</t>
  </si>
  <si>
    <t>Výměna KL malou těžící mechanizací včetně lavičky pod ložnou plochou pražce lože otevřené</t>
  </si>
  <si>
    <t>-1200309061</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</si>
  <si>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</si>
  <si>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-723047563</t>
  </si>
  <si>
    <t>5906035010</t>
  </si>
  <si>
    <t>Souvislá výměna pražců současně s výměnou nebo čištěním KL pražce dřevěné příčné nevystrojené</t>
  </si>
  <si>
    <t>1927318502</t>
  </si>
  <si>
    <t>Souvislá výměna pražců současně s výměnou nebo čištěním KL pražce dřevěné příčné nevystrojené.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</si>
  <si>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5906080015</t>
  </si>
  <si>
    <t>Vystrojení pražce dřevěného s podkladnicovým upevněním čtyři vrtule</t>
  </si>
  <si>
    <t>úl.pl.</t>
  </si>
  <si>
    <t>677611789</t>
  </si>
  <si>
    <t>Vystrojení pražce dřevěného s podkladnicovým upevněním čtyři vrtule. Poznámka: 1. V cenách jsou započteny náklady na montáž výstroje, potřebnou manipulaci a ošetření součástí mazivem. 2. V cenách nejsou obsaženy náklady na vrtání dřevěných pražců a dodávku materiálu.</t>
  </si>
  <si>
    <t>5956101000</t>
  </si>
  <si>
    <t>Pražec dřevěný příčný nevystrojený dub 2600x260x160 mm</t>
  </si>
  <si>
    <t>2117713988</t>
  </si>
  <si>
    <t>1413036444</t>
  </si>
  <si>
    <t>173</t>
  </si>
  <si>
    <t>-215834274</t>
  </si>
  <si>
    <t>-83825616</t>
  </si>
  <si>
    <t>392898514</t>
  </si>
  <si>
    <t>-675498789</t>
  </si>
  <si>
    <t>(395+175)*2</t>
  </si>
  <si>
    <t>-39184690</t>
  </si>
  <si>
    <t>(395+175)*4</t>
  </si>
  <si>
    <t>5958134075</t>
  </si>
  <si>
    <t>Součásti upevňovací vrtule R1(145)</t>
  </si>
  <si>
    <t>-1156979754</t>
  </si>
  <si>
    <t>10*8</t>
  </si>
  <si>
    <t>78948580</t>
  </si>
  <si>
    <t>5958158070</t>
  </si>
  <si>
    <t>Podložka polyetylenová pod podkladnici 380/160/2 (S4, R4)</t>
  </si>
  <si>
    <t>1745264903</t>
  </si>
  <si>
    <t>5908050010</t>
  </si>
  <si>
    <t>Výměna upevnění podkladnicového komplety a pryžová podložka</t>
  </si>
  <si>
    <t>-114181888</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</si>
  <si>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</si>
  <si>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395*2</t>
  </si>
  <si>
    <t>-870179055</t>
  </si>
  <si>
    <t>173*0,09</t>
  </si>
  <si>
    <t>-102290720</t>
  </si>
  <si>
    <t>568*0,000262*2</t>
  </si>
  <si>
    <t>909849236</t>
  </si>
  <si>
    <t>173*0,09"naložení dřevěných "</t>
  </si>
  <si>
    <t>-2085250833</t>
  </si>
  <si>
    <t>234,540*1,8+54,600*1,5"KL+stezky"</t>
  </si>
  <si>
    <t>9902100200</t>
  </si>
  <si>
    <t>Doprava obousměrná mechanizací o nosnosti přes 3,5 t sypanin (kameniva, písku, suti, dlažebních kostek, atd.) do 20 km</t>
  </si>
  <si>
    <t>-768617096</t>
  </si>
  <si>
    <t>Doprava obousměrná mechanizací o nosnosti přes 3,5 t sypanin (kameniva, písku, suti, dlažebních kostek,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</si>
  <si>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430,303"doprava kameniva"</t>
  </si>
  <si>
    <t>-467058299</t>
  </si>
  <si>
    <t>173*0,026+2,804"odvoz šrotu do Mladotic"</t>
  </si>
  <si>
    <t>2028692601</t>
  </si>
  <si>
    <t>3,734"doprava drobného kolejiva"</t>
  </si>
  <si>
    <t>9902100600</t>
  </si>
  <si>
    <t>Doprava obousměrná mechanizací o nosnosti přes 3,5 t sypanin (kameniva, písku, suti, dlažebních kostek, atd.) do 80 km</t>
  </si>
  <si>
    <t>-1808543800</t>
  </si>
  <si>
    <t>Doprava obousměrná mechanizací o nosnosti přes 3,5 t sypanin (kameniva, písku, suti, dlažebních kostek, atd.) do 80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</si>
  <si>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-1017404899</t>
  </si>
  <si>
    <t>(173*0,09)+0,298"dřevěné pražce+plasty na skládku"</t>
  </si>
  <si>
    <t>-1947940008</t>
  </si>
  <si>
    <t>1"MHS</t>
  </si>
  <si>
    <t>-1456293954</t>
  </si>
  <si>
    <t>-367450262</t>
  </si>
  <si>
    <t>-1279247124</t>
  </si>
  <si>
    <t>1778785149</t>
  </si>
  <si>
    <t>1419278238</t>
  </si>
  <si>
    <t>2146391621</t>
  </si>
  <si>
    <t>SO 4.2 - Výměna kolejnic a zřízení BK km 156,000 - 156,364</t>
  </si>
  <si>
    <t>-227907340</t>
  </si>
  <si>
    <t>102*2</t>
  </si>
  <si>
    <t>2062208544</t>
  </si>
  <si>
    <t>1037718457</t>
  </si>
  <si>
    <t>785188828</t>
  </si>
  <si>
    <t>262802797</t>
  </si>
  <si>
    <t>310319412</t>
  </si>
  <si>
    <t>-176744076</t>
  </si>
  <si>
    <t>384*2</t>
  </si>
  <si>
    <t>-929303256</t>
  </si>
  <si>
    <t>-1719439611</t>
  </si>
  <si>
    <t>330*2</t>
  </si>
  <si>
    <t>612328392</t>
  </si>
  <si>
    <t>-1144626407</t>
  </si>
  <si>
    <t>33*0,120</t>
  </si>
  <si>
    <t>-1920660188</t>
  </si>
  <si>
    <t>33*0,120"naložení zajišťovacích značek"</t>
  </si>
  <si>
    <t>11"naložení kolejnic "</t>
  </si>
  <si>
    <t>9902400200</t>
  </si>
  <si>
    <t>Doprava jednosměrná mechanizací o nosnosti přes 3,5 t objemnějšího kusového materiálu (prefabrikátů, stožárů, výhybek, rozvaděčů, vybouraných hmot atd.) do 20 km</t>
  </si>
  <si>
    <t>-1613596845</t>
  </si>
  <si>
    <t>Doprava jednosměrná mechanizací o nosnosti přes 3,5 t objemnějšího kusového materiálu (prefabrikátů, stožárů, výhybek, rozvaděčů, vybouraných hmot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</si>
  <si>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11,000"přeprava kolejnic do  Mladotic"</t>
  </si>
  <si>
    <t>-1163317706</t>
  </si>
  <si>
    <t>1,5"přeprava drobného šrotu do Mladotic"</t>
  </si>
  <si>
    <t>9902400600</t>
  </si>
  <si>
    <t>Doprava jednosměrná mechanizací o nosnosti přes 3,5 t objemnějšího kusového materiálu (prefabrikátů, stožárů, výhybek, rozvaděčů, vybouraných hmot atd.) do 80 km</t>
  </si>
  <si>
    <t>83580532</t>
  </si>
  <si>
    <t>Doprava jednosměrná mechanizací o nosnosti přes 3,5 t objemnějšího kusového materiálu (prefabrikátů, stožárů, výhybek, rozvaděčů, vybouraných hmot atd.) do 80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</si>
  <si>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3,960"odvoz zajišťovacích značek na skládku"</t>
  </si>
  <si>
    <t>SO 4.3 - Materiál objednatele</t>
  </si>
  <si>
    <t>-89180261</t>
  </si>
  <si>
    <t>572046379</t>
  </si>
  <si>
    <t>SO 5 - VON</t>
  </si>
  <si>
    <t>SO 5.1 - VON</t>
  </si>
  <si>
    <t>021211001</t>
  </si>
  <si>
    <t>Průzkumné práce pro opravy Doplňující laboratorní rozbor kontaminace zeminy nebo kol. lože</t>
  </si>
  <si>
    <t>1024</t>
  </si>
  <si>
    <t>-231945647</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</si>
  <si>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</si>
  <si>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022101001</t>
  </si>
  <si>
    <t>Geodetické práce Geodetické práce před opravou</t>
  </si>
  <si>
    <t>%</t>
  </si>
  <si>
    <t>1875324882</t>
  </si>
  <si>
    <t>022101011</t>
  </si>
  <si>
    <t>Geodetické práce Geodetické práce v průběhu opravy</t>
  </si>
  <si>
    <t>1371896958</t>
  </si>
  <si>
    <t>022101021</t>
  </si>
  <si>
    <t>Geodetické práce Geodetické práce po ukončení opravy</t>
  </si>
  <si>
    <t>370626612</t>
  </si>
  <si>
    <t>022121001</t>
  </si>
  <si>
    <t>Geodetické práce Diagnostika technické infrastruktury Vytýčení trasy inženýrských sítí</t>
  </si>
  <si>
    <t>-284688010</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</si>
  <si>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</si>
  <si>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Základna pro výpočet - dotyčné práce</t>
  </si>
  <si>
    <t>023131001</t>
  </si>
  <si>
    <t>Projektové práce Dokumentace skutečného provedení železničního svršku a spodku</t>
  </si>
  <si>
    <t>-1559863772</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</si>
  <si>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</si>
  <si>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</si>
  <si>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</si>
  <si>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574800679</t>
  </si>
  <si>
    <t>Poznámka k položce:_x000d_
Základna pro výpočet - ZRN</t>
  </si>
  <si>
    <t>033131001</t>
  </si>
  <si>
    <t>Provozní vlivy Organizační zajištění prací při zřizování a udržování BK kolejí a výhybek</t>
  </si>
  <si>
    <t>1304765162</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</si>
  <si>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</si>
  <si>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034111001</t>
  </si>
  <si>
    <t>Další náklady na pracovníky Zákonné příplatky ke mzdě za práci o sobotách, nedělích a státem uznaných svátcích</t>
  </si>
  <si>
    <t>Kč/hod</t>
  </si>
  <si>
    <t>808461149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</si>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</sst>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FF0000"/>
      <name val="Arial CE"/>
    </font>
    <font>
      <sz val="8"/>
      <color rgb="FF800080"/>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2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horizontal="right" vertical="center"/>
    </xf>
    <xf numFmtId="4" fontId="27" fillId="0" borderId="0" xfId="0" applyNumberFormat="1"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30" fillId="0" borderId="0" xfId="0" applyFont="1" applyAlignment="1">
      <alignment horizontal="left" vertical="center" wrapText="1"/>
    </xf>
    <xf numFmtId="4" fontId="10"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10" fillId="0" borderId="0" xfId="0" applyNumberFormat="1" applyFont="1" applyAlignment="1">
      <alignment horizontal="righ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6" fillId="0" borderId="4"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167" fontId="6" fillId="0" borderId="0" xfId="0" applyNumberFormat="1" applyFont="1" applyAlignment="1">
      <alignment vertical="center"/>
    </xf>
    <xf numFmtId="0" fontId="6" fillId="0" borderId="0" xfId="0" applyFont="1" applyAlignment="1" applyProtection="1">
      <alignment vertical="center"/>
      <protection locked="0"/>
    </xf>
    <xf numFmtId="0" fontId="6" fillId="0" borderId="15"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37" fillId="0" borderId="0" xfId="0" applyFont="1" applyAlignment="1">
      <alignment vertical="center" wrapText="1"/>
    </xf>
    <xf numFmtId="0" fontId="7" fillId="0" borderId="4"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167" fontId="7" fillId="0" borderId="0" xfId="0" applyNumberFormat="1" applyFont="1" applyAlignment="1">
      <alignment vertical="center"/>
    </xf>
    <xf numFmtId="0" fontId="7" fillId="0" borderId="0" xfId="0" applyFont="1" applyAlignment="1" applyProtection="1">
      <alignment vertical="center"/>
      <protection locked="0"/>
    </xf>
    <xf numFmtId="0" fontId="7"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9" fillId="0" borderId="4" xfId="0" applyFont="1" applyBorder="1" applyAlignment="1">
      <alignment vertical="center"/>
    </xf>
    <xf numFmtId="0" fontId="9" fillId="0" borderId="21" xfId="0" applyFont="1" applyBorder="1" applyAlignment="1">
      <alignment horizontal="left" vertical="center"/>
    </xf>
    <xf numFmtId="0" fontId="9" fillId="0" borderId="21" xfId="0" applyFont="1" applyBorder="1" applyAlignment="1">
      <alignment vertical="center"/>
    </xf>
    <xf numFmtId="4" fontId="9" fillId="0" borderId="21" xfId="0" applyNumberFormat="1" applyFont="1" applyBorder="1" applyAlignment="1">
      <alignment vertical="center"/>
    </xf>
    <xf numFmtId="0" fontId="10" fillId="0" borderId="4" xfId="0" applyFont="1" applyBorder="1" applyAlignment="1">
      <alignment vertical="center"/>
    </xf>
    <xf numFmtId="0" fontId="10" fillId="0" borderId="21" xfId="0" applyFont="1" applyBorder="1" applyAlignment="1">
      <alignment horizontal="left" vertical="center"/>
    </xf>
    <xf numFmtId="0" fontId="10" fillId="0" borderId="21" xfId="0" applyFont="1" applyBorder="1" applyAlignment="1">
      <alignment vertical="center"/>
    </xf>
    <xf numFmtId="4" fontId="10" fillId="0" borderId="21" xfId="0" applyNumberFormat="1" applyFont="1" applyBorder="1" applyAlignment="1">
      <alignment vertical="center"/>
    </xf>
    <xf numFmtId="0" fontId="11" fillId="0" borderId="4" xfId="0" applyFont="1" applyBorder="1" applyAlignment="1"/>
    <xf numFmtId="0" fontId="11" fillId="0" borderId="0" xfId="0" applyFont="1" applyAlignment="1">
      <alignment horizontal="left"/>
    </xf>
    <xf numFmtId="0" fontId="9" fillId="0" borderId="0" xfId="0" applyFont="1" applyAlignment="1">
      <alignment horizontal="left"/>
    </xf>
    <xf numFmtId="0" fontId="11" fillId="0" borderId="0" xfId="0" applyFont="1" applyAlignment="1" applyProtection="1">
      <protection locked="0"/>
    </xf>
    <xf numFmtId="4" fontId="9" fillId="0" borderId="0" xfId="0" applyNumberFormat="1" applyFont="1" applyAlignment="1"/>
    <xf numFmtId="0" fontId="11" fillId="0" borderId="15" xfId="0" applyFont="1" applyBorder="1" applyAlignment="1"/>
    <xf numFmtId="0" fontId="11" fillId="0" borderId="0" xfId="0" applyFont="1" applyBorder="1" applyAlignment="1"/>
    <xf numFmtId="166" fontId="11" fillId="0" borderId="0" xfId="0" applyNumberFormat="1" applyFont="1" applyBorder="1" applyAlignment="1"/>
    <xf numFmtId="166" fontId="11" fillId="0" borderId="16" xfId="0" applyNumberFormat="1" applyFont="1" applyBorder="1" applyAlignment="1"/>
    <xf numFmtId="0" fontId="11" fillId="0" borderId="0" xfId="0" applyFont="1" applyAlignment="1">
      <alignment horizontal="center"/>
    </xf>
    <xf numFmtId="4" fontId="11" fillId="0" borderId="0" xfId="0" applyNumberFormat="1" applyFont="1" applyAlignment="1">
      <alignment vertical="center"/>
    </xf>
    <xf numFmtId="0" fontId="10" fillId="0" borderId="0" xfId="0" applyFont="1" applyAlignment="1">
      <alignment horizontal="left"/>
    </xf>
    <xf numFmtId="4" fontId="10" fillId="0" borderId="0" xfId="0" applyNumberFormat="1" applyFont="1" applyAlignment="1"/>
    <xf numFmtId="0" fontId="40" fillId="0" borderId="0" xfId="0" applyFont="1" applyAlignment="1">
      <alignment horizontal="left" vertical="center"/>
    </xf>
    <xf numFmtId="0" fontId="41" fillId="0" borderId="0" xfId="1" applyFont="1" applyAlignment="1">
      <alignment vertical="center" wrapText="1"/>
    </xf>
    <xf numFmtId="167" fontId="22" fillId="3" borderId="23" xfId="0" applyNumberFormat="1" applyFont="1" applyFill="1" applyBorder="1" applyAlignment="1" applyProtection="1">
      <alignment vertical="center"/>
      <protection locked="0"/>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119001423" TargetMode="External" /><Relationship Id="rId2" Type="http://schemas.openxmlformats.org/officeDocument/2006/relationships/hyperlink" Target="https://podminky.urs.cz/item/CS_URS_2023_01/181951112" TargetMode="External" /><Relationship Id="rId3" Type="http://schemas.openxmlformats.org/officeDocument/2006/relationships/hyperlink" Target="https://podminky.urs.cz/item/CS_URS_2023_01/451315111" TargetMode="External" /><Relationship Id="rId4" Type="http://schemas.openxmlformats.org/officeDocument/2006/relationships/hyperlink" Target="https://podminky.urs.cz/item/CS_URS_2023_01/564851111" TargetMode="External" /><Relationship Id="rId5" Type="http://schemas.openxmlformats.org/officeDocument/2006/relationships/hyperlink" Target="https://podminky.urs.cz/item/CS_URS_2023_01/569831111" TargetMode="External" /><Relationship Id="rId6" Type="http://schemas.openxmlformats.org/officeDocument/2006/relationships/hyperlink" Target="https://podminky.urs.cz/item/CS_URS_2023_01/939292015" TargetMode="External" /><Relationship Id="rId7" Type="http://schemas.openxmlformats.org/officeDocument/2006/relationships/hyperlink" Target="https://podminky.urs.cz/item/CS_URS_2023_01/998225111" TargetMode="External" /><Relationship Id="rId8" Type="http://schemas.openxmlformats.org/officeDocument/2006/relationships/hyperlink" Target="https://podminky.urs.cz/item/CS_URS_2023_01/460662114" TargetMode="External" /><Relationship Id="rId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8" t="s">
        <v>6</v>
      </c>
      <c r="AS2" s="1"/>
      <c r="AT2" s="1"/>
      <c r="AU2" s="1"/>
      <c r="AV2" s="1"/>
      <c r="AW2" s="1"/>
      <c r="AX2" s="1"/>
      <c r="AY2" s="1"/>
      <c r="AZ2" s="1"/>
      <c r="BA2" s="1"/>
      <c r="BB2" s="1"/>
      <c r="BC2" s="1"/>
      <c r="BD2" s="1"/>
      <c r="BE2" s="1"/>
      <c r="BS2" s="19" t="s">
        <v>7</v>
      </c>
      <c r="BT2" s="19" t="s">
        <v>8</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1" customFormat="1" ht="24.96" customHeight="1">
      <c r="B4" s="22"/>
      <c r="D4" s="23" t="s">
        <v>10</v>
      </c>
      <c r="AR4" s="22"/>
      <c r="AS4" s="24" t="s">
        <v>11</v>
      </c>
      <c r="BE4" s="25" t="s">
        <v>12</v>
      </c>
      <c r="BS4" s="19" t="s">
        <v>13</v>
      </c>
    </row>
    <row r="5" s="1" customFormat="1" ht="12" customHeight="1">
      <c r="B5" s="22"/>
      <c r="D5" s="26" t="s">
        <v>14</v>
      </c>
      <c r="K5" s="27"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16</v>
      </c>
      <c r="BS5" s="19" t="s">
        <v>7</v>
      </c>
    </row>
    <row r="6" s="1" customFormat="1" ht="36.96" customHeight="1">
      <c r="B6" s="22"/>
      <c r="D6" s="29" t="s">
        <v>17</v>
      </c>
      <c r="K6" s="30"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7</v>
      </c>
    </row>
    <row r="7" s="1" customFormat="1" ht="12" customHeight="1">
      <c r="B7" s="22"/>
      <c r="D7" s="32" t="s">
        <v>19</v>
      </c>
      <c r="K7" s="27" t="s">
        <v>3</v>
      </c>
      <c r="AK7" s="32" t="s">
        <v>20</v>
      </c>
      <c r="AN7" s="27" t="s">
        <v>3</v>
      </c>
      <c r="AR7" s="22"/>
      <c r="BE7" s="31"/>
      <c r="BS7" s="19" t="s">
        <v>7</v>
      </c>
    </row>
    <row r="8" s="1" customFormat="1" ht="12" customHeight="1">
      <c r="B8" s="22"/>
      <c r="D8" s="32" t="s">
        <v>21</v>
      </c>
      <c r="K8" s="27" t="s">
        <v>22</v>
      </c>
      <c r="AK8" s="32" t="s">
        <v>23</v>
      </c>
      <c r="AN8" s="33" t="s">
        <v>24</v>
      </c>
      <c r="AR8" s="22"/>
      <c r="BE8" s="31"/>
      <c r="BS8" s="19" t="s">
        <v>7</v>
      </c>
    </row>
    <row r="9" s="1" customFormat="1" ht="14.4" customHeight="1">
      <c r="B9" s="22"/>
      <c r="AR9" s="22"/>
      <c r="BE9" s="31"/>
      <c r="BS9" s="19" t="s">
        <v>7</v>
      </c>
    </row>
    <row r="10" s="1" customFormat="1" ht="12" customHeight="1">
      <c r="B10" s="22"/>
      <c r="D10" s="32" t="s">
        <v>25</v>
      </c>
      <c r="AK10" s="32" t="s">
        <v>26</v>
      </c>
      <c r="AN10" s="27" t="s">
        <v>3</v>
      </c>
      <c r="AR10" s="22"/>
      <c r="BE10" s="31"/>
      <c r="BS10" s="19" t="s">
        <v>7</v>
      </c>
    </row>
    <row r="11" s="1" customFormat="1" ht="18.48" customHeight="1">
      <c r="B11" s="22"/>
      <c r="E11" s="27" t="s">
        <v>27</v>
      </c>
      <c r="AK11" s="32" t="s">
        <v>28</v>
      </c>
      <c r="AN11" s="27" t="s">
        <v>3</v>
      </c>
      <c r="AR11" s="22"/>
      <c r="BE11" s="31"/>
      <c r="BS11" s="19" t="s">
        <v>7</v>
      </c>
    </row>
    <row r="12" s="1" customFormat="1" ht="6.96" customHeight="1">
      <c r="B12" s="22"/>
      <c r="AR12" s="22"/>
      <c r="BE12" s="31"/>
      <c r="BS12" s="19" t="s">
        <v>7</v>
      </c>
    </row>
    <row r="13" s="1" customFormat="1" ht="12" customHeight="1">
      <c r="B13" s="22"/>
      <c r="D13" s="32" t="s">
        <v>29</v>
      </c>
      <c r="AK13" s="32" t="s">
        <v>26</v>
      </c>
      <c r="AN13" s="34" t="s">
        <v>30</v>
      </c>
      <c r="AR13" s="22"/>
      <c r="BE13" s="31"/>
      <c r="BS13" s="19" t="s">
        <v>7</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7</v>
      </c>
    </row>
    <row r="15" s="1" customFormat="1" ht="6.96" customHeight="1">
      <c r="B15" s="22"/>
      <c r="AR15" s="22"/>
      <c r="BE15" s="31"/>
      <c r="BS15" s="19" t="s">
        <v>4</v>
      </c>
    </row>
    <row r="16" s="1" customFormat="1" ht="12" customHeight="1">
      <c r="B16" s="22"/>
      <c r="D16" s="32" t="s">
        <v>31</v>
      </c>
      <c r="AK16" s="32" t="s">
        <v>26</v>
      </c>
      <c r="AN16" s="27" t="s">
        <v>3</v>
      </c>
      <c r="AR16" s="22"/>
      <c r="BE16" s="31"/>
      <c r="BS16" s="19" t="s">
        <v>4</v>
      </c>
    </row>
    <row r="17" s="1" customFormat="1" ht="18.48" customHeight="1">
      <c r="B17" s="22"/>
      <c r="E17" s="27" t="s">
        <v>32</v>
      </c>
      <c r="AK17" s="32" t="s">
        <v>28</v>
      </c>
      <c r="AN17" s="27" t="s">
        <v>3</v>
      </c>
      <c r="AR17" s="22"/>
      <c r="BE17" s="31"/>
      <c r="BS17" s="19" t="s">
        <v>33</v>
      </c>
    </row>
    <row r="18" s="1" customFormat="1" ht="6.96" customHeight="1">
      <c r="B18" s="22"/>
      <c r="AR18" s="22"/>
      <c r="BE18" s="31"/>
      <c r="BS18" s="19" t="s">
        <v>7</v>
      </c>
    </row>
    <row r="19" s="1" customFormat="1" ht="12" customHeight="1">
      <c r="B19" s="22"/>
      <c r="D19" s="32" t="s">
        <v>34</v>
      </c>
      <c r="AK19" s="32" t="s">
        <v>26</v>
      </c>
      <c r="AN19" s="27" t="s">
        <v>3</v>
      </c>
      <c r="AR19" s="22"/>
      <c r="BE19" s="31"/>
      <c r="BS19" s="19" t="s">
        <v>7</v>
      </c>
    </row>
    <row r="20" s="1" customFormat="1" ht="18.48" customHeight="1">
      <c r="B20" s="22"/>
      <c r="E20" s="27" t="s">
        <v>35</v>
      </c>
      <c r="AK20" s="32" t="s">
        <v>28</v>
      </c>
      <c r="AN20" s="27" t="s">
        <v>3</v>
      </c>
      <c r="AR20" s="22"/>
      <c r="BE20" s="31"/>
      <c r="BS20" s="19" t="s">
        <v>33</v>
      </c>
    </row>
    <row r="21" s="1" customFormat="1" ht="6.96" customHeight="1">
      <c r="B21" s="22"/>
      <c r="AR21" s="22"/>
      <c r="BE21" s="31"/>
    </row>
    <row r="22" s="1" customFormat="1" ht="12" customHeight="1">
      <c r="B22" s="22"/>
      <c r="D22" s="32" t="s">
        <v>36</v>
      </c>
      <c r="AR22" s="22"/>
      <c r="BE22" s="31"/>
    </row>
    <row r="23" s="1" customFormat="1" ht="47.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ROUND(AZ54, 2)</f>
        <v>0</v>
      </c>
      <c r="X29" s="3"/>
      <c r="Y29" s="3"/>
      <c r="Z29" s="3"/>
      <c r="AA29" s="3"/>
      <c r="AB29" s="3"/>
      <c r="AC29" s="3"/>
      <c r="AD29" s="3"/>
      <c r="AE29" s="3"/>
      <c r="AF29" s="3"/>
      <c r="AG29" s="3"/>
      <c r="AH29" s="3"/>
      <c r="AI29" s="3"/>
      <c r="AJ29" s="3"/>
      <c r="AK29" s="46">
        <f>ROUND(AV54,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ROUND(BA54, 2)</f>
        <v>0</v>
      </c>
      <c r="X30" s="3"/>
      <c r="Y30" s="3"/>
      <c r="Z30" s="3"/>
      <c r="AA30" s="3"/>
      <c r="AB30" s="3"/>
      <c r="AC30" s="3"/>
      <c r="AD30" s="3"/>
      <c r="AE30" s="3"/>
      <c r="AF30" s="3"/>
      <c r="AG30" s="3"/>
      <c r="AH30" s="3"/>
      <c r="AI30" s="3"/>
      <c r="AJ30" s="3"/>
      <c r="AK30" s="46">
        <f>ROUND(AW54,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ROUND(BB54,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ROUND(BC54,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ROUND(BD54, 2)</f>
        <v>0</v>
      </c>
      <c r="X33" s="3"/>
      <c r="Y33" s="3"/>
      <c r="Z33" s="3"/>
      <c r="AA33" s="3"/>
      <c r="AB33" s="3"/>
      <c r="AC33" s="3"/>
      <c r="AD33" s="3"/>
      <c r="AE33" s="3"/>
      <c r="AF33" s="3"/>
      <c r="AG33" s="3"/>
      <c r="AH33" s="3"/>
      <c r="AI33" s="3"/>
      <c r="AJ33" s="3"/>
      <c r="AK33" s="46">
        <v>0</v>
      </c>
      <c r="AL33" s="3"/>
      <c r="AM33" s="3"/>
      <c r="AN33" s="3"/>
      <c r="AO33" s="3"/>
      <c r="AP33" s="3"/>
      <c r="AQ33" s="3"/>
      <c r="AR33" s="44"/>
      <c r="BE33" s="3"/>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8"/>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6.96" customHeight="1">
      <c r="A37" s="38"/>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39"/>
      <c r="BE37" s="38"/>
    </row>
    <row r="41" s="2" customFormat="1" ht="6.96" customHeight="1">
      <c r="A41" s="38"/>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39"/>
      <c r="BE41" s="38"/>
    </row>
    <row r="42" s="2" customFormat="1" ht="24.96" customHeight="1">
      <c r="A42" s="38"/>
      <c r="B42" s="39"/>
      <c r="C42" s="23"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c r="BE42" s="38"/>
    </row>
    <row r="43" s="2" customFormat="1" ht="6.96" customHeight="1">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9"/>
      <c r="BE43" s="38"/>
    </row>
    <row r="44" s="4" customFormat="1" ht="12" customHeight="1">
      <c r="A44" s="4"/>
      <c r="B44" s="59"/>
      <c r="C44" s="32" t="s">
        <v>14</v>
      </c>
      <c r="D44" s="4"/>
      <c r="E44" s="4"/>
      <c r="F44" s="4"/>
      <c r="G44" s="4"/>
      <c r="H44" s="4"/>
      <c r="I44" s="4"/>
      <c r="J44" s="4"/>
      <c r="K44" s="4"/>
      <c r="L44" s="4" t="str">
        <f>K5</f>
        <v>65422005</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9"/>
      <c r="BE44" s="4"/>
    </row>
    <row r="45" s="5" customFormat="1" ht="36.96" customHeight="1">
      <c r="A45" s="5"/>
      <c r="B45" s="60"/>
      <c r="C45" s="61" t="s">
        <v>17</v>
      </c>
      <c r="D45" s="5"/>
      <c r="E45" s="5"/>
      <c r="F45" s="5"/>
      <c r="G45" s="5"/>
      <c r="H45" s="5"/>
      <c r="I45" s="5"/>
      <c r="J45" s="5"/>
      <c r="K45" s="5"/>
      <c r="L45" s="62" t="str">
        <f>K6</f>
        <v>Oprava trati v úseku Mladotice – Žihle – Blatno II. etapa</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0"/>
      <c r="BE45" s="5"/>
    </row>
    <row r="46" s="2" customFormat="1" ht="6.96" customHeight="1">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c r="BE46" s="38"/>
    </row>
    <row r="47" s="2" customFormat="1" ht="12" customHeight="1">
      <c r="A47" s="38"/>
      <c r="B47" s="39"/>
      <c r="C47" s="32" t="s">
        <v>21</v>
      </c>
      <c r="D47" s="38"/>
      <c r="E47" s="38"/>
      <c r="F47" s="38"/>
      <c r="G47" s="38"/>
      <c r="H47" s="38"/>
      <c r="I47" s="38"/>
      <c r="J47" s="38"/>
      <c r="K47" s="38"/>
      <c r="L47" s="63" t="str">
        <f>IF(K8="","",K8)</f>
        <v>TO Třemošná</v>
      </c>
      <c r="M47" s="38"/>
      <c r="N47" s="38"/>
      <c r="O47" s="38"/>
      <c r="P47" s="38"/>
      <c r="Q47" s="38"/>
      <c r="R47" s="38"/>
      <c r="S47" s="38"/>
      <c r="T47" s="38"/>
      <c r="U47" s="38"/>
      <c r="V47" s="38"/>
      <c r="W47" s="38"/>
      <c r="X47" s="38"/>
      <c r="Y47" s="38"/>
      <c r="Z47" s="38"/>
      <c r="AA47" s="38"/>
      <c r="AB47" s="38"/>
      <c r="AC47" s="38"/>
      <c r="AD47" s="38"/>
      <c r="AE47" s="38"/>
      <c r="AF47" s="38"/>
      <c r="AG47" s="38"/>
      <c r="AH47" s="38"/>
      <c r="AI47" s="32" t="s">
        <v>23</v>
      </c>
      <c r="AJ47" s="38"/>
      <c r="AK47" s="38"/>
      <c r="AL47" s="38"/>
      <c r="AM47" s="64" t="str">
        <f>IF(AN8= "","",AN8)</f>
        <v>13. 3. 2023</v>
      </c>
      <c r="AN47" s="64"/>
      <c r="AO47" s="38"/>
      <c r="AP47" s="38"/>
      <c r="AQ47" s="38"/>
      <c r="AR47" s="39"/>
      <c r="BE47" s="38"/>
    </row>
    <row r="48" s="2" customFormat="1" ht="6.96" customHeight="1">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9"/>
      <c r="BE48" s="38"/>
    </row>
    <row r="49" s="2" customFormat="1" ht="15.15" customHeight="1">
      <c r="A49" s="38"/>
      <c r="B49" s="39"/>
      <c r="C49" s="32" t="s">
        <v>25</v>
      </c>
      <c r="D49" s="38"/>
      <c r="E49" s="38"/>
      <c r="F49" s="38"/>
      <c r="G49" s="38"/>
      <c r="H49" s="38"/>
      <c r="I49" s="38"/>
      <c r="J49" s="38"/>
      <c r="K49" s="38"/>
      <c r="L49" s="4" t="str">
        <f>IF(E11= "","",E11)</f>
        <v>Správa železnic, s.o. - OŘ Plzeň</v>
      </c>
      <c r="M49" s="38"/>
      <c r="N49" s="38"/>
      <c r="O49" s="38"/>
      <c r="P49" s="38"/>
      <c r="Q49" s="38"/>
      <c r="R49" s="38"/>
      <c r="S49" s="38"/>
      <c r="T49" s="38"/>
      <c r="U49" s="38"/>
      <c r="V49" s="38"/>
      <c r="W49" s="38"/>
      <c r="X49" s="38"/>
      <c r="Y49" s="38"/>
      <c r="Z49" s="38"/>
      <c r="AA49" s="38"/>
      <c r="AB49" s="38"/>
      <c r="AC49" s="38"/>
      <c r="AD49" s="38"/>
      <c r="AE49" s="38"/>
      <c r="AF49" s="38"/>
      <c r="AG49" s="38"/>
      <c r="AH49" s="38"/>
      <c r="AI49" s="32" t="s">
        <v>31</v>
      </c>
      <c r="AJ49" s="38"/>
      <c r="AK49" s="38"/>
      <c r="AL49" s="38"/>
      <c r="AM49" s="65" t="str">
        <f>IF(E17="","",E17)</f>
        <v xml:space="preserve"> </v>
      </c>
      <c r="AN49" s="4"/>
      <c r="AO49" s="4"/>
      <c r="AP49" s="4"/>
      <c r="AQ49" s="38"/>
      <c r="AR49" s="39"/>
      <c r="AS49" s="66" t="s">
        <v>52</v>
      </c>
      <c r="AT49" s="67"/>
      <c r="AU49" s="68"/>
      <c r="AV49" s="68"/>
      <c r="AW49" s="68"/>
      <c r="AX49" s="68"/>
      <c r="AY49" s="68"/>
      <c r="AZ49" s="68"/>
      <c r="BA49" s="68"/>
      <c r="BB49" s="68"/>
      <c r="BC49" s="68"/>
      <c r="BD49" s="69"/>
      <c r="BE49" s="38"/>
    </row>
    <row r="50" s="2" customFormat="1" ht="15.15" customHeight="1">
      <c r="A50" s="38"/>
      <c r="B50" s="39"/>
      <c r="C50" s="32" t="s">
        <v>29</v>
      </c>
      <c r="D50" s="38"/>
      <c r="E50" s="38"/>
      <c r="F50" s="38"/>
      <c r="G50" s="38"/>
      <c r="H50" s="38"/>
      <c r="I50" s="38"/>
      <c r="J50" s="38"/>
      <c r="K50" s="38"/>
      <c r="L50" s="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2" t="s">
        <v>34</v>
      </c>
      <c r="AJ50" s="38"/>
      <c r="AK50" s="38"/>
      <c r="AL50" s="38"/>
      <c r="AM50" s="65" t="str">
        <f>IF(E20="","",E20)</f>
        <v>Jung</v>
      </c>
      <c r="AN50" s="4"/>
      <c r="AO50" s="4"/>
      <c r="AP50" s="4"/>
      <c r="AQ50" s="38"/>
      <c r="AR50" s="39"/>
      <c r="AS50" s="70"/>
      <c r="AT50" s="71"/>
      <c r="AU50" s="72"/>
      <c r="AV50" s="72"/>
      <c r="AW50" s="72"/>
      <c r="AX50" s="72"/>
      <c r="AY50" s="72"/>
      <c r="AZ50" s="72"/>
      <c r="BA50" s="72"/>
      <c r="BB50" s="72"/>
      <c r="BC50" s="72"/>
      <c r="BD50" s="73"/>
      <c r="BE50" s="38"/>
    </row>
    <row r="51" s="2" customFormat="1" ht="10.8" customHeight="1">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c r="AS51" s="70"/>
      <c r="AT51" s="71"/>
      <c r="AU51" s="72"/>
      <c r="AV51" s="72"/>
      <c r="AW51" s="72"/>
      <c r="AX51" s="72"/>
      <c r="AY51" s="72"/>
      <c r="AZ51" s="72"/>
      <c r="BA51" s="72"/>
      <c r="BB51" s="72"/>
      <c r="BC51" s="72"/>
      <c r="BD51" s="73"/>
      <c r="BE51" s="38"/>
    </row>
    <row r="52" s="2" customFormat="1" ht="29.28" customHeight="1">
      <c r="A52" s="38"/>
      <c r="B52" s="39"/>
      <c r="C52" s="74" t="s">
        <v>53</v>
      </c>
      <c r="D52" s="75"/>
      <c r="E52" s="75"/>
      <c r="F52" s="75"/>
      <c r="G52" s="75"/>
      <c r="H52" s="76"/>
      <c r="I52" s="77" t="s">
        <v>54</v>
      </c>
      <c r="J52" s="75"/>
      <c r="K52" s="75"/>
      <c r="L52" s="75"/>
      <c r="M52" s="75"/>
      <c r="N52" s="75"/>
      <c r="O52" s="75"/>
      <c r="P52" s="75"/>
      <c r="Q52" s="75"/>
      <c r="R52" s="75"/>
      <c r="S52" s="75"/>
      <c r="T52" s="75"/>
      <c r="U52" s="75"/>
      <c r="V52" s="75"/>
      <c r="W52" s="75"/>
      <c r="X52" s="75"/>
      <c r="Y52" s="75"/>
      <c r="Z52" s="75"/>
      <c r="AA52" s="75"/>
      <c r="AB52" s="75"/>
      <c r="AC52" s="75"/>
      <c r="AD52" s="75"/>
      <c r="AE52" s="75"/>
      <c r="AF52" s="75"/>
      <c r="AG52" s="78" t="s">
        <v>55</v>
      </c>
      <c r="AH52" s="75"/>
      <c r="AI52" s="75"/>
      <c r="AJ52" s="75"/>
      <c r="AK52" s="75"/>
      <c r="AL52" s="75"/>
      <c r="AM52" s="75"/>
      <c r="AN52" s="77" t="s">
        <v>56</v>
      </c>
      <c r="AO52" s="75"/>
      <c r="AP52" s="75"/>
      <c r="AQ52" s="79" t="s">
        <v>57</v>
      </c>
      <c r="AR52" s="39"/>
      <c r="AS52" s="80" t="s">
        <v>58</v>
      </c>
      <c r="AT52" s="81" t="s">
        <v>59</v>
      </c>
      <c r="AU52" s="81" t="s">
        <v>60</v>
      </c>
      <c r="AV52" s="81" t="s">
        <v>61</v>
      </c>
      <c r="AW52" s="81" t="s">
        <v>62</v>
      </c>
      <c r="AX52" s="81" t="s">
        <v>63</v>
      </c>
      <c r="AY52" s="81" t="s">
        <v>64</v>
      </c>
      <c r="AZ52" s="81" t="s">
        <v>65</v>
      </c>
      <c r="BA52" s="81" t="s">
        <v>66</v>
      </c>
      <c r="BB52" s="81" t="s">
        <v>67</v>
      </c>
      <c r="BC52" s="81" t="s">
        <v>68</v>
      </c>
      <c r="BD52" s="82" t="s">
        <v>69</v>
      </c>
      <c r="BE52" s="38"/>
    </row>
    <row r="53" s="2" customFormat="1" ht="10.8" customHeight="1">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9"/>
      <c r="AS53" s="83"/>
      <c r="AT53" s="84"/>
      <c r="AU53" s="84"/>
      <c r="AV53" s="84"/>
      <c r="AW53" s="84"/>
      <c r="AX53" s="84"/>
      <c r="AY53" s="84"/>
      <c r="AZ53" s="84"/>
      <c r="BA53" s="84"/>
      <c r="BB53" s="84"/>
      <c r="BC53" s="84"/>
      <c r="BD53" s="85"/>
      <c r="BE53" s="38"/>
    </row>
    <row r="54" s="6" customFormat="1" ht="32.4" customHeight="1">
      <c r="A54" s="6"/>
      <c r="B54" s="86"/>
      <c r="C54" s="87" t="s">
        <v>70</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9">
        <f>ROUND(AG55+AG59+AG66+AG71+AG75,2)</f>
        <v>0</v>
      </c>
      <c r="AH54" s="89"/>
      <c r="AI54" s="89"/>
      <c r="AJ54" s="89"/>
      <c r="AK54" s="89"/>
      <c r="AL54" s="89"/>
      <c r="AM54" s="89"/>
      <c r="AN54" s="90">
        <f>SUM(AG54,AT54)</f>
        <v>0</v>
      </c>
      <c r="AO54" s="90"/>
      <c r="AP54" s="90"/>
      <c r="AQ54" s="91" t="s">
        <v>3</v>
      </c>
      <c r="AR54" s="86"/>
      <c r="AS54" s="92">
        <f>ROUND(AS55+AS59+AS66+AS71+AS75,2)</f>
        <v>0</v>
      </c>
      <c r="AT54" s="93">
        <f>ROUND(SUM(AV54:AW54),2)</f>
        <v>0</v>
      </c>
      <c r="AU54" s="94">
        <f>ROUND(AU55+AU59+AU66+AU71+AU75,5)</f>
        <v>0</v>
      </c>
      <c r="AV54" s="93">
        <f>ROUND(AZ54*L29,2)</f>
        <v>0</v>
      </c>
      <c r="AW54" s="93">
        <f>ROUND(BA54*L30,2)</f>
        <v>0</v>
      </c>
      <c r="AX54" s="93">
        <f>ROUND(BB54*L29,2)</f>
        <v>0</v>
      </c>
      <c r="AY54" s="93">
        <f>ROUND(BC54*L30,2)</f>
        <v>0</v>
      </c>
      <c r="AZ54" s="93">
        <f>ROUND(AZ55+AZ59+AZ66+AZ71+AZ75,2)</f>
        <v>0</v>
      </c>
      <c r="BA54" s="93">
        <f>ROUND(BA55+BA59+BA66+BA71+BA75,2)</f>
        <v>0</v>
      </c>
      <c r="BB54" s="93">
        <f>ROUND(BB55+BB59+BB66+BB71+BB75,2)</f>
        <v>0</v>
      </c>
      <c r="BC54" s="93">
        <f>ROUND(BC55+BC59+BC66+BC71+BC75,2)</f>
        <v>0</v>
      </c>
      <c r="BD54" s="95">
        <f>ROUND(BD55+BD59+BD66+BD71+BD75,2)</f>
        <v>0</v>
      </c>
      <c r="BE54" s="6"/>
      <c r="BS54" s="96" t="s">
        <v>71</v>
      </c>
      <c r="BT54" s="96" t="s">
        <v>72</v>
      </c>
      <c r="BU54" s="97" t="s">
        <v>73</v>
      </c>
      <c r="BV54" s="96" t="s">
        <v>74</v>
      </c>
      <c r="BW54" s="96" t="s">
        <v>5</v>
      </c>
      <c r="BX54" s="96" t="s">
        <v>75</v>
      </c>
      <c r="CL54" s="96" t="s">
        <v>3</v>
      </c>
    </row>
    <row r="55" s="7" customFormat="1" ht="16.5" customHeight="1">
      <c r="A55" s="7"/>
      <c r="B55" s="98"/>
      <c r="C55" s="99"/>
      <c r="D55" s="100" t="s">
        <v>76</v>
      </c>
      <c r="E55" s="100"/>
      <c r="F55" s="100"/>
      <c r="G55" s="100"/>
      <c r="H55" s="100"/>
      <c r="I55" s="101"/>
      <c r="J55" s="100" t="s">
        <v>77</v>
      </c>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2">
        <f>ROUND(SUM(AG56:AG58),2)</f>
        <v>0</v>
      </c>
      <c r="AH55" s="101"/>
      <c r="AI55" s="101"/>
      <c r="AJ55" s="101"/>
      <c r="AK55" s="101"/>
      <c r="AL55" s="101"/>
      <c r="AM55" s="101"/>
      <c r="AN55" s="103">
        <f>SUM(AG55,AT55)</f>
        <v>0</v>
      </c>
      <c r="AO55" s="101"/>
      <c r="AP55" s="101"/>
      <c r="AQ55" s="104" t="s">
        <v>78</v>
      </c>
      <c r="AR55" s="98"/>
      <c r="AS55" s="105">
        <f>ROUND(SUM(AS56:AS58),2)</f>
        <v>0</v>
      </c>
      <c r="AT55" s="106">
        <f>ROUND(SUM(AV55:AW55),2)</f>
        <v>0</v>
      </c>
      <c r="AU55" s="107">
        <f>ROUND(SUM(AU56:AU58),5)</f>
        <v>0</v>
      </c>
      <c r="AV55" s="106">
        <f>ROUND(AZ55*L29,2)</f>
        <v>0</v>
      </c>
      <c r="AW55" s="106">
        <f>ROUND(BA55*L30,2)</f>
        <v>0</v>
      </c>
      <c r="AX55" s="106">
        <f>ROUND(BB55*L29,2)</f>
        <v>0</v>
      </c>
      <c r="AY55" s="106">
        <f>ROUND(BC55*L30,2)</f>
        <v>0</v>
      </c>
      <c r="AZ55" s="106">
        <f>ROUND(SUM(AZ56:AZ58),2)</f>
        <v>0</v>
      </c>
      <c r="BA55" s="106">
        <f>ROUND(SUM(BA56:BA58),2)</f>
        <v>0</v>
      </c>
      <c r="BB55" s="106">
        <f>ROUND(SUM(BB56:BB58),2)</f>
        <v>0</v>
      </c>
      <c r="BC55" s="106">
        <f>ROUND(SUM(BC56:BC58),2)</f>
        <v>0</v>
      </c>
      <c r="BD55" s="108">
        <f>ROUND(SUM(BD56:BD58),2)</f>
        <v>0</v>
      </c>
      <c r="BE55" s="7"/>
      <c r="BS55" s="109" t="s">
        <v>71</v>
      </c>
      <c r="BT55" s="109" t="s">
        <v>79</v>
      </c>
      <c r="BU55" s="109" t="s">
        <v>73</v>
      </c>
      <c r="BV55" s="109" t="s">
        <v>74</v>
      </c>
      <c r="BW55" s="109" t="s">
        <v>80</v>
      </c>
      <c r="BX55" s="109" t="s">
        <v>5</v>
      </c>
      <c r="CL55" s="109" t="s">
        <v>3</v>
      </c>
      <c r="CM55" s="109" t="s">
        <v>81</v>
      </c>
    </row>
    <row r="56" s="4" customFormat="1" ht="23.25" customHeight="1">
      <c r="A56" s="110" t="s">
        <v>82</v>
      </c>
      <c r="B56" s="59"/>
      <c r="C56" s="14"/>
      <c r="D56" s="14"/>
      <c r="E56" s="111" t="s">
        <v>83</v>
      </c>
      <c r="F56" s="111"/>
      <c r="G56" s="111"/>
      <c r="H56" s="111"/>
      <c r="I56" s="111"/>
      <c r="J56" s="14"/>
      <c r="K56" s="111" t="s">
        <v>84</v>
      </c>
      <c r="L56" s="111"/>
      <c r="M56" s="111"/>
      <c r="N56" s="111"/>
      <c r="O56" s="111"/>
      <c r="P56" s="111"/>
      <c r="Q56" s="111"/>
      <c r="R56" s="111"/>
      <c r="S56" s="111"/>
      <c r="T56" s="111"/>
      <c r="U56" s="111"/>
      <c r="V56" s="111"/>
      <c r="W56" s="111"/>
      <c r="X56" s="111"/>
      <c r="Y56" s="111"/>
      <c r="Z56" s="111"/>
      <c r="AA56" s="111"/>
      <c r="AB56" s="111"/>
      <c r="AC56" s="111"/>
      <c r="AD56" s="111"/>
      <c r="AE56" s="111"/>
      <c r="AF56" s="111"/>
      <c r="AG56" s="112">
        <f>'SO 1.1 - Výměna pražců a ...'!J32</f>
        <v>0</v>
      </c>
      <c r="AH56" s="14"/>
      <c r="AI56" s="14"/>
      <c r="AJ56" s="14"/>
      <c r="AK56" s="14"/>
      <c r="AL56" s="14"/>
      <c r="AM56" s="14"/>
      <c r="AN56" s="112">
        <f>SUM(AG56,AT56)</f>
        <v>0</v>
      </c>
      <c r="AO56" s="14"/>
      <c r="AP56" s="14"/>
      <c r="AQ56" s="113" t="s">
        <v>85</v>
      </c>
      <c r="AR56" s="59"/>
      <c r="AS56" s="114">
        <v>0</v>
      </c>
      <c r="AT56" s="115">
        <f>ROUND(SUM(AV56:AW56),2)</f>
        <v>0</v>
      </c>
      <c r="AU56" s="116">
        <f>'SO 1.1 - Výměna pražců a ...'!P85</f>
        <v>0</v>
      </c>
      <c r="AV56" s="115">
        <f>'SO 1.1 - Výměna pražců a ...'!J35</f>
        <v>0</v>
      </c>
      <c r="AW56" s="115">
        <f>'SO 1.1 - Výměna pražců a ...'!J36</f>
        <v>0</v>
      </c>
      <c r="AX56" s="115">
        <f>'SO 1.1 - Výměna pražců a ...'!J37</f>
        <v>0</v>
      </c>
      <c r="AY56" s="115">
        <f>'SO 1.1 - Výměna pražců a ...'!J38</f>
        <v>0</v>
      </c>
      <c r="AZ56" s="115">
        <f>'SO 1.1 - Výměna pražců a ...'!F35</f>
        <v>0</v>
      </c>
      <c r="BA56" s="115">
        <f>'SO 1.1 - Výměna pražců a ...'!F36</f>
        <v>0</v>
      </c>
      <c r="BB56" s="115">
        <f>'SO 1.1 - Výměna pražců a ...'!F37</f>
        <v>0</v>
      </c>
      <c r="BC56" s="115">
        <f>'SO 1.1 - Výměna pražců a ...'!F38</f>
        <v>0</v>
      </c>
      <c r="BD56" s="117">
        <f>'SO 1.1 - Výměna pražců a ...'!F39</f>
        <v>0</v>
      </c>
      <c r="BE56" s="4"/>
      <c r="BT56" s="27" t="s">
        <v>81</v>
      </c>
      <c r="BV56" s="27" t="s">
        <v>74</v>
      </c>
      <c r="BW56" s="27" t="s">
        <v>86</v>
      </c>
      <c r="BX56" s="27" t="s">
        <v>80</v>
      </c>
      <c r="CL56" s="27" t="s">
        <v>3</v>
      </c>
    </row>
    <row r="57" s="4" customFormat="1" ht="23.25" customHeight="1">
      <c r="A57" s="110" t="s">
        <v>82</v>
      </c>
      <c r="B57" s="59"/>
      <c r="C57" s="14"/>
      <c r="D57" s="14"/>
      <c r="E57" s="111" t="s">
        <v>87</v>
      </c>
      <c r="F57" s="111"/>
      <c r="G57" s="111"/>
      <c r="H57" s="111"/>
      <c r="I57" s="111"/>
      <c r="J57" s="14"/>
      <c r="K57" s="111" t="s">
        <v>88</v>
      </c>
      <c r="L57" s="111"/>
      <c r="M57" s="111"/>
      <c r="N57" s="111"/>
      <c r="O57" s="111"/>
      <c r="P57" s="111"/>
      <c r="Q57" s="111"/>
      <c r="R57" s="111"/>
      <c r="S57" s="111"/>
      <c r="T57" s="111"/>
      <c r="U57" s="111"/>
      <c r="V57" s="111"/>
      <c r="W57" s="111"/>
      <c r="X57" s="111"/>
      <c r="Y57" s="111"/>
      <c r="Z57" s="111"/>
      <c r="AA57" s="111"/>
      <c r="AB57" s="111"/>
      <c r="AC57" s="111"/>
      <c r="AD57" s="111"/>
      <c r="AE57" s="111"/>
      <c r="AF57" s="111"/>
      <c r="AG57" s="112">
        <f>'SO 1.2 - Výměna kolejnic ...'!J32</f>
        <v>0</v>
      </c>
      <c r="AH57" s="14"/>
      <c r="AI57" s="14"/>
      <c r="AJ57" s="14"/>
      <c r="AK57" s="14"/>
      <c r="AL57" s="14"/>
      <c r="AM57" s="14"/>
      <c r="AN57" s="112">
        <f>SUM(AG57,AT57)</f>
        <v>0</v>
      </c>
      <c r="AO57" s="14"/>
      <c r="AP57" s="14"/>
      <c r="AQ57" s="113" t="s">
        <v>85</v>
      </c>
      <c r="AR57" s="59"/>
      <c r="AS57" s="114">
        <v>0</v>
      </c>
      <c r="AT57" s="115">
        <f>ROUND(SUM(AV57:AW57),2)</f>
        <v>0</v>
      </c>
      <c r="AU57" s="116">
        <f>'SO 1.2 - Výměna kolejnic ...'!P85</f>
        <v>0</v>
      </c>
      <c r="AV57" s="115">
        <f>'SO 1.2 - Výměna kolejnic ...'!J35</f>
        <v>0</v>
      </c>
      <c r="AW57" s="115">
        <f>'SO 1.2 - Výměna kolejnic ...'!J36</f>
        <v>0</v>
      </c>
      <c r="AX57" s="115">
        <f>'SO 1.2 - Výměna kolejnic ...'!J37</f>
        <v>0</v>
      </c>
      <c r="AY57" s="115">
        <f>'SO 1.2 - Výměna kolejnic ...'!J38</f>
        <v>0</v>
      </c>
      <c r="AZ57" s="115">
        <f>'SO 1.2 - Výměna kolejnic ...'!F35</f>
        <v>0</v>
      </c>
      <c r="BA57" s="115">
        <f>'SO 1.2 - Výměna kolejnic ...'!F36</f>
        <v>0</v>
      </c>
      <c r="BB57" s="115">
        <f>'SO 1.2 - Výměna kolejnic ...'!F37</f>
        <v>0</v>
      </c>
      <c r="BC57" s="115">
        <f>'SO 1.2 - Výměna kolejnic ...'!F38</f>
        <v>0</v>
      </c>
      <c r="BD57" s="117">
        <f>'SO 1.2 - Výměna kolejnic ...'!F39</f>
        <v>0</v>
      </c>
      <c r="BE57" s="4"/>
      <c r="BT57" s="27" t="s">
        <v>81</v>
      </c>
      <c r="BV57" s="27" t="s">
        <v>74</v>
      </c>
      <c r="BW57" s="27" t="s">
        <v>89</v>
      </c>
      <c r="BX57" s="27" t="s">
        <v>80</v>
      </c>
      <c r="CL57" s="27" t="s">
        <v>3</v>
      </c>
    </row>
    <row r="58" s="4" customFormat="1" ht="16.5" customHeight="1">
      <c r="A58" s="110" t="s">
        <v>82</v>
      </c>
      <c r="B58" s="59"/>
      <c r="C58" s="14"/>
      <c r="D58" s="14"/>
      <c r="E58" s="111" t="s">
        <v>90</v>
      </c>
      <c r="F58" s="111"/>
      <c r="G58" s="111"/>
      <c r="H58" s="111"/>
      <c r="I58" s="111"/>
      <c r="J58" s="14"/>
      <c r="K58" s="111" t="s">
        <v>91</v>
      </c>
      <c r="L58" s="111"/>
      <c r="M58" s="111"/>
      <c r="N58" s="111"/>
      <c r="O58" s="111"/>
      <c r="P58" s="111"/>
      <c r="Q58" s="111"/>
      <c r="R58" s="111"/>
      <c r="S58" s="111"/>
      <c r="T58" s="111"/>
      <c r="U58" s="111"/>
      <c r="V58" s="111"/>
      <c r="W58" s="111"/>
      <c r="X58" s="111"/>
      <c r="Y58" s="111"/>
      <c r="Z58" s="111"/>
      <c r="AA58" s="111"/>
      <c r="AB58" s="111"/>
      <c r="AC58" s="111"/>
      <c r="AD58" s="111"/>
      <c r="AE58" s="111"/>
      <c r="AF58" s="111"/>
      <c r="AG58" s="112">
        <f>'SO 1.3 - Materiál objedna...'!J32</f>
        <v>0</v>
      </c>
      <c r="AH58" s="14"/>
      <c r="AI58" s="14"/>
      <c r="AJ58" s="14"/>
      <c r="AK58" s="14"/>
      <c r="AL58" s="14"/>
      <c r="AM58" s="14"/>
      <c r="AN58" s="112">
        <f>SUM(AG58,AT58)</f>
        <v>0</v>
      </c>
      <c r="AO58" s="14"/>
      <c r="AP58" s="14"/>
      <c r="AQ58" s="113" t="s">
        <v>85</v>
      </c>
      <c r="AR58" s="59"/>
      <c r="AS58" s="114">
        <v>0</v>
      </c>
      <c r="AT58" s="115">
        <f>ROUND(SUM(AV58:AW58),2)</f>
        <v>0</v>
      </c>
      <c r="AU58" s="116">
        <f>'SO 1.3 - Materiál objedna...'!P85</f>
        <v>0</v>
      </c>
      <c r="AV58" s="115">
        <f>'SO 1.3 - Materiál objedna...'!J35</f>
        <v>0</v>
      </c>
      <c r="AW58" s="115">
        <f>'SO 1.3 - Materiál objedna...'!J36</f>
        <v>0</v>
      </c>
      <c r="AX58" s="115">
        <f>'SO 1.3 - Materiál objedna...'!J37</f>
        <v>0</v>
      </c>
      <c r="AY58" s="115">
        <f>'SO 1.3 - Materiál objedna...'!J38</f>
        <v>0</v>
      </c>
      <c r="AZ58" s="115">
        <f>'SO 1.3 - Materiál objedna...'!F35</f>
        <v>0</v>
      </c>
      <c r="BA58" s="115">
        <f>'SO 1.3 - Materiál objedna...'!F36</f>
        <v>0</v>
      </c>
      <c r="BB58" s="115">
        <f>'SO 1.3 - Materiál objedna...'!F37</f>
        <v>0</v>
      </c>
      <c r="BC58" s="115">
        <f>'SO 1.3 - Materiál objedna...'!F38</f>
        <v>0</v>
      </c>
      <c r="BD58" s="117">
        <f>'SO 1.3 - Materiál objedna...'!F39</f>
        <v>0</v>
      </c>
      <c r="BE58" s="4"/>
      <c r="BT58" s="27" t="s">
        <v>81</v>
      </c>
      <c r="BV58" s="27" t="s">
        <v>74</v>
      </c>
      <c r="BW58" s="27" t="s">
        <v>92</v>
      </c>
      <c r="BX58" s="27" t="s">
        <v>80</v>
      </c>
      <c r="CL58" s="27" t="s">
        <v>3</v>
      </c>
    </row>
    <row r="59" s="7" customFormat="1" ht="16.5" customHeight="1">
      <c r="A59" s="7"/>
      <c r="B59" s="98"/>
      <c r="C59" s="99"/>
      <c r="D59" s="100" t="s">
        <v>93</v>
      </c>
      <c r="E59" s="100"/>
      <c r="F59" s="100"/>
      <c r="G59" s="100"/>
      <c r="H59" s="100"/>
      <c r="I59" s="101"/>
      <c r="J59" s="100" t="s">
        <v>94</v>
      </c>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2">
        <f>ROUND(AG60+AG61+AG62+AG65,2)</f>
        <v>0</v>
      </c>
      <c r="AH59" s="101"/>
      <c r="AI59" s="101"/>
      <c r="AJ59" s="101"/>
      <c r="AK59" s="101"/>
      <c r="AL59" s="101"/>
      <c r="AM59" s="101"/>
      <c r="AN59" s="103">
        <f>SUM(AG59,AT59)</f>
        <v>0</v>
      </c>
      <c r="AO59" s="101"/>
      <c r="AP59" s="101"/>
      <c r="AQ59" s="104" t="s">
        <v>78</v>
      </c>
      <c r="AR59" s="98"/>
      <c r="AS59" s="105">
        <f>ROUND(AS60+AS61+AS62+AS65,2)</f>
        <v>0</v>
      </c>
      <c r="AT59" s="106">
        <f>ROUND(SUM(AV59:AW59),2)</f>
        <v>0</v>
      </c>
      <c r="AU59" s="107">
        <f>ROUND(AU60+AU61+AU62+AU65,5)</f>
        <v>0</v>
      </c>
      <c r="AV59" s="106">
        <f>ROUND(AZ59*L29,2)</f>
        <v>0</v>
      </c>
      <c r="AW59" s="106">
        <f>ROUND(BA59*L30,2)</f>
        <v>0</v>
      </c>
      <c r="AX59" s="106">
        <f>ROUND(BB59*L29,2)</f>
        <v>0</v>
      </c>
      <c r="AY59" s="106">
        <f>ROUND(BC59*L30,2)</f>
        <v>0</v>
      </c>
      <c r="AZ59" s="106">
        <f>ROUND(AZ60+AZ61+AZ62+AZ65,2)</f>
        <v>0</v>
      </c>
      <c r="BA59" s="106">
        <f>ROUND(BA60+BA61+BA62+BA65,2)</f>
        <v>0</v>
      </c>
      <c r="BB59" s="106">
        <f>ROUND(BB60+BB61+BB62+BB65,2)</f>
        <v>0</v>
      </c>
      <c r="BC59" s="106">
        <f>ROUND(BC60+BC61+BC62+BC65,2)</f>
        <v>0</v>
      </c>
      <c r="BD59" s="108">
        <f>ROUND(BD60+BD61+BD62+BD65,2)</f>
        <v>0</v>
      </c>
      <c r="BE59" s="7"/>
      <c r="BS59" s="109" t="s">
        <v>71</v>
      </c>
      <c r="BT59" s="109" t="s">
        <v>79</v>
      </c>
      <c r="BU59" s="109" t="s">
        <v>73</v>
      </c>
      <c r="BV59" s="109" t="s">
        <v>74</v>
      </c>
      <c r="BW59" s="109" t="s">
        <v>95</v>
      </c>
      <c r="BX59" s="109" t="s">
        <v>5</v>
      </c>
      <c r="CL59" s="109" t="s">
        <v>3</v>
      </c>
      <c r="CM59" s="109" t="s">
        <v>81</v>
      </c>
    </row>
    <row r="60" s="4" customFormat="1" ht="23.25" customHeight="1">
      <c r="A60" s="110" t="s">
        <v>82</v>
      </c>
      <c r="B60" s="59"/>
      <c r="C60" s="14"/>
      <c r="D60" s="14"/>
      <c r="E60" s="111" t="s">
        <v>96</v>
      </c>
      <c r="F60" s="111"/>
      <c r="G60" s="111"/>
      <c r="H60" s="111"/>
      <c r="I60" s="111"/>
      <c r="J60" s="14"/>
      <c r="K60" s="111" t="s">
        <v>97</v>
      </c>
      <c r="L60" s="111"/>
      <c r="M60" s="111"/>
      <c r="N60" s="111"/>
      <c r="O60" s="111"/>
      <c r="P60" s="111"/>
      <c r="Q60" s="111"/>
      <c r="R60" s="111"/>
      <c r="S60" s="111"/>
      <c r="T60" s="111"/>
      <c r="U60" s="111"/>
      <c r="V60" s="111"/>
      <c r="W60" s="111"/>
      <c r="X60" s="111"/>
      <c r="Y60" s="111"/>
      <c r="Z60" s="111"/>
      <c r="AA60" s="111"/>
      <c r="AB60" s="111"/>
      <c r="AC60" s="111"/>
      <c r="AD60" s="111"/>
      <c r="AE60" s="111"/>
      <c r="AF60" s="111"/>
      <c r="AG60" s="112">
        <f>'SO 2.1 - Výměna pražců a ...'!J32</f>
        <v>0</v>
      </c>
      <c r="AH60" s="14"/>
      <c r="AI60" s="14"/>
      <c r="AJ60" s="14"/>
      <c r="AK60" s="14"/>
      <c r="AL60" s="14"/>
      <c r="AM60" s="14"/>
      <c r="AN60" s="112">
        <f>SUM(AG60,AT60)</f>
        <v>0</v>
      </c>
      <c r="AO60" s="14"/>
      <c r="AP60" s="14"/>
      <c r="AQ60" s="113" t="s">
        <v>85</v>
      </c>
      <c r="AR60" s="59"/>
      <c r="AS60" s="114">
        <v>0</v>
      </c>
      <c r="AT60" s="115">
        <f>ROUND(SUM(AV60:AW60),2)</f>
        <v>0</v>
      </c>
      <c r="AU60" s="116">
        <f>'SO 2.1 - Výměna pražců a ...'!P85</f>
        <v>0</v>
      </c>
      <c r="AV60" s="115">
        <f>'SO 2.1 - Výměna pražců a ...'!J35</f>
        <v>0</v>
      </c>
      <c r="AW60" s="115">
        <f>'SO 2.1 - Výměna pražců a ...'!J36</f>
        <v>0</v>
      </c>
      <c r="AX60" s="115">
        <f>'SO 2.1 - Výměna pražců a ...'!J37</f>
        <v>0</v>
      </c>
      <c r="AY60" s="115">
        <f>'SO 2.1 - Výměna pražců a ...'!J38</f>
        <v>0</v>
      </c>
      <c r="AZ60" s="115">
        <f>'SO 2.1 - Výměna pražců a ...'!F35</f>
        <v>0</v>
      </c>
      <c r="BA60" s="115">
        <f>'SO 2.1 - Výměna pražců a ...'!F36</f>
        <v>0</v>
      </c>
      <c r="BB60" s="115">
        <f>'SO 2.1 - Výměna pražců a ...'!F37</f>
        <v>0</v>
      </c>
      <c r="BC60" s="115">
        <f>'SO 2.1 - Výměna pražců a ...'!F38</f>
        <v>0</v>
      </c>
      <c r="BD60" s="117">
        <f>'SO 2.1 - Výměna pražců a ...'!F39</f>
        <v>0</v>
      </c>
      <c r="BE60" s="4"/>
      <c r="BT60" s="27" t="s">
        <v>81</v>
      </c>
      <c r="BV60" s="27" t="s">
        <v>74</v>
      </c>
      <c r="BW60" s="27" t="s">
        <v>98</v>
      </c>
      <c r="BX60" s="27" t="s">
        <v>95</v>
      </c>
      <c r="CL60" s="27" t="s">
        <v>3</v>
      </c>
    </row>
    <row r="61" s="4" customFormat="1" ht="23.25" customHeight="1">
      <c r="A61" s="110" t="s">
        <v>82</v>
      </c>
      <c r="B61" s="59"/>
      <c r="C61" s="14"/>
      <c r="D61" s="14"/>
      <c r="E61" s="111" t="s">
        <v>99</v>
      </c>
      <c r="F61" s="111"/>
      <c r="G61" s="111"/>
      <c r="H61" s="111"/>
      <c r="I61" s="111"/>
      <c r="J61" s="14"/>
      <c r="K61" s="111" t="s">
        <v>100</v>
      </c>
      <c r="L61" s="111"/>
      <c r="M61" s="111"/>
      <c r="N61" s="111"/>
      <c r="O61" s="111"/>
      <c r="P61" s="111"/>
      <c r="Q61" s="111"/>
      <c r="R61" s="111"/>
      <c r="S61" s="111"/>
      <c r="T61" s="111"/>
      <c r="U61" s="111"/>
      <c r="V61" s="111"/>
      <c r="W61" s="111"/>
      <c r="X61" s="111"/>
      <c r="Y61" s="111"/>
      <c r="Z61" s="111"/>
      <c r="AA61" s="111"/>
      <c r="AB61" s="111"/>
      <c r="AC61" s="111"/>
      <c r="AD61" s="111"/>
      <c r="AE61" s="111"/>
      <c r="AF61" s="111"/>
      <c r="AG61" s="112">
        <f>'SO 2.2 - Výměna kolejnic ...'!J32</f>
        <v>0</v>
      </c>
      <c r="AH61" s="14"/>
      <c r="AI61" s="14"/>
      <c r="AJ61" s="14"/>
      <c r="AK61" s="14"/>
      <c r="AL61" s="14"/>
      <c r="AM61" s="14"/>
      <c r="AN61" s="112">
        <f>SUM(AG61,AT61)</f>
        <v>0</v>
      </c>
      <c r="AO61" s="14"/>
      <c r="AP61" s="14"/>
      <c r="AQ61" s="113" t="s">
        <v>85</v>
      </c>
      <c r="AR61" s="59"/>
      <c r="AS61" s="114">
        <v>0</v>
      </c>
      <c r="AT61" s="115">
        <f>ROUND(SUM(AV61:AW61),2)</f>
        <v>0</v>
      </c>
      <c r="AU61" s="116">
        <f>'SO 2.2 - Výměna kolejnic ...'!P85</f>
        <v>0</v>
      </c>
      <c r="AV61" s="115">
        <f>'SO 2.2 - Výměna kolejnic ...'!J35</f>
        <v>0</v>
      </c>
      <c r="AW61" s="115">
        <f>'SO 2.2 - Výměna kolejnic ...'!J36</f>
        <v>0</v>
      </c>
      <c r="AX61" s="115">
        <f>'SO 2.2 - Výměna kolejnic ...'!J37</f>
        <v>0</v>
      </c>
      <c r="AY61" s="115">
        <f>'SO 2.2 - Výměna kolejnic ...'!J38</f>
        <v>0</v>
      </c>
      <c r="AZ61" s="115">
        <f>'SO 2.2 - Výměna kolejnic ...'!F35</f>
        <v>0</v>
      </c>
      <c r="BA61" s="115">
        <f>'SO 2.2 - Výměna kolejnic ...'!F36</f>
        <v>0</v>
      </c>
      <c r="BB61" s="115">
        <f>'SO 2.2 - Výměna kolejnic ...'!F37</f>
        <v>0</v>
      </c>
      <c r="BC61" s="115">
        <f>'SO 2.2 - Výměna kolejnic ...'!F38</f>
        <v>0</v>
      </c>
      <c r="BD61" s="117">
        <f>'SO 2.2 - Výměna kolejnic ...'!F39</f>
        <v>0</v>
      </c>
      <c r="BE61" s="4"/>
      <c r="BT61" s="27" t="s">
        <v>81</v>
      </c>
      <c r="BV61" s="27" t="s">
        <v>74</v>
      </c>
      <c r="BW61" s="27" t="s">
        <v>101</v>
      </c>
      <c r="BX61" s="27" t="s">
        <v>95</v>
      </c>
      <c r="CL61" s="27" t="s">
        <v>3</v>
      </c>
    </row>
    <row r="62" s="4" customFormat="1" ht="16.5" customHeight="1">
      <c r="A62" s="4"/>
      <c r="B62" s="59"/>
      <c r="C62" s="14"/>
      <c r="D62" s="14"/>
      <c r="E62" s="111" t="s">
        <v>102</v>
      </c>
      <c r="F62" s="111"/>
      <c r="G62" s="111"/>
      <c r="H62" s="111"/>
      <c r="I62" s="111"/>
      <c r="J62" s="14"/>
      <c r="K62" s="111" t="s">
        <v>103</v>
      </c>
      <c r="L62" s="111"/>
      <c r="M62" s="111"/>
      <c r="N62" s="111"/>
      <c r="O62" s="111"/>
      <c r="P62" s="111"/>
      <c r="Q62" s="111"/>
      <c r="R62" s="111"/>
      <c r="S62" s="111"/>
      <c r="T62" s="111"/>
      <c r="U62" s="111"/>
      <c r="V62" s="111"/>
      <c r="W62" s="111"/>
      <c r="X62" s="111"/>
      <c r="Y62" s="111"/>
      <c r="Z62" s="111"/>
      <c r="AA62" s="111"/>
      <c r="AB62" s="111"/>
      <c r="AC62" s="111"/>
      <c r="AD62" s="111"/>
      <c r="AE62" s="111"/>
      <c r="AF62" s="111"/>
      <c r="AG62" s="118">
        <f>ROUND(SUM(AG63:AG64),2)</f>
        <v>0</v>
      </c>
      <c r="AH62" s="14"/>
      <c r="AI62" s="14"/>
      <c r="AJ62" s="14"/>
      <c r="AK62" s="14"/>
      <c r="AL62" s="14"/>
      <c r="AM62" s="14"/>
      <c r="AN62" s="112">
        <f>SUM(AG62,AT62)</f>
        <v>0</v>
      </c>
      <c r="AO62" s="14"/>
      <c r="AP62" s="14"/>
      <c r="AQ62" s="113" t="s">
        <v>85</v>
      </c>
      <c r="AR62" s="59"/>
      <c r="AS62" s="114">
        <f>ROUND(SUM(AS63:AS64),2)</f>
        <v>0</v>
      </c>
      <c r="AT62" s="115">
        <f>ROUND(SUM(AV62:AW62),2)</f>
        <v>0</v>
      </c>
      <c r="AU62" s="116">
        <f>ROUND(SUM(AU63:AU64),5)</f>
        <v>0</v>
      </c>
      <c r="AV62" s="115">
        <f>ROUND(AZ62*L29,2)</f>
        <v>0</v>
      </c>
      <c r="AW62" s="115">
        <f>ROUND(BA62*L30,2)</f>
        <v>0</v>
      </c>
      <c r="AX62" s="115">
        <f>ROUND(BB62*L29,2)</f>
        <v>0</v>
      </c>
      <c r="AY62" s="115">
        <f>ROUND(BC62*L30,2)</f>
        <v>0</v>
      </c>
      <c r="AZ62" s="115">
        <f>ROUND(SUM(AZ63:AZ64),2)</f>
        <v>0</v>
      </c>
      <c r="BA62" s="115">
        <f>ROUND(SUM(BA63:BA64),2)</f>
        <v>0</v>
      </c>
      <c r="BB62" s="115">
        <f>ROUND(SUM(BB63:BB64),2)</f>
        <v>0</v>
      </c>
      <c r="BC62" s="115">
        <f>ROUND(SUM(BC63:BC64),2)</f>
        <v>0</v>
      </c>
      <c r="BD62" s="117">
        <f>ROUND(SUM(BD63:BD64),2)</f>
        <v>0</v>
      </c>
      <c r="BE62" s="4"/>
      <c r="BS62" s="27" t="s">
        <v>71</v>
      </c>
      <c r="BT62" s="27" t="s">
        <v>81</v>
      </c>
      <c r="BU62" s="27" t="s">
        <v>73</v>
      </c>
      <c r="BV62" s="27" t="s">
        <v>74</v>
      </c>
      <c r="BW62" s="27" t="s">
        <v>104</v>
      </c>
      <c r="BX62" s="27" t="s">
        <v>95</v>
      </c>
      <c r="CL62" s="27" t="s">
        <v>3</v>
      </c>
    </row>
    <row r="63" s="4" customFormat="1" ht="23.25" customHeight="1">
      <c r="A63" s="110" t="s">
        <v>82</v>
      </c>
      <c r="B63" s="59"/>
      <c r="C63" s="14"/>
      <c r="D63" s="14"/>
      <c r="E63" s="14"/>
      <c r="F63" s="111" t="s">
        <v>105</v>
      </c>
      <c r="G63" s="111"/>
      <c r="H63" s="111"/>
      <c r="I63" s="111"/>
      <c r="J63" s="111"/>
      <c r="K63" s="14"/>
      <c r="L63" s="111" t="s">
        <v>106</v>
      </c>
      <c r="M63" s="111"/>
      <c r="N63" s="111"/>
      <c r="O63" s="111"/>
      <c r="P63" s="111"/>
      <c r="Q63" s="111"/>
      <c r="R63" s="111"/>
      <c r="S63" s="111"/>
      <c r="T63" s="111"/>
      <c r="U63" s="111"/>
      <c r="V63" s="111"/>
      <c r="W63" s="111"/>
      <c r="X63" s="111"/>
      <c r="Y63" s="111"/>
      <c r="Z63" s="111"/>
      <c r="AA63" s="111"/>
      <c r="AB63" s="111"/>
      <c r="AC63" s="111"/>
      <c r="AD63" s="111"/>
      <c r="AE63" s="111"/>
      <c r="AF63" s="111"/>
      <c r="AG63" s="112">
        <f>'SO 2.3.1 - Úprava komunik...'!J34</f>
        <v>0</v>
      </c>
      <c r="AH63" s="14"/>
      <c r="AI63" s="14"/>
      <c r="AJ63" s="14"/>
      <c r="AK63" s="14"/>
      <c r="AL63" s="14"/>
      <c r="AM63" s="14"/>
      <c r="AN63" s="112">
        <f>SUM(AG63,AT63)</f>
        <v>0</v>
      </c>
      <c r="AO63" s="14"/>
      <c r="AP63" s="14"/>
      <c r="AQ63" s="113" t="s">
        <v>85</v>
      </c>
      <c r="AR63" s="59"/>
      <c r="AS63" s="114">
        <v>0</v>
      </c>
      <c r="AT63" s="115">
        <f>ROUND(SUM(AV63:AW63),2)</f>
        <v>0</v>
      </c>
      <c r="AU63" s="116">
        <f>'SO 2.3.1 - Úprava komunik...'!P91</f>
        <v>0</v>
      </c>
      <c r="AV63" s="115">
        <f>'SO 2.3.1 - Úprava komunik...'!J37</f>
        <v>0</v>
      </c>
      <c r="AW63" s="115">
        <f>'SO 2.3.1 - Úprava komunik...'!J38</f>
        <v>0</v>
      </c>
      <c r="AX63" s="115">
        <f>'SO 2.3.1 - Úprava komunik...'!J39</f>
        <v>0</v>
      </c>
      <c r="AY63" s="115">
        <f>'SO 2.3.1 - Úprava komunik...'!J40</f>
        <v>0</v>
      </c>
      <c r="AZ63" s="115">
        <f>'SO 2.3.1 - Úprava komunik...'!F37</f>
        <v>0</v>
      </c>
      <c r="BA63" s="115">
        <f>'SO 2.3.1 - Úprava komunik...'!F38</f>
        <v>0</v>
      </c>
      <c r="BB63" s="115">
        <f>'SO 2.3.1 - Úprava komunik...'!F39</f>
        <v>0</v>
      </c>
      <c r="BC63" s="115">
        <f>'SO 2.3.1 - Úprava komunik...'!F40</f>
        <v>0</v>
      </c>
      <c r="BD63" s="117">
        <f>'SO 2.3.1 - Úprava komunik...'!F41</f>
        <v>0</v>
      </c>
      <c r="BE63" s="4"/>
      <c r="BT63" s="27" t="s">
        <v>107</v>
      </c>
      <c r="BV63" s="27" t="s">
        <v>74</v>
      </c>
      <c r="BW63" s="27" t="s">
        <v>108</v>
      </c>
      <c r="BX63" s="27" t="s">
        <v>104</v>
      </c>
      <c r="CL63" s="27" t="s">
        <v>3</v>
      </c>
    </row>
    <row r="64" s="4" customFormat="1" ht="23.25" customHeight="1">
      <c r="A64" s="110" t="s">
        <v>82</v>
      </c>
      <c r="B64" s="59"/>
      <c r="C64" s="14"/>
      <c r="D64" s="14"/>
      <c r="E64" s="14"/>
      <c r="F64" s="111" t="s">
        <v>109</v>
      </c>
      <c r="G64" s="111"/>
      <c r="H64" s="111"/>
      <c r="I64" s="111"/>
      <c r="J64" s="111"/>
      <c r="K64" s="14"/>
      <c r="L64" s="111" t="s">
        <v>110</v>
      </c>
      <c r="M64" s="111"/>
      <c r="N64" s="111"/>
      <c r="O64" s="111"/>
      <c r="P64" s="111"/>
      <c r="Q64" s="111"/>
      <c r="R64" s="111"/>
      <c r="S64" s="111"/>
      <c r="T64" s="111"/>
      <c r="U64" s="111"/>
      <c r="V64" s="111"/>
      <c r="W64" s="111"/>
      <c r="X64" s="111"/>
      <c r="Y64" s="111"/>
      <c r="Z64" s="111"/>
      <c r="AA64" s="111"/>
      <c r="AB64" s="111"/>
      <c r="AC64" s="111"/>
      <c r="AD64" s="111"/>
      <c r="AE64" s="111"/>
      <c r="AF64" s="111"/>
      <c r="AG64" s="112">
        <f>'SO 2.3.2 - Úprava komunik...'!J34</f>
        <v>0</v>
      </c>
      <c r="AH64" s="14"/>
      <c r="AI64" s="14"/>
      <c r="AJ64" s="14"/>
      <c r="AK64" s="14"/>
      <c r="AL64" s="14"/>
      <c r="AM64" s="14"/>
      <c r="AN64" s="112">
        <f>SUM(AG64,AT64)</f>
        <v>0</v>
      </c>
      <c r="AO64" s="14"/>
      <c r="AP64" s="14"/>
      <c r="AQ64" s="113" t="s">
        <v>85</v>
      </c>
      <c r="AR64" s="59"/>
      <c r="AS64" s="114">
        <v>0</v>
      </c>
      <c r="AT64" s="115">
        <f>ROUND(SUM(AV64:AW64),2)</f>
        <v>0</v>
      </c>
      <c r="AU64" s="116">
        <f>'SO 2.3.2 - Úprava komunik...'!P99</f>
        <v>0</v>
      </c>
      <c r="AV64" s="115">
        <f>'SO 2.3.2 - Úprava komunik...'!J37</f>
        <v>0</v>
      </c>
      <c r="AW64" s="115">
        <f>'SO 2.3.2 - Úprava komunik...'!J38</f>
        <v>0</v>
      </c>
      <c r="AX64" s="115">
        <f>'SO 2.3.2 - Úprava komunik...'!J39</f>
        <v>0</v>
      </c>
      <c r="AY64" s="115">
        <f>'SO 2.3.2 - Úprava komunik...'!J40</f>
        <v>0</v>
      </c>
      <c r="AZ64" s="115">
        <f>'SO 2.3.2 - Úprava komunik...'!F37</f>
        <v>0</v>
      </c>
      <c r="BA64" s="115">
        <f>'SO 2.3.2 - Úprava komunik...'!F38</f>
        <v>0</v>
      </c>
      <c r="BB64" s="115">
        <f>'SO 2.3.2 - Úprava komunik...'!F39</f>
        <v>0</v>
      </c>
      <c r="BC64" s="115">
        <f>'SO 2.3.2 - Úprava komunik...'!F40</f>
        <v>0</v>
      </c>
      <c r="BD64" s="117">
        <f>'SO 2.3.2 - Úprava komunik...'!F41</f>
        <v>0</v>
      </c>
      <c r="BE64" s="4"/>
      <c r="BT64" s="27" t="s">
        <v>107</v>
      </c>
      <c r="BV64" s="27" t="s">
        <v>74</v>
      </c>
      <c r="BW64" s="27" t="s">
        <v>111</v>
      </c>
      <c r="BX64" s="27" t="s">
        <v>104</v>
      </c>
      <c r="CL64" s="27" t="s">
        <v>3</v>
      </c>
    </row>
    <row r="65" s="4" customFormat="1" ht="16.5" customHeight="1">
      <c r="A65" s="110" t="s">
        <v>82</v>
      </c>
      <c r="B65" s="59"/>
      <c r="C65" s="14"/>
      <c r="D65" s="14"/>
      <c r="E65" s="111" t="s">
        <v>112</v>
      </c>
      <c r="F65" s="111"/>
      <c r="G65" s="111"/>
      <c r="H65" s="111"/>
      <c r="I65" s="111"/>
      <c r="J65" s="14"/>
      <c r="K65" s="111" t="s">
        <v>91</v>
      </c>
      <c r="L65" s="111"/>
      <c r="M65" s="111"/>
      <c r="N65" s="111"/>
      <c r="O65" s="111"/>
      <c r="P65" s="111"/>
      <c r="Q65" s="111"/>
      <c r="R65" s="111"/>
      <c r="S65" s="111"/>
      <c r="T65" s="111"/>
      <c r="U65" s="111"/>
      <c r="V65" s="111"/>
      <c r="W65" s="111"/>
      <c r="X65" s="111"/>
      <c r="Y65" s="111"/>
      <c r="Z65" s="111"/>
      <c r="AA65" s="111"/>
      <c r="AB65" s="111"/>
      <c r="AC65" s="111"/>
      <c r="AD65" s="111"/>
      <c r="AE65" s="111"/>
      <c r="AF65" s="111"/>
      <c r="AG65" s="112">
        <f>'SO 2.4 - Materiál objedna...'!J32</f>
        <v>0</v>
      </c>
      <c r="AH65" s="14"/>
      <c r="AI65" s="14"/>
      <c r="AJ65" s="14"/>
      <c r="AK65" s="14"/>
      <c r="AL65" s="14"/>
      <c r="AM65" s="14"/>
      <c r="AN65" s="112">
        <f>SUM(AG65,AT65)</f>
        <v>0</v>
      </c>
      <c r="AO65" s="14"/>
      <c r="AP65" s="14"/>
      <c r="AQ65" s="113" t="s">
        <v>85</v>
      </c>
      <c r="AR65" s="59"/>
      <c r="AS65" s="114">
        <v>0</v>
      </c>
      <c r="AT65" s="115">
        <f>ROUND(SUM(AV65:AW65),2)</f>
        <v>0</v>
      </c>
      <c r="AU65" s="116">
        <f>'SO 2.4 - Materiál objedna...'!P85</f>
        <v>0</v>
      </c>
      <c r="AV65" s="115">
        <f>'SO 2.4 - Materiál objedna...'!J35</f>
        <v>0</v>
      </c>
      <c r="AW65" s="115">
        <f>'SO 2.4 - Materiál objedna...'!J36</f>
        <v>0</v>
      </c>
      <c r="AX65" s="115">
        <f>'SO 2.4 - Materiál objedna...'!J37</f>
        <v>0</v>
      </c>
      <c r="AY65" s="115">
        <f>'SO 2.4 - Materiál objedna...'!J38</f>
        <v>0</v>
      </c>
      <c r="AZ65" s="115">
        <f>'SO 2.4 - Materiál objedna...'!F35</f>
        <v>0</v>
      </c>
      <c r="BA65" s="115">
        <f>'SO 2.4 - Materiál objedna...'!F36</f>
        <v>0</v>
      </c>
      <c r="BB65" s="115">
        <f>'SO 2.4 - Materiál objedna...'!F37</f>
        <v>0</v>
      </c>
      <c r="BC65" s="115">
        <f>'SO 2.4 - Materiál objedna...'!F38</f>
        <v>0</v>
      </c>
      <c r="BD65" s="117">
        <f>'SO 2.4 - Materiál objedna...'!F39</f>
        <v>0</v>
      </c>
      <c r="BE65" s="4"/>
      <c r="BT65" s="27" t="s">
        <v>81</v>
      </c>
      <c r="BV65" s="27" t="s">
        <v>74</v>
      </c>
      <c r="BW65" s="27" t="s">
        <v>113</v>
      </c>
      <c r="BX65" s="27" t="s">
        <v>95</v>
      </c>
      <c r="CL65" s="27" t="s">
        <v>3</v>
      </c>
    </row>
    <row r="66" s="7" customFormat="1" ht="16.5" customHeight="1">
      <c r="A66" s="7"/>
      <c r="B66" s="98"/>
      <c r="C66" s="99"/>
      <c r="D66" s="100" t="s">
        <v>114</v>
      </c>
      <c r="E66" s="100"/>
      <c r="F66" s="100"/>
      <c r="G66" s="100"/>
      <c r="H66" s="100"/>
      <c r="I66" s="101"/>
      <c r="J66" s="100" t="s">
        <v>115</v>
      </c>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2">
        <f>ROUND(SUM(AG67:AG70),2)</f>
        <v>0</v>
      </c>
      <c r="AH66" s="101"/>
      <c r="AI66" s="101"/>
      <c r="AJ66" s="101"/>
      <c r="AK66" s="101"/>
      <c r="AL66" s="101"/>
      <c r="AM66" s="101"/>
      <c r="AN66" s="103">
        <f>SUM(AG66,AT66)</f>
        <v>0</v>
      </c>
      <c r="AO66" s="101"/>
      <c r="AP66" s="101"/>
      <c r="AQ66" s="104" t="s">
        <v>78</v>
      </c>
      <c r="AR66" s="98"/>
      <c r="AS66" s="105">
        <f>ROUND(SUM(AS67:AS70),2)</f>
        <v>0</v>
      </c>
      <c r="AT66" s="106">
        <f>ROUND(SUM(AV66:AW66),2)</f>
        <v>0</v>
      </c>
      <c r="AU66" s="107">
        <f>ROUND(SUM(AU67:AU70),5)</f>
        <v>0</v>
      </c>
      <c r="AV66" s="106">
        <f>ROUND(AZ66*L29,2)</f>
        <v>0</v>
      </c>
      <c r="AW66" s="106">
        <f>ROUND(BA66*L30,2)</f>
        <v>0</v>
      </c>
      <c r="AX66" s="106">
        <f>ROUND(BB66*L29,2)</f>
        <v>0</v>
      </c>
      <c r="AY66" s="106">
        <f>ROUND(BC66*L30,2)</f>
        <v>0</v>
      </c>
      <c r="AZ66" s="106">
        <f>ROUND(SUM(AZ67:AZ70),2)</f>
        <v>0</v>
      </c>
      <c r="BA66" s="106">
        <f>ROUND(SUM(BA67:BA70),2)</f>
        <v>0</v>
      </c>
      <c r="BB66" s="106">
        <f>ROUND(SUM(BB67:BB70),2)</f>
        <v>0</v>
      </c>
      <c r="BC66" s="106">
        <f>ROUND(SUM(BC67:BC70),2)</f>
        <v>0</v>
      </c>
      <c r="BD66" s="108">
        <f>ROUND(SUM(BD67:BD70),2)</f>
        <v>0</v>
      </c>
      <c r="BE66" s="7"/>
      <c r="BS66" s="109" t="s">
        <v>71</v>
      </c>
      <c r="BT66" s="109" t="s">
        <v>79</v>
      </c>
      <c r="BU66" s="109" t="s">
        <v>73</v>
      </c>
      <c r="BV66" s="109" t="s">
        <v>74</v>
      </c>
      <c r="BW66" s="109" t="s">
        <v>116</v>
      </c>
      <c r="BX66" s="109" t="s">
        <v>5</v>
      </c>
      <c r="CL66" s="109" t="s">
        <v>3</v>
      </c>
      <c r="CM66" s="109" t="s">
        <v>81</v>
      </c>
    </row>
    <row r="67" s="4" customFormat="1" ht="23.25" customHeight="1">
      <c r="A67" s="110" t="s">
        <v>82</v>
      </c>
      <c r="B67" s="59"/>
      <c r="C67" s="14"/>
      <c r="D67" s="14"/>
      <c r="E67" s="111" t="s">
        <v>117</v>
      </c>
      <c r="F67" s="111"/>
      <c r="G67" s="111"/>
      <c r="H67" s="111"/>
      <c r="I67" s="111"/>
      <c r="J67" s="14"/>
      <c r="K67" s="111" t="s">
        <v>118</v>
      </c>
      <c r="L67" s="111"/>
      <c r="M67" s="111"/>
      <c r="N67" s="111"/>
      <c r="O67" s="111"/>
      <c r="P67" s="111"/>
      <c r="Q67" s="111"/>
      <c r="R67" s="111"/>
      <c r="S67" s="111"/>
      <c r="T67" s="111"/>
      <c r="U67" s="111"/>
      <c r="V67" s="111"/>
      <c r="W67" s="111"/>
      <c r="X67" s="111"/>
      <c r="Y67" s="111"/>
      <c r="Z67" s="111"/>
      <c r="AA67" s="111"/>
      <c r="AB67" s="111"/>
      <c r="AC67" s="111"/>
      <c r="AD67" s="111"/>
      <c r="AE67" s="111"/>
      <c r="AF67" s="111"/>
      <c r="AG67" s="112">
        <f>'SO 3.1 - Výměna pražců a ...'!J32</f>
        <v>0</v>
      </c>
      <c r="AH67" s="14"/>
      <c r="AI67" s="14"/>
      <c r="AJ67" s="14"/>
      <c r="AK67" s="14"/>
      <c r="AL67" s="14"/>
      <c r="AM67" s="14"/>
      <c r="AN67" s="112">
        <f>SUM(AG67,AT67)</f>
        <v>0</v>
      </c>
      <c r="AO67" s="14"/>
      <c r="AP67" s="14"/>
      <c r="AQ67" s="113" t="s">
        <v>85</v>
      </c>
      <c r="AR67" s="59"/>
      <c r="AS67" s="114">
        <v>0</v>
      </c>
      <c r="AT67" s="115">
        <f>ROUND(SUM(AV67:AW67),2)</f>
        <v>0</v>
      </c>
      <c r="AU67" s="116">
        <f>'SO 3.1 - Výměna pražců a ...'!P85</f>
        <v>0</v>
      </c>
      <c r="AV67" s="115">
        <f>'SO 3.1 - Výměna pražců a ...'!J35</f>
        <v>0</v>
      </c>
      <c r="AW67" s="115">
        <f>'SO 3.1 - Výměna pražců a ...'!J36</f>
        <v>0</v>
      </c>
      <c r="AX67" s="115">
        <f>'SO 3.1 - Výměna pražců a ...'!J37</f>
        <v>0</v>
      </c>
      <c r="AY67" s="115">
        <f>'SO 3.1 - Výměna pražců a ...'!J38</f>
        <v>0</v>
      </c>
      <c r="AZ67" s="115">
        <f>'SO 3.1 - Výměna pražců a ...'!F35</f>
        <v>0</v>
      </c>
      <c r="BA67" s="115">
        <f>'SO 3.1 - Výměna pražců a ...'!F36</f>
        <v>0</v>
      </c>
      <c r="BB67" s="115">
        <f>'SO 3.1 - Výměna pražců a ...'!F37</f>
        <v>0</v>
      </c>
      <c r="BC67" s="115">
        <f>'SO 3.1 - Výměna pražců a ...'!F38</f>
        <v>0</v>
      </c>
      <c r="BD67" s="117">
        <f>'SO 3.1 - Výměna pražců a ...'!F39</f>
        <v>0</v>
      </c>
      <c r="BE67" s="4"/>
      <c r="BT67" s="27" t="s">
        <v>81</v>
      </c>
      <c r="BV67" s="27" t="s">
        <v>74</v>
      </c>
      <c r="BW67" s="27" t="s">
        <v>119</v>
      </c>
      <c r="BX67" s="27" t="s">
        <v>116</v>
      </c>
      <c r="CL67" s="27" t="s">
        <v>3</v>
      </c>
    </row>
    <row r="68" s="4" customFormat="1" ht="23.25" customHeight="1">
      <c r="A68" s="110" t="s">
        <v>82</v>
      </c>
      <c r="B68" s="59"/>
      <c r="C68" s="14"/>
      <c r="D68" s="14"/>
      <c r="E68" s="111" t="s">
        <v>120</v>
      </c>
      <c r="F68" s="111"/>
      <c r="G68" s="111"/>
      <c r="H68" s="111"/>
      <c r="I68" s="111"/>
      <c r="J68" s="14"/>
      <c r="K68" s="111" t="s">
        <v>121</v>
      </c>
      <c r="L68" s="111"/>
      <c r="M68" s="111"/>
      <c r="N68" s="111"/>
      <c r="O68" s="111"/>
      <c r="P68" s="111"/>
      <c r="Q68" s="111"/>
      <c r="R68" s="111"/>
      <c r="S68" s="111"/>
      <c r="T68" s="111"/>
      <c r="U68" s="111"/>
      <c r="V68" s="111"/>
      <c r="W68" s="111"/>
      <c r="X68" s="111"/>
      <c r="Y68" s="111"/>
      <c r="Z68" s="111"/>
      <c r="AA68" s="111"/>
      <c r="AB68" s="111"/>
      <c r="AC68" s="111"/>
      <c r="AD68" s="111"/>
      <c r="AE68" s="111"/>
      <c r="AF68" s="111"/>
      <c r="AG68" s="112">
        <f>'SO 3.2 - Výměna kolejnic ...'!J32</f>
        <v>0</v>
      </c>
      <c r="AH68" s="14"/>
      <c r="AI68" s="14"/>
      <c r="AJ68" s="14"/>
      <c r="AK68" s="14"/>
      <c r="AL68" s="14"/>
      <c r="AM68" s="14"/>
      <c r="AN68" s="112">
        <f>SUM(AG68,AT68)</f>
        <v>0</v>
      </c>
      <c r="AO68" s="14"/>
      <c r="AP68" s="14"/>
      <c r="AQ68" s="113" t="s">
        <v>85</v>
      </c>
      <c r="AR68" s="59"/>
      <c r="AS68" s="114">
        <v>0</v>
      </c>
      <c r="AT68" s="115">
        <f>ROUND(SUM(AV68:AW68),2)</f>
        <v>0</v>
      </c>
      <c r="AU68" s="116">
        <f>'SO 3.2 - Výměna kolejnic ...'!P85</f>
        <v>0</v>
      </c>
      <c r="AV68" s="115">
        <f>'SO 3.2 - Výměna kolejnic ...'!J35</f>
        <v>0</v>
      </c>
      <c r="AW68" s="115">
        <f>'SO 3.2 - Výměna kolejnic ...'!J36</f>
        <v>0</v>
      </c>
      <c r="AX68" s="115">
        <f>'SO 3.2 - Výměna kolejnic ...'!J37</f>
        <v>0</v>
      </c>
      <c r="AY68" s="115">
        <f>'SO 3.2 - Výměna kolejnic ...'!J38</f>
        <v>0</v>
      </c>
      <c r="AZ68" s="115">
        <f>'SO 3.2 - Výměna kolejnic ...'!F35</f>
        <v>0</v>
      </c>
      <c r="BA68" s="115">
        <f>'SO 3.2 - Výměna kolejnic ...'!F36</f>
        <v>0</v>
      </c>
      <c r="BB68" s="115">
        <f>'SO 3.2 - Výměna kolejnic ...'!F37</f>
        <v>0</v>
      </c>
      <c r="BC68" s="115">
        <f>'SO 3.2 - Výměna kolejnic ...'!F38</f>
        <v>0</v>
      </c>
      <c r="BD68" s="117">
        <f>'SO 3.2 - Výměna kolejnic ...'!F39</f>
        <v>0</v>
      </c>
      <c r="BE68" s="4"/>
      <c r="BT68" s="27" t="s">
        <v>81</v>
      </c>
      <c r="BV68" s="27" t="s">
        <v>74</v>
      </c>
      <c r="BW68" s="27" t="s">
        <v>122</v>
      </c>
      <c r="BX68" s="27" t="s">
        <v>116</v>
      </c>
      <c r="CL68" s="27" t="s">
        <v>3</v>
      </c>
    </row>
    <row r="69" s="4" customFormat="1" ht="16.5" customHeight="1">
      <c r="A69" s="110" t="s">
        <v>82</v>
      </c>
      <c r="B69" s="59"/>
      <c r="C69" s="14"/>
      <c r="D69" s="14"/>
      <c r="E69" s="111" t="s">
        <v>123</v>
      </c>
      <c r="F69" s="111"/>
      <c r="G69" s="111"/>
      <c r="H69" s="111"/>
      <c r="I69" s="111"/>
      <c r="J69" s="14"/>
      <c r="K69" s="111" t="s">
        <v>124</v>
      </c>
      <c r="L69" s="111"/>
      <c r="M69" s="111"/>
      <c r="N69" s="111"/>
      <c r="O69" s="111"/>
      <c r="P69" s="111"/>
      <c r="Q69" s="111"/>
      <c r="R69" s="111"/>
      <c r="S69" s="111"/>
      <c r="T69" s="111"/>
      <c r="U69" s="111"/>
      <c r="V69" s="111"/>
      <c r="W69" s="111"/>
      <c r="X69" s="111"/>
      <c r="Y69" s="111"/>
      <c r="Z69" s="111"/>
      <c r="AA69" s="111"/>
      <c r="AB69" s="111"/>
      <c r="AC69" s="111"/>
      <c r="AD69" s="111"/>
      <c r="AE69" s="111"/>
      <c r="AF69" s="111"/>
      <c r="AG69" s="112">
        <f>'SO 3.3 - Oprava výhybek č...'!J32</f>
        <v>0</v>
      </c>
      <c r="AH69" s="14"/>
      <c r="AI69" s="14"/>
      <c r="AJ69" s="14"/>
      <c r="AK69" s="14"/>
      <c r="AL69" s="14"/>
      <c r="AM69" s="14"/>
      <c r="AN69" s="112">
        <f>SUM(AG69,AT69)</f>
        <v>0</v>
      </c>
      <c r="AO69" s="14"/>
      <c r="AP69" s="14"/>
      <c r="AQ69" s="113" t="s">
        <v>85</v>
      </c>
      <c r="AR69" s="59"/>
      <c r="AS69" s="114">
        <v>0</v>
      </c>
      <c r="AT69" s="115">
        <f>ROUND(SUM(AV69:AW69),2)</f>
        <v>0</v>
      </c>
      <c r="AU69" s="116">
        <f>'SO 3.3 - Oprava výhybek č...'!P85</f>
        <v>0</v>
      </c>
      <c r="AV69" s="115">
        <f>'SO 3.3 - Oprava výhybek č...'!J35</f>
        <v>0</v>
      </c>
      <c r="AW69" s="115">
        <f>'SO 3.3 - Oprava výhybek č...'!J36</f>
        <v>0</v>
      </c>
      <c r="AX69" s="115">
        <f>'SO 3.3 - Oprava výhybek č...'!J37</f>
        <v>0</v>
      </c>
      <c r="AY69" s="115">
        <f>'SO 3.3 - Oprava výhybek č...'!J38</f>
        <v>0</v>
      </c>
      <c r="AZ69" s="115">
        <f>'SO 3.3 - Oprava výhybek č...'!F35</f>
        <v>0</v>
      </c>
      <c r="BA69" s="115">
        <f>'SO 3.3 - Oprava výhybek č...'!F36</f>
        <v>0</v>
      </c>
      <c r="BB69" s="115">
        <f>'SO 3.3 - Oprava výhybek č...'!F37</f>
        <v>0</v>
      </c>
      <c r="BC69" s="115">
        <f>'SO 3.3 - Oprava výhybek č...'!F38</f>
        <v>0</v>
      </c>
      <c r="BD69" s="117">
        <f>'SO 3.3 - Oprava výhybek č...'!F39</f>
        <v>0</v>
      </c>
      <c r="BE69" s="4"/>
      <c r="BT69" s="27" t="s">
        <v>81</v>
      </c>
      <c r="BV69" s="27" t="s">
        <v>74</v>
      </c>
      <c r="BW69" s="27" t="s">
        <v>125</v>
      </c>
      <c r="BX69" s="27" t="s">
        <v>116</v>
      </c>
      <c r="CL69" s="27" t="s">
        <v>3</v>
      </c>
    </row>
    <row r="70" s="4" customFormat="1" ht="16.5" customHeight="1">
      <c r="A70" s="110" t="s">
        <v>82</v>
      </c>
      <c r="B70" s="59"/>
      <c r="C70" s="14"/>
      <c r="D70" s="14"/>
      <c r="E70" s="111" t="s">
        <v>126</v>
      </c>
      <c r="F70" s="111"/>
      <c r="G70" s="111"/>
      <c r="H70" s="111"/>
      <c r="I70" s="111"/>
      <c r="J70" s="14"/>
      <c r="K70" s="111" t="s">
        <v>91</v>
      </c>
      <c r="L70" s="111"/>
      <c r="M70" s="111"/>
      <c r="N70" s="111"/>
      <c r="O70" s="111"/>
      <c r="P70" s="111"/>
      <c r="Q70" s="111"/>
      <c r="R70" s="111"/>
      <c r="S70" s="111"/>
      <c r="T70" s="111"/>
      <c r="U70" s="111"/>
      <c r="V70" s="111"/>
      <c r="W70" s="111"/>
      <c r="X70" s="111"/>
      <c r="Y70" s="111"/>
      <c r="Z70" s="111"/>
      <c r="AA70" s="111"/>
      <c r="AB70" s="111"/>
      <c r="AC70" s="111"/>
      <c r="AD70" s="111"/>
      <c r="AE70" s="111"/>
      <c r="AF70" s="111"/>
      <c r="AG70" s="112">
        <f>'SO 3.4 - Materiál objedna...'!J32</f>
        <v>0</v>
      </c>
      <c r="AH70" s="14"/>
      <c r="AI70" s="14"/>
      <c r="AJ70" s="14"/>
      <c r="AK70" s="14"/>
      <c r="AL70" s="14"/>
      <c r="AM70" s="14"/>
      <c r="AN70" s="112">
        <f>SUM(AG70,AT70)</f>
        <v>0</v>
      </c>
      <c r="AO70" s="14"/>
      <c r="AP70" s="14"/>
      <c r="AQ70" s="113" t="s">
        <v>85</v>
      </c>
      <c r="AR70" s="59"/>
      <c r="AS70" s="114">
        <v>0</v>
      </c>
      <c r="AT70" s="115">
        <f>ROUND(SUM(AV70:AW70),2)</f>
        <v>0</v>
      </c>
      <c r="AU70" s="116">
        <f>'SO 3.4 - Materiál objedna...'!P85</f>
        <v>0</v>
      </c>
      <c r="AV70" s="115">
        <f>'SO 3.4 - Materiál objedna...'!J35</f>
        <v>0</v>
      </c>
      <c r="AW70" s="115">
        <f>'SO 3.4 - Materiál objedna...'!J36</f>
        <v>0</v>
      </c>
      <c r="AX70" s="115">
        <f>'SO 3.4 - Materiál objedna...'!J37</f>
        <v>0</v>
      </c>
      <c r="AY70" s="115">
        <f>'SO 3.4 - Materiál objedna...'!J38</f>
        <v>0</v>
      </c>
      <c r="AZ70" s="115">
        <f>'SO 3.4 - Materiál objedna...'!F35</f>
        <v>0</v>
      </c>
      <c r="BA70" s="115">
        <f>'SO 3.4 - Materiál objedna...'!F36</f>
        <v>0</v>
      </c>
      <c r="BB70" s="115">
        <f>'SO 3.4 - Materiál objedna...'!F37</f>
        <v>0</v>
      </c>
      <c r="BC70" s="115">
        <f>'SO 3.4 - Materiál objedna...'!F38</f>
        <v>0</v>
      </c>
      <c r="BD70" s="117">
        <f>'SO 3.4 - Materiál objedna...'!F39</f>
        <v>0</v>
      </c>
      <c r="BE70" s="4"/>
      <c r="BT70" s="27" t="s">
        <v>81</v>
      </c>
      <c r="BV70" s="27" t="s">
        <v>74</v>
      </c>
      <c r="BW70" s="27" t="s">
        <v>127</v>
      </c>
      <c r="BX70" s="27" t="s">
        <v>116</v>
      </c>
      <c r="CL70" s="27" t="s">
        <v>3</v>
      </c>
    </row>
    <row r="71" s="7" customFormat="1" ht="16.5" customHeight="1">
      <c r="A71" s="7"/>
      <c r="B71" s="98"/>
      <c r="C71" s="99"/>
      <c r="D71" s="100" t="s">
        <v>128</v>
      </c>
      <c r="E71" s="100"/>
      <c r="F71" s="100"/>
      <c r="G71" s="100"/>
      <c r="H71" s="100"/>
      <c r="I71" s="101"/>
      <c r="J71" s="100" t="s">
        <v>129</v>
      </c>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2">
        <f>ROUND(SUM(AG72:AG74),2)</f>
        <v>0</v>
      </c>
      <c r="AH71" s="101"/>
      <c r="AI71" s="101"/>
      <c r="AJ71" s="101"/>
      <c r="AK71" s="101"/>
      <c r="AL71" s="101"/>
      <c r="AM71" s="101"/>
      <c r="AN71" s="103">
        <f>SUM(AG71,AT71)</f>
        <v>0</v>
      </c>
      <c r="AO71" s="101"/>
      <c r="AP71" s="101"/>
      <c r="AQ71" s="104" t="s">
        <v>78</v>
      </c>
      <c r="AR71" s="98"/>
      <c r="AS71" s="105">
        <f>ROUND(SUM(AS72:AS74),2)</f>
        <v>0</v>
      </c>
      <c r="AT71" s="106">
        <f>ROUND(SUM(AV71:AW71),2)</f>
        <v>0</v>
      </c>
      <c r="AU71" s="107">
        <f>ROUND(SUM(AU72:AU74),5)</f>
        <v>0</v>
      </c>
      <c r="AV71" s="106">
        <f>ROUND(AZ71*L29,2)</f>
        <v>0</v>
      </c>
      <c r="AW71" s="106">
        <f>ROUND(BA71*L30,2)</f>
        <v>0</v>
      </c>
      <c r="AX71" s="106">
        <f>ROUND(BB71*L29,2)</f>
        <v>0</v>
      </c>
      <c r="AY71" s="106">
        <f>ROUND(BC71*L30,2)</f>
        <v>0</v>
      </c>
      <c r="AZ71" s="106">
        <f>ROUND(SUM(AZ72:AZ74),2)</f>
        <v>0</v>
      </c>
      <c r="BA71" s="106">
        <f>ROUND(SUM(BA72:BA74),2)</f>
        <v>0</v>
      </c>
      <c r="BB71" s="106">
        <f>ROUND(SUM(BB72:BB74),2)</f>
        <v>0</v>
      </c>
      <c r="BC71" s="106">
        <f>ROUND(SUM(BC72:BC74),2)</f>
        <v>0</v>
      </c>
      <c r="BD71" s="108">
        <f>ROUND(SUM(BD72:BD74),2)</f>
        <v>0</v>
      </c>
      <c r="BE71" s="7"/>
      <c r="BS71" s="109" t="s">
        <v>71</v>
      </c>
      <c r="BT71" s="109" t="s">
        <v>79</v>
      </c>
      <c r="BU71" s="109" t="s">
        <v>73</v>
      </c>
      <c r="BV71" s="109" t="s">
        <v>74</v>
      </c>
      <c r="BW71" s="109" t="s">
        <v>130</v>
      </c>
      <c r="BX71" s="109" t="s">
        <v>5</v>
      </c>
      <c r="CL71" s="109" t="s">
        <v>3</v>
      </c>
      <c r="CM71" s="109" t="s">
        <v>81</v>
      </c>
    </row>
    <row r="72" s="4" customFormat="1" ht="23.25" customHeight="1">
      <c r="A72" s="110" t="s">
        <v>82</v>
      </c>
      <c r="B72" s="59"/>
      <c r="C72" s="14"/>
      <c r="D72" s="14"/>
      <c r="E72" s="111" t="s">
        <v>131</v>
      </c>
      <c r="F72" s="111"/>
      <c r="G72" s="111"/>
      <c r="H72" s="111"/>
      <c r="I72" s="111"/>
      <c r="J72" s="14"/>
      <c r="K72" s="111" t="s">
        <v>132</v>
      </c>
      <c r="L72" s="111"/>
      <c r="M72" s="111"/>
      <c r="N72" s="111"/>
      <c r="O72" s="111"/>
      <c r="P72" s="111"/>
      <c r="Q72" s="111"/>
      <c r="R72" s="111"/>
      <c r="S72" s="111"/>
      <c r="T72" s="111"/>
      <c r="U72" s="111"/>
      <c r="V72" s="111"/>
      <c r="W72" s="111"/>
      <c r="X72" s="111"/>
      <c r="Y72" s="111"/>
      <c r="Z72" s="111"/>
      <c r="AA72" s="111"/>
      <c r="AB72" s="111"/>
      <c r="AC72" s="111"/>
      <c r="AD72" s="111"/>
      <c r="AE72" s="111"/>
      <c r="AF72" s="111"/>
      <c r="AG72" s="112">
        <f>'SO 4.1 - Výměna pražců a ...'!J32</f>
        <v>0</v>
      </c>
      <c r="AH72" s="14"/>
      <c r="AI72" s="14"/>
      <c r="AJ72" s="14"/>
      <c r="AK72" s="14"/>
      <c r="AL72" s="14"/>
      <c r="AM72" s="14"/>
      <c r="AN72" s="112">
        <f>SUM(AG72,AT72)</f>
        <v>0</v>
      </c>
      <c r="AO72" s="14"/>
      <c r="AP72" s="14"/>
      <c r="AQ72" s="113" t="s">
        <v>85</v>
      </c>
      <c r="AR72" s="59"/>
      <c r="AS72" s="114">
        <v>0</v>
      </c>
      <c r="AT72" s="115">
        <f>ROUND(SUM(AV72:AW72),2)</f>
        <v>0</v>
      </c>
      <c r="AU72" s="116">
        <f>'SO 4.1 - Výměna pražců a ...'!P85</f>
        <v>0</v>
      </c>
      <c r="AV72" s="115">
        <f>'SO 4.1 - Výměna pražců a ...'!J35</f>
        <v>0</v>
      </c>
      <c r="AW72" s="115">
        <f>'SO 4.1 - Výměna pražců a ...'!J36</f>
        <v>0</v>
      </c>
      <c r="AX72" s="115">
        <f>'SO 4.1 - Výměna pražců a ...'!J37</f>
        <v>0</v>
      </c>
      <c r="AY72" s="115">
        <f>'SO 4.1 - Výměna pražců a ...'!J38</f>
        <v>0</v>
      </c>
      <c r="AZ72" s="115">
        <f>'SO 4.1 - Výměna pražců a ...'!F35</f>
        <v>0</v>
      </c>
      <c r="BA72" s="115">
        <f>'SO 4.1 - Výměna pražců a ...'!F36</f>
        <v>0</v>
      </c>
      <c r="BB72" s="115">
        <f>'SO 4.1 - Výměna pražců a ...'!F37</f>
        <v>0</v>
      </c>
      <c r="BC72" s="115">
        <f>'SO 4.1 - Výměna pražců a ...'!F38</f>
        <v>0</v>
      </c>
      <c r="BD72" s="117">
        <f>'SO 4.1 - Výměna pražců a ...'!F39</f>
        <v>0</v>
      </c>
      <c r="BE72" s="4"/>
      <c r="BT72" s="27" t="s">
        <v>81</v>
      </c>
      <c r="BV72" s="27" t="s">
        <v>74</v>
      </c>
      <c r="BW72" s="27" t="s">
        <v>133</v>
      </c>
      <c r="BX72" s="27" t="s">
        <v>130</v>
      </c>
      <c r="CL72" s="27" t="s">
        <v>3</v>
      </c>
    </row>
    <row r="73" s="4" customFormat="1" ht="23.25" customHeight="1">
      <c r="A73" s="110" t="s">
        <v>82</v>
      </c>
      <c r="B73" s="59"/>
      <c r="C73" s="14"/>
      <c r="D73" s="14"/>
      <c r="E73" s="111" t="s">
        <v>134</v>
      </c>
      <c r="F73" s="111"/>
      <c r="G73" s="111"/>
      <c r="H73" s="111"/>
      <c r="I73" s="111"/>
      <c r="J73" s="14"/>
      <c r="K73" s="111" t="s">
        <v>135</v>
      </c>
      <c r="L73" s="111"/>
      <c r="M73" s="111"/>
      <c r="N73" s="111"/>
      <c r="O73" s="111"/>
      <c r="P73" s="111"/>
      <c r="Q73" s="111"/>
      <c r="R73" s="111"/>
      <c r="S73" s="111"/>
      <c r="T73" s="111"/>
      <c r="U73" s="111"/>
      <c r="V73" s="111"/>
      <c r="W73" s="111"/>
      <c r="X73" s="111"/>
      <c r="Y73" s="111"/>
      <c r="Z73" s="111"/>
      <c r="AA73" s="111"/>
      <c r="AB73" s="111"/>
      <c r="AC73" s="111"/>
      <c r="AD73" s="111"/>
      <c r="AE73" s="111"/>
      <c r="AF73" s="111"/>
      <c r="AG73" s="112">
        <f>'SO 4.2 - Výměna kolejnic ...'!J32</f>
        <v>0</v>
      </c>
      <c r="AH73" s="14"/>
      <c r="AI73" s="14"/>
      <c r="AJ73" s="14"/>
      <c r="AK73" s="14"/>
      <c r="AL73" s="14"/>
      <c r="AM73" s="14"/>
      <c r="AN73" s="112">
        <f>SUM(AG73,AT73)</f>
        <v>0</v>
      </c>
      <c r="AO73" s="14"/>
      <c r="AP73" s="14"/>
      <c r="AQ73" s="113" t="s">
        <v>85</v>
      </c>
      <c r="AR73" s="59"/>
      <c r="AS73" s="114">
        <v>0</v>
      </c>
      <c r="AT73" s="115">
        <f>ROUND(SUM(AV73:AW73),2)</f>
        <v>0</v>
      </c>
      <c r="AU73" s="116">
        <f>'SO 4.2 - Výměna kolejnic ...'!P85</f>
        <v>0</v>
      </c>
      <c r="AV73" s="115">
        <f>'SO 4.2 - Výměna kolejnic ...'!J35</f>
        <v>0</v>
      </c>
      <c r="AW73" s="115">
        <f>'SO 4.2 - Výměna kolejnic ...'!J36</f>
        <v>0</v>
      </c>
      <c r="AX73" s="115">
        <f>'SO 4.2 - Výměna kolejnic ...'!J37</f>
        <v>0</v>
      </c>
      <c r="AY73" s="115">
        <f>'SO 4.2 - Výměna kolejnic ...'!J38</f>
        <v>0</v>
      </c>
      <c r="AZ73" s="115">
        <f>'SO 4.2 - Výměna kolejnic ...'!F35</f>
        <v>0</v>
      </c>
      <c r="BA73" s="115">
        <f>'SO 4.2 - Výměna kolejnic ...'!F36</f>
        <v>0</v>
      </c>
      <c r="BB73" s="115">
        <f>'SO 4.2 - Výměna kolejnic ...'!F37</f>
        <v>0</v>
      </c>
      <c r="BC73" s="115">
        <f>'SO 4.2 - Výměna kolejnic ...'!F38</f>
        <v>0</v>
      </c>
      <c r="BD73" s="117">
        <f>'SO 4.2 - Výměna kolejnic ...'!F39</f>
        <v>0</v>
      </c>
      <c r="BE73" s="4"/>
      <c r="BT73" s="27" t="s">
        <v>81</v>
      </c>
      <c r="BV73" s="27" t="s">
        <v>74</v>
      </c>
      <c r="BW73" s="27" t="s">
        <v>136</v>
      </c>
      <c r="BX73" s="27" t="s">
        <v>130</v>
      </c>
      <c r="CL73" s="27" t="s">
        <v>3</v>
      </c>
    </row>
    <row r="74" s="4" customFormat="1" ht="16.5" customHeight="1">
      <c r="A74" s="110" t="s">
        <v>82</v>
      </c>
      <c r="B74" s="59"/>
      <c r="C74" s="14"/>
      <c r="D74" s="14"/>
      <c r="E74" s="111" t="s">
        <v>137</v>
      </c>
      <c r="F74" s="111"/>
      <c r="G74" s="111"/>
      <c r="H74" s="111"/>
      <c r="I74" s="111"/>
      <c r="J74" s="14"/>
      <c r="K74" s="111" t="s">
        <v>91</v>
      </c>
      <c r="L74" s="111"/>
      <c r="M74" s="111"/>
      <c r="N74" s="111"/>
      <c r="O74" s="111"/>
      <c r="P74" s="111"/>
      <c r="Q74" s="111"/>
      <c r="R74" s="111"/>
      <c r="S74" s="111"/>
      <c r="T74" s="111"/>
      <c r="U74" s="111"/>
      <c r="V74" s="111"/>
      <c r="W74" s="111"/>
      <c r="X74" s="111"/>
      <c r="Y74" s="111"/>
      <c r="Z74" s="111"/>
      <c r="AA74" s="111"/>
      <c r="AB74" s="111"/>
      <c r="AC74" s="111"/>
      <c r="AD74" s="111"/>
      <c r="AE74" s="111"/>
      <c r="AF74" s="111"/>
      <c r="AG74" s="112">
        <f>'SO 4.3 - Materiál objedna...'!J32</f>
        <v>0</v>
      </c>
      <c r="AH74" s="14"/>
      <c r="AI74" s="14"/>
      <c r="AJ74" s="14"/>
      <c r="AK74" s="14"/>
      <c r="AL74" s="14"/>
      <c r="AM74" s="14"/>
      <c r="AN74" s="112">
        <f>SUM(AG74,AT74)</f>
        <v>0</v>
      </c>
      <c r="AO74" s="14"/>
      <c r="AP74" s="14"/>
      <c r="AQ74" s="113" t="s">
        <v>85</v>
      </c>
      <c r="AR74" s="59"/>
      <c r="AS74" s="114">
        <v>0</v>
      </c>
      <c r="AT74" s="115">
        <f>ROUND(SUM(AV74:AW74),2)</f>
        <v>0</v>
      </c>
      <c r="AU74" s="116">
        <f>'SO 4.3 - Materiál objedna...'!P85</f>
        <v>0</v>
      </c>
      <c r="AV74" s="115">
        <f>'SO 4.3 - Materiál objedna...'!J35</f>
        <v>0</v>
      </c>
      <c r="AW74" s="115">
        <f>'SO 4.3 - Materiál objedna...'!J36</f>
        <v>0</v>
      </c>
      <c r="AX74" s="115">
        <f>'SO 4.3 - Materiál objedna...'!J37</f>
        <v>0</v>
      </c>
      <c r="AY74" s="115">
        <f>'SO 4.3 - Materiál objedna...'!J38</f>
        <v>0</v>
      </c>
      <c r="AZ74" s="115">
        <f>'SO 4.3 - Materiál objedna...'!F35</f>
        <v>0</v>
      </c>
      <c r="BA74" s="115">
        <f>'SO 4.3 - Materiál objedna...'!F36</f>
        <v>0</v>
      </c>
      <c r="BB74" s="115">
        <f>'SO 4.3 - Materiál objedna...'!F37</f>
        <v>0</v>
      </c>
      <c r="BC74" s="115">
        <f>'SO 4.3 - Materiál objedna...'!F38</f>
        <v>0</v>
      </c>
      <c r="BD74" s="117">
        <f>'SO 4.3 - Materiál objedna...'!F39</f>
        <v>0</v>
      </c>
      <c r="BE74" s="4"/>
      <c r="BT74" s="27" t="s">
        <v>81</v>
      </c>
      <c r="BV74" s="27" t="s">
        <v>74</v>
      </c>
      <c r="BW74" s="27" t="s">
        <v>138</v>
      </c>
      <c r="BX74" s="27" t="s">
        <v>130</v>
      </c>
      <c r="CL74" s="27" t="s">
        <v>3</v>
      </c>
    </row>
    <row r="75" s="7" customFormat="1" ht="16.5" customHeight="1">
      <c r="A75" s="7"/>
      <c r="B75" s="98"/>
      <c r="C75" s="99"/>
      <c r="D75" s="100" t="s">
        <v>139</v>
      </c>
      <c r="E75" s="100"/>
      <c r="F75" s="100"/>
      <c r="G75" s="100"/>
      <c r="H75" s="100"/>
      <c r="I75" s="101"/>
      <c r="J75" s="100" t="s">
        <v>140</v>
      </c>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2">
        <f>ROUND(AG76,2)</f>
        <v>0</v>
      </c>
      <c r="AH75" s="101"/>
      <c r="AI75" s="101"/>
      <c r="AJ75" s="101"/>
      <c r="AK75" s="101"/>
      <c r="AL75" s="101"/>
      <c r="AM75" s="101"/>
      <c r="AN75" s="103">
        <f>SUM(AG75,AT75)</f>
        <v>0</v>
      </c>
      <c r="AO75" s="101"/>
      <c r="AP75" s="101"/>
      <c r="AQ75" s="104" t="s">
        <v>78</v>
      </c>
      <c r="AR75" s="98"/>
      <c r="AS75" s="105">
        <f>ROUND(AS76,2)</f>
        <v>0</v>
      </c>
      <c r="AT75" s="106">
        <f>ROUND(SUM(AV75:AW75),2)</f>
        <v>0</v>
      </c>
      <c r="AU75" s="107">
        <f>ROUND(AU76,5)</f>
        <v>0</v>
      </c>
      <c r="AV75" s="106">
        <f>ROUND(AZ75*L29,2)</f>
        <v>0</v>
      </c>
      <c r="AW75" s="106">
        <f>ROUND(BA75*L30,2)</f>
        <v>0</v>
      </c>
      <c r="AX75" s="106">
        <f>ROUND(BB75*L29,2)</f>
        <v>0</v>
      </c>
      <c r="AY75" s="106">
        <f>ROUND(BC75*L30,2)</f>
        <v>0</v>
      </c>
      <c r="AZ75" s="106">
        <f>ROUND(AZ76,2)</f>
        <v>0</v>
      </c>
      <c r="BA75" s="106">
        <f>ROUND(BA76,2)</f>
        <v>0</v>
      </c>
      <c r="BB75" s="106">
        <f>ROUND(BB76,2)</f>
        <v>0</v>
      </c>
      <c r="BC75" s="106">
        <f>ROUND(BC76,2)</f>
        <v>0</v>
      </c>
      <c r="BD75" s="108">
        <f>ROUND(BD76,2)</f>
        <v>0</v>
      </c>
      <c r="BE75" s="7"/>
      <c r="BS75" s="109" t="s">
        <v>71</v>
      </c>
      <c r="BT75" s="109" t="s">
        <v>79</v>
      </c>
      <c r="BU75" s="109" t="s">
        <v>73</v>
      </c>
      <c r="BV75" s="109" t="s">
        <v>74</v>
      </c>
      <c r="BW75" s="109" t="s">
        <v>141</v>
      </c>
      <c r="BX75" s="109" t="s">
        <v>5</v>
      </c>
      <c r="CL75" s="109" t="s">
        <v>3</v>
      </c>
      <c r="CM75" s="109" t="s">
        <v>81</v>
      </c>
    </row>
    <row r="76" s="4" customFormat="1" ht="16.5" customHeight="1">
      <c r="A76" s="110" t="s">
        <v>82</v>
      </c>
      <c r="B76" s="59"/>
      <c r="C76" s="14"/>
      <c r="D76" s="14"/>
      <c r="E76" s="111" t="s">
        <v>142</v>
      </c>
      <c r="F76" s="111"/>
      <c r="G76" s="111"/>
      <c r="H76" s="111"/>
      <c r="I76" s="111"/>
      <c r="J76" s="14"/>
      <c r="K76" s="111" t="s">
        <v>140</v>
      </c>
      <c r="L76" s="111"/>
      <c r="M76" s="111"/>
      <c r="N76" s="111"/>
      <c r="O76" s="111"/>
      <c r="P76" s="111"/>
      <c r="Q76" s="111"/>
      <c r="R76" s="111"/>
      <c r="S76" s="111"/>
      <c r="T76" s="111"/>
      <c r="U76" s="111"/>
      <c r="V76" s="111"/>
      <c r="W76" s="111"/>
      <c r="X76" s="111"/>
      <c r="Y76" s="111"/>
      <c r="Z76" s="111"/>
      <c r="AA76" s="111"/>
      <c r="AB76" s="111"/>
      <c r="AC76" s="111"/>
      <c r="AD76" s="111"/>
      <c r="AE76" s="111"/>
      <c r="AF76" s="111"/>
      <c r="AG76" s="112">
        <f>'SO 5.1 - VON'!J32</f>
        <v>0</v>
      </c>
      <c r="AH76" s="14"/>
      <c r="AI76" s="14"/>
      <c r="AJ76" s="14"/>
      <c r="AK76" s="14"/>
      <c r="AL76" s="14"/>
      <c r="AM76" s="14"/>
      <c r="AN76" s="112">
        <f>SUM(AG76,AT76)</f>
        <v>0</v>
      </c>
      <c r="AO76" s="14"/>
      <c r="AP76" s="14"/>
      <c r="AQ76" s="113" t="s">
        <v>85</v>
      </c>
      <c r="AR76" s="59"/>
      <c r="AS76" s="119">
        <v>0</v>
      </c>
      <c r="AT76" s="120">
        <f>ROUND(SUM(AV76:AW76),2)</f>
        <v>0</v>
      </c>
      <c r="AU76" s="121">
        <f>'SO 5.1 - VON'!P85</f>
        <v>0</v>
      </c>
      <c r="AV76" s="120">
        <f>'SO 5.1 - VON'!J35</f>
        <v>0</v>
      </c>
      <c r="AW76" s="120">
        <f>'SO 5.1 - VON'!J36</f>
        <v>0</v>
      </c>
      <c r="AX76" s="120">
        <f>'SO 5.1 - VON'!J37</f>
        <v>0</v>
      </c>
      <c r="AY76" s="120">
        <f>'SO 5.1 - VON'!J38</f>
        <v>0</v>
      </c>
      <c r="AZ76" s="120">
        <f>'SO 5.1 - VON'!F35</f>
        <v>0</v>
      </c>
      <c r="BA76" s="120">
        <f>'SO 5.1 - VON'!F36</f>
        <v>0</v>
      </c>
      <c r="BB76" s="120">
        <f>'SO 5.1 - VON'!F37</f>
        <v>0</v>
      </c>
      <c r="BC76" s="120">
        <f>'SO 5.1 - VON'!F38</f>
        <v>0</v>
      </c>
      <c r="BD76" s="122">
        <f>'SO 5.1 - VON'!F39</f>
        <v>0</v>
      </c>
      <c r="BE76" s="4"/>
      <c r="BT76" s="27" t="s">
        <v>81</v>
      </c>
      <c r="BV76" s="27" t="s">
        <v>74</v>
      </c>
      <c r="BW76" s="27" t="s">
        <v>143</v>
      </c>
      <c r="BX76" s="27" t="s">
        <v>141</v>
      </c>
      <c r="CL76" s="27" t="s">
        <v>3</v>
      </c>
    </row>
    <row r="77" s="2" customFormat="1" ht="30" customHeight="1">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9"/>
      <c r="AS77" s="38"/>
      <c r="AT77" s="38"/>
      <c r="AU77" s="38"/>
      <c r="AV77" s="38"/>
      <c r="AW77" s="38"/>
      <c r="AX77" s="38"/>
      <c r="AY77" s="38"/>
      <c r="AZ77" s="38"/>
      <c r="BA77" s="38"/>
      <c r="BB77" s="38"/>
      <c r="BC77" s="38"/>
      <c r="BD77" s="38"/>
      <c r="BE77" s="38"/>
    </row>
    <row r="78" s="2" customFormat="1" ht="6.96" customHeight="1">
      <c r="A78" s="38"/>
      <c r="B78" s="55"/>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39"/>
      <c r="AS78" s="38"/>
      <c r="AT78" s="38"/>
      <c r="AU78" s="38"/>
      <c r="AV78" s="38"/>
      <c r="AW78" s="38"/>
      <c r="AX78" s="38"/>
      <c r="AY78" s="38"/>
      <c r="AZ78" s="38"/>
      <c r="BA78" s="38"/>
      <c r="BB78" s="38"/>
      <c r="BC78" s="38"/>
      <c r="BD78" s="38"/>
      <c r="BE78" s="38"/>
    </row>
  </sheetData>
  <mergeCells count="126">
    <mergeCell ref="L45:AO45"/>
    <mergeCell ref="AM47:AN47"/>
    <mergeCell ref="AS49:AT51"/>
    <mergeCell ref="AM49:AP49"/>
    <mergeCell ref="AM50:AP50"/>
    <mergeCell ref="I52:AF52"/>
    <mergeCell ref="C52:G52"/>
    <mergeCell ref="J55:AF55"/>
    <mergeCell ref="D55:H55"/>
    <mergeCell ref="E56:I56"/>
    <mergeCell ref="K56:AF56"/>
    <mergeCell ref="K57:AF57"/>
    <mergeCell ref="E57:I57"/>
    <mergeCell ref="K58:AF58"/>
    <mergeCell ref="E58:I58"/>
    <mergeCell ref="D59:H59"/>
    <mergeCell ref="J59:AF59"/>
    <mergeCell ref="E60:I60"/>
    <mergeCell ref="K60:AF60"/>
    <mergeCell ref="E61:I61"/>
    <mergeCell ref="K61:AF61"/>
    <mergeCell ref="AN52:AP52"/>
    <mergeCell ref="AG52:AM52"/>
    <mergeCell ref="AN55:AP55"/>
    <mergeCell ref="AG55:AM55"/>
    <mergeCell ref="AG56:AM56"/>
    <mergeCell ref="AN56:AP56"/>
    <mergeCell ref="AG57:AM57"/>
    <mergeCell ref="AN57:AP57"/>
    <mergeCell ref="AN58:AP58"/>
    <mergeCell ref="AG58:AM58"/>
    <mergeCell ref="AN59:AP59"/>
    <mergeCell ref="AG59:AM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G62:AM62"/>
    <mergeCell ref="AN62:AP62"/>
    <mergeCell ref="AG63:AM63"/>
    <mergeCell ref="AN63:AP63"/>
    <mergeCell ref="AG64:AM64"/>
    <mergeCell ref="AN64:AP64"/>
    <mergeCell ref="AG65:AM65"/>
    <mergeCell ref="AN65:AP65"/>
    <mergeCell ref="AG66:AM66"/>
    <mergeCell ref="AN66:AP66"/>
    <mergeCell ref="AG67:AM67"/>
    <mergeCell ref="AN67:AP67"/>
    <mergeCell ref="AN68:AP68"/>
    <mergeCell ref="AG68:AM68"/>
    <mergeCell ref="AG69:AM69"/>
    <mergeCell ref="AN69:AP69"/>
    <mergeCell ref="AN70:AP70"/>
    <mergeCell ref="AG70:AM70"/>
    <mergeCell ref="AN71:AP71"/>
    <mergeCell ref="AG71:AM71"/>
    <mergeCell ref="AN72:AP72"/>
    <mergeCell ref="AG72:AM72"/>
    <mergeCell ref="AG73:AM73"/>
    <mergeCell ref="AN73:AP73"/>
    <mergeCell ref="AN74:AP74"/>
    <mergeCell ref="AG74:AM74"/>
    <mergeCell ref="AG75:AM75"/>
    <mergeCell ref="AN75:AP75"/>
    <mergeCell ref="AN76:AP76"/>
    <mergeCell ref="AG76:AM76"/>
    <mergeCell ref="E62:I62"/>
    <mergeCell ref="K62:AF62"/>
    <mergeCell ref="F63:J63"/>
    <mergeCell ref="L63:AF63"/>
    <mergeCell ref="F64:J64"/>
    <mergeCell ref="L64:AF64"/>
    <mergeCell ref="E65:I65"/>
    <mergeCell ref="K65:AF65"/>
    <mergeCell ref="D66:H66"/>
    <mergeCell ref="J66:AF66"/>
    <mergeCell ref="E67:I67"/>
    <mergeCell ref="K67:AF67"/>
    <mergeCell ref="K68:AF68"/>
    <mergeCell ref="E68:I68"/>
    <mergeCell ref="K69:AF69"/>
    <mergeCell ref="E69:I69"/>
    <mergeCell ref="K70:AF70"/>
    <mergeCell ref="E70:I70"/>
    <mergeCell ref="J71:AF71"/>
    <mergeCell ref="D71:H71"/>
    <mergeCell ref="K72:AF72"/>
    <mergeCell ref="E72:I72"/>
    <mergeCell ref="K73:AF73"/>
    <mergeCell ref="E73:I73"/>
    <mergeCell ref="K74:AF74"/>
    <mergeCell ref="E74:I74"/>
    <mergeCell ref="J75:AF75"/>
    <mergeCell ref="D75:H75"/>
    <mergeCell ref="K76:AF76"/>
    <mergeCell ref="E76:I76"/>
  </mergeCells>
  <hyperlinks>
    <hyperlink ref="A56" location="'SO 1.1 - Výměna pražců a ...'!C2" display="/"/>
    <hyperlink ref="A57" location="'SO 1.2 - Výměna kolejnic ...'!C2" display="/"/>
    <hyperlink ref="A58" location="'SO 1.3 - Materiál objedna...'!C2" display="/"/>
    <hyperlink ref="A60" location="'SO 2.1 - Výměna pražců a ...'!C2" display="/"/>
    <hyperlink ref="A61" location="'SO 2.2 - Výměna kolejnic ...'!C2" display="/"/>
    <hyperlink ref="A63" location="'SO 2.3.1 - Úprava komunik...'!C2" display="/"/>
    <hyperlink ref="A64" location="'SO 2.3.2 - Úprava komunik...'!C2" display="/"/>
    <hyperlink ref="A65" location="'SO 2.4 - Materiál objedna...'!C2" display="/"/>
    <hyperlink ref="A67" location="'SO 3.1 - Výměna pražců a ...'!C2" display="/"/>
    <hyperlink ref="A68" location="'SO 3.2 - Výměna kolejnic ...'!C2" display="/"/>
    <hyperlink ref="A69" location="'SO 3.3 - Oprava výhybek č...'!C2" display="/"/>
    <hyperlink ref="A70" location="'SO 3.4 - Materiál objedna...'!C2" display="/"/>
    <hyperlink ref="A72" location="'SO 4.1 - Výměna pražců a ...'!C2" display="/"/>
    <hyperlink ref="A73" location="'SO 4.2 - Výměna kolejnic ...'!C2" display="/"/>
    <hyperlink ref="A74" location="'SO 4.3 - Materiál objedna...'!C2" display="/"/>
    <hyperlink ref="A76" location="'SO 5.1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86</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146</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148</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ROUND((SUM(BE85:BE186)),  2)</f>
        <v>0</v>
      </c>
      <c r="G35" s="38"/>
      <c r="H35" s="38"/>
      <c r="I35" s="132">
        <v>0.20999999999999999</v>
      </c>
      <c r="J35" s="131">
        <f>ROUND(((SUM(BE85:BE186))*I35),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ROUND((SUM(BF85:BF186)),  2)</f>
        <v>0</v>
      </c>
      <c r="G36" s="38"/>
      <c r="H36" s="38"/>
      <c r="I36" s="132">
        <v>0.14999999999999999</v>
      </c>
      <c r="J36" s="131">
        <f>ROUND(((SUM(BF85:BF186))*I36),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ROUND((SUM(BG85:BG186)),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ROUND((SUM(BH85:BH186)),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ROUND((SUM(BI85:BI186)),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146</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1.1 - Výměna pražců a čištění KL, km 142,781 - 143,426</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146</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1.1 - Výměna pražců a čištění KL, km 142,781 - 143,426</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SUM(P86:P186)</f>
        <v>0</v>
      </c>
      <c r="Q85" s="84"/>
      <c r="R85" s="149">
        <f>SUM(R86:R186)</f>
        <v>983.50657999999987</v>
      </c>
      <c r="S85" s="84"/>
      <c r="T85" s="150">
        <f>SUM(T86:T186)</f>
        <v>0</v>
      </c>
      <c r="U85" s="38"/>
      <c r="V85" s="38"/>
      <c r="W85" s="38"/>
      <c r="X85" s="38"/>
      <c r="Y85" s="38"/>
      <c r="Z85" s="38"/>
      <c r="AA85" s="38"/>
      <c r="AB85" s="38"/>
      <c r="AC85" s="38"/>
      <c r="AD85" s="38"/>
      <c r="AE85" s="38"/>
      <c r="AT85" s="19" t="s">
        <v>71</v>
      </c>
      <c r="AU85" s="19" t="s">
        <v>152</v>
      </c>
      <c r="BK85" s="151">
        <f>SUM(BK86:BK186)</f>
        <v>0</v>
      </c>
    </row>
    <row r="86" s="2" customFormat="1" ht="16.5" customHeight="1">
      <c r="A86" s="38"/>
      <c r="B86" s="152"/>
      <c r="C86" s="153" t="s">
        <v>79</v>
      </c>
      <c r="D86" s="153" t="s">
        <v>166</v>
      </c>
      <c r="E86" s="154" t="s">
        <v>167</v>
      </c>
      <c r="F86" s="155" t="s">
        <v>168</v>
      </c>
      <c r="G86" s="156" t="s">
        <v>169</v>
      </c>
      <c r="H86" s="157">
        <v>967.5</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173</v>
      </c>
    </row>
    <row r="87" s="2" customFormat="1">
      <c r="A87" s="38"/>
      <c r="B87" s="39"/>
      <c r="C87" s="38"/>
      <c r="D87" s="166" t="s">
        <v>174</v>
      </c>
      <c r="E87" s="38"/>
      <c r="F87" s="167" t="s">
        <v>175</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177</v>
      </c>
      <c r="G88" s="10"/>
      <c r="H88" s="174">
        <v>967.5</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53" t="s">
        <v>81</v>
      </c>
      <c r="D89" s="153" t="s">
        <v>166</v>
      </c>
      <c r="E89" s="154" t="s">
        <v>178</v>
      </c>
      <c r="F89" s="155" t="s">
        <v>179</v>
      </c>
      <c r="G89" s="156" t="s">
        <v>180</v>
      </c>
      <c r="H89" s="157">
        <v>3.5</v>
      </c>
      <c r="I89" s="158"/>
      <c r="J89" s="159">
        <f>ROUND(I89*H89,2)</f>
        <v>0</v>
      </c>
      <c r="K89" s="155" t="s">
        <v>170</v>
      </c>
      <c r="L89" s="39"/>
      <c r="M89" s="160" t="s">
        <v>3</v>
      </c>
      <c r="N89" s="161" t="s">
        <v>43</v>
      </c>
      <c r="O89" s="72"/>
      <c r="P89" s="162">
        <f>O89*H89</f>
        <v>0</v>
      </c>
      <c r="Q89" s="162">
        <v>0</v>
      </c>
      <c r="R89" s="162">
        <f>Q89*H89</f>
        <v>0</v>
      </c>
      <c r="S89" s="162">
        <v>0</v>
      </c>
      <c r="T89" s="163">
        <f>S89*H89</f>
        <v>0</v>
      </c>
      <c r="U89" s="38"/>
      <c r="V89" s="38"/>
      <c r="W89" s="38"/>
      <c r="X89" s="38"/>
      <c r="Y89" s="38"/>
      <c r="Z89" s="38"/>
      <c r="AA89" s="38"/>
      <c r="AB89" s="38"/>
      <c r="AC89" s="38"/>
      <c r="AD89" s="38"/>
      <c r="AE89" s="38"/>
      <c r="AR89" s="164" t="s">
        <v>171</v>
      </c>
      <c r="AT89" s="164" t="s">
        <v>166</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181</v>
      </c>
    </row>
    <row r="90" s="2" customFormat="1">
      <c r="A90" s="38"/>
      <c r="B90" s="39"/>
      <c r="C90" s="38"/>
      <c r="D90" s="166" t="s">
        <v>174</v>
      </c>
      <c r="E90" s="38"/>
      <c r="F90" s="167" t="s">
        <v>182</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10" customFormat="1">
      <c r="A91" s="10"/>
      <c r="B91" s="171"/>
      <c r="C91" s="10"/>
      <c r="D91" s="166" t="s">
        <v>176</v>
      </c>
      <c r="E91" s="172" t="s">
        <v>3</v>
      </c>
      <c r="F91" s="173" t="s">
        <v>183</v>
      </c>
      <c r="G91" s="10"/>
      <c r="H91" s="174">
        <v>3.5</v>
      </c>
      <c r="I91" s="175"/>
      <c r="J91" s="10"/>
      <c r="K91" s="10"/>
      <c r="L91" s="171"/>
      <c r="M91" s="176"/>
      <c r="N91" s="177"/>
      <c r="O91" s="177"/>
      <c r="P91" s="177"/>
      <c r="Q91" s="177"/>
      <c r="R91" s="177"/>
      <c r="S91" s="177"/>
      <c r="T91" s="178"/>
      <c r="U91" s="10"/>
      <c r="V91" s="10"/>
      <c r="W91" s="10"/>
      <c r="X91" s="10"/>
      <c r="Y91" s="10"/>
      <c r="Z91" s="10"/>
      <c r="AA91" s="10"/>
      <c r="AB91" s="10"/>
      <c r="AC91" s="10"/>
      <c r="AD91" s="10"/>
      <c r="AE91" s="10"/>
      <c r="AT91" s="172" t="s">
        <v>176</v>
      </c>
      <c r="AU91" s="172" t="s">
        <v>72</v>
      </c>
      <c r="AV91" s="10" t="s">
        <v>81</v>
      </c>
      <c r="AW91" s="10" t="s">
        <v>33</v>
      </c>
      <c r="AX91" s="10" t="s">
        <v>79</v>
      </c>
      <c r="AY91" s="172" t="s">
        <v>172</v>
      </c>
    </row>
    <row r="92" s="2" customFormat="1" ht="16.5" customHeight="1">
      <c r="A92" s="38"/>
      <c r="B92" s="152"/>
      <c r="C92" s="153" t="s">
        <v>107</v>
      </c>
      <c r="D92" s="153" t="s">
        <v>166</v>
      </c>
      <c r="E92" s="154" t="s">
        <v>184</v>
      </c>
      <c r="F92" s="155" t="s">
        <v>185</v>
      </c>
      <c r="G92" s="156" t="s">
        <v>186</v>
      </c>
      <c r="H92" s="157">
        <v>0.64500000000000002</v>
      </c>
      <c r="I92" s="158"/>
      <c r="J92" s="159">
        <f>ROUND(I92*H92,2)</f>
        <v>0</v>
      </c>
      <c r="K92" s="155" t="s">
        <v>170</v>
      </c>
      <c r="L92" s="39"/>
      <c r="M92" s="160" t="s">
        <v>3</v>
      </c>
      <c r="N92" s="161" t="s">
        <v>43</v>
      </c>
      <c r="O92" s="72"/>
      <c r="P92" s="162">
        <f>O92*H92</f>
        <v>0</v>
      </c>
      <c r="Q92" s="162">
        <v>0</v>
      </c>
      <c r="R92" s="162">
        <f>Q92*H92</f>
        <v>0</v>
      </c>
      <c r="S92" s="162">
        <v>0</v>
      </c>
      <c r="T92" s="163">
        <f>S92*H92</f>
        <v>0</v>
      </c>
      <c r="U92" s="38"/>
      <c r="V92" s="38"/>
      <c r="W92" s="38"/>
      <c r="X92" s="38"/>
      <c r="Y92" s="38"/>
      <c r="Z92" s="38"/>
      <c r="AA92" s="38"/>
      <c r="AB92" s="38"/>
      <c r="AC92" s="38"/>
      <c r="AD92" s="38"/>
      <c r="AE92" s="38"/>
      <c r="AR92" s="164" t="s">
        <v>171</v>
      </c>
      <c r="AT92" s="164" t="s">
        <v>166</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171</v>
      </c>
      <c r="BM92" s="164" t="s">
        <v>187</v>
      </c>
    </row>
    <row r="93" s="2" customFormat="1">
      <c r="A93" s="38"/>
      <c r="B93" s="39"/>
      <c r="C93" s="38"/>
      <c r="D93" s="166" t="s">
        <v>174</v>
      </c>
      <c r="E93" s="38"/>
      <c r="F93" s="167" t="s">
        <v>188</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2" customFormat="1" ht="16.5" customHeight="1">
      <c r="A94" s="38"/>
      <c r="B94" s="152"/>
      <c r="C94" s="153" t="s">
        <v>171</v>
      </c>
      <c r="D94" s="153" t="s">
        <v>166</v>
      </c>
      <c r="E94" s="154" t="s">
        <v>189</v>
      </c>
      <c r="F94" s="155" t="s">
        <v>190</v>
      </c>
      <c r="G94" s="156" t="s">
        <v>186</v>
      </c>
      <c r="H94" s="157">
        <v>0.84499999999999997</v>
      </c>
      <c r="I94" s="158"/>
      <c r="J94" s="159">
        <f>ROUND(I94*H94,2)</f>
        <v>0</v>
      </c>
      <c r="K94" s="155" t="s">
        <v>170</v>
      </c>
      <c r="L94" s="39"/>
      <c r="M94" s="160" t="s">
        <v>3</v>
      </c>
      <c r="N94" s="161" t="s">
        <v>43</v>
      </c>
      <c r="O94" s="72"/>
      <c r="P94" s="162">
        <f>O94*H94</f>
        <v>0</v>
      </c>
      <c r="Q94" s="162">
        <v>0</v>
      </c>
      <c r="R94" s="162">
        <f>Q94*H94</f>
        <v>0</v>
      </c>
      <c r="S94" s="162">
        <v>0</v>
      </c>
      <c r="T94" s="163">
        <f>S94*H94</f>
        <v>0</v>
      </c>
      <c r="U94" s="38"/>
      <c r="V94" s="38"/>
      <c r="W94" s="38"/>
      <c r="X94" s="38"/>
      <c r="Y94" s="38"/>
      <c r="Z94" s="38"/>
      <c r="AA94" s="38"/>
      <c r="AB94" s="38"/>
      <c r="AC94" s="38"/>
      <c r="AD94" s="38"/>
      <c r="AE94" s="38"/>
      <c r="AR94" s="164" t="s">
        <v>171</v>
      </c>
      <c r="AT94" s="164" t="s">
        <v>166</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171</v>
      </c>
      <c r="BM94" s="164" t="s">
        <v>191</v>
      </c>
    </row>
    <row r="95" s="2" customFormat="1">
      <c r="A95" s="38"/>
      <c r="B95" s="39"/>
      <c r="C95" s="38"/>
      <c r="D95" s="166" t="s">
        <v>174</v>
      </c>
      <c r="E95" s="38"/>
      <c r="F95" s="167" t="s">
        <v>192</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2" customFormat="1">
      <c r="A96" s="38"/>
      <c r="B96" s="39"/>
      <c r="C96" s="38"/>
      <c r="D96" s="166" t="s">
        <v>193</v>
      </c>
      <c r="E96" s="38"/>
      <c r="F96" s="179" t="s">
        <v>194</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193</v>
      </c>
      <c r="AU96" s="19" t="s">
        <v>72</v>
      </c>
    </row>
    <row r="97" s="10" customFormat="1">
      <c r="A97" s="10"/>
      <c r="B97" s="171"/>
      <c r="C97" s="10"/>
      <c r="D97" s="166" t="s">
        <v>176</v>
      </c>
      <c r="E97" s="172" t="s">
        <v>3</v>
      </c>
      <c r="F97" s="173" t="s">
        <v>195</v>
      </c>
      <c r="G97" s="10"/>
      <c r="H97" s="174">
        <v>0.64500000000000002</v>
      </c>
      <c r="I97" s="175"/>
      <c r="J97" s="10"/>
      <c r="K97" s="10"/>
      <c r="L97" s="171"/>
      <c r="M97" s="176"/>
      <c r="N97" s="177"/>
      <c r="O97" s="177"/>
      <c r="P97" s="177"/>
      <c r="Q97" s="177"/>
      <c r="R97" s="177"/>
      <c r="S97" s="177"/>
      <c r="T97" s="178"/>
      <c r="U97" s="10"/>
      <c r="V97" s="10"/>
      <c r="W97" s="10"/>
      <c r="X97" s="10"/>
      <c r="Y97" s="10"/>
      <c r="Z97" s="10"/>
      <c r="AA97" s="10"/>
      <c r="AB97" s="10"/>
      <c r="AC97" s="10"/>
      <c r="AD97" s="10"/>
      <c r="AE97" s="10"/>
      <c r="AT97" s="172" t="s">
        <v>176</v>
      </c>
      <c r="AU97" s="172" t="s">
        <v>72</v>
      </c>
      <c r="AV97" s="10" t="s">
        <v>81</v>
      </c>
      <c r="AW97" s="10" t="s">
        <v>33</v>
      </c>
      <c r="AX97" s="10" t="s">
        <v>72</v>
      </c>
      <c r="AY97" s="172" t="s">
        <v>172</v>
      </c>
    </row>
    <row r="98" s="10" customFormat="1">
      <c r="A98" s="10"/>
      <c r="B98" s="171"/>
      <c r="C98" s="10"/>
      <c r="D98" s="166" t="s">
        <v>176</v>
      </c>
      <c r="E98" s="172" t="s">
        <v>3</v>
      </c>
      <c r="F98" s="173" t="s">
        <v>196</v>
      </c>
      <c r="G98" s="10"/>
      <c r="H98" s="174">
        <v>0.20000000000000001</v>
      </c>
      <c r="I98" s="175"/>
      <c r="J98" s="10"/>
      <c r="K98" s="10"/>
      <c r="L98" s="171"/>
      <c r="M98" s="176"/>
      <c r="N98" s="177"/>
      <c r="O98" s="177"/>
      <c r="P98" s="177"/>
      <c r="Q98" s="177"/>
      <c r="R98" s="177"/>
      <c r="S98" s="177"/>
      <c r="T98" s="178"/>
      <c r="U98" s="10"/>
      <c r="V98" s="10"/>
      <c r="W98" s="10"/>
      <c r="X98" s="10"/>
      <c r="Y98" s="10"/>
      <c r="Z98" s="10"/>
      <c r="AA98" s="10"/>
      <c r="AB98" s="10"/>
      <c r="AC98" s="10"/>
      <c r="AD98" s="10"/>
      <c r="AE98" s="10"/>
      <c r="AT98" s="172" t="s">
        <v>176</v>
      </c>
      <c r="AU98" s="172" t="s">
        <v>72</v>
      </c>
      <c r="AV98" s="10" t="s">
        <v>81</v>
      </c>
      <c r="AW98" s="10" t="s">
        <v>33</v>
      </c>
      <c r="AX98" s="10" t="s">
        <v>72</v>
      </c>
      <c r="AY98" s="172" t="s">
        <v>172</v>
      </c>
    </row>
    <row r="99" s="11" customFormat="1">
      <c r="A99" s="11"/>
      <c r="B99" s="180"/>
      <c r="C99" s="11"/>
      <c r="D99" s="166" t="s">
        <v>176</v>
      </c>
      <c r="E99" s="181" t="s">
        <v>3</v>
      </c>
      <c r="F99" s="182" t="s">
        <v>197</v>
      </c>
      <c r="G99" s="11"/>
      <c r="H99" s="183">
        <v>0.84499999999999997</v>
      </c>
      <c r="I99" s="184"/>
      <c r="J99" s="11"/>
      <c r="K99" s="11"/>
      <c r="L99" s="180"/>
      <c r="M99" s="185"/>
      <c r="N99" s="186"/>
      <c r="O99" s="186"/>
      <c r="P99" s="186"/>
      <c r="Q99" s="186"/>
      <c r="R99" s="186"/>
      <c r="S99" s="186"/>
      <c r="T99" s="187"/>
      <c r="U99" s="11"/>
      <c r="V99" s="11"/>
      <c r="W99" s="11"/>
      <c r="X99" s="11"/>
      <c r="Y99" s="11"/>
      <c r="Z99" s="11"/>
      <c r="AA99" s="11"/>
      <c r="AB99" s="11"/>
      <c r="AC99" s="11"/>
      <c r="AD99" s="11"/>
      <c r="AE99" s="11"/>
      <c r="AT99" s="181" t="s">
        <v>176</v>
      </c>
      <c r="AU99" s="181" t="s">
        <v>72</v>
      </c>
      <c r="AV99" s="11" t="s">
        <v>171</v>
      </c>
      <c r="AW99" s="11" t="s">
        <v>33</v>
      </c>
      <c r="AX99" s="11" t="s">
        <v>79</v>
      </c>
      <c r="AY99" s="181" t="s">
        <v>172</v>
      </c>
    </row>
    <row r="100" s="2" customFormat="1" ht="16.5" customHeight="1">
      <c r="A100" s="38"/>
      <c r="B100" s="152"/>
      <c r="C100" s="153" t="s">
        <v>198</v>
      </c>
      <c r="D100" s="153" t="s">
        <v>166</v>
      </c>
      <c r="E100" s="154" t="s">
        <v>199</v>
      </c>
      <c r="F100" s="155" t="s">
        <v>200</v>
      </c>
      <c r="G100" s="156" t="s">
        <v>186</v>
      </c>
      <c r="H100" s="157">
        <v>0.84499999999999997</v>
      </c>
      <c r="I100" s="158"/>
      <c r="J100" s="159">
        <f>ROUND(I100*H100,2)</f>
        <v>0</v>
      </c>
      <c r="K100" s="155" t="s">
        <v>170</v>
      </c>
      <c r="L100" s="39"/>
      <c r="M100" s="160" t="s">
        <v>3</v>
      </c>
      <c r="N100" s="161" t="s">
        <v>43</v>
      </c>
      <c r="O100" s="72"/>
      <c r="P100" s="162">
        <f>O100*H100</f>
        <v>0</v>
      </c>
      <c r="Q100" s="162">
        <v>0</v>
      </c>
      <c r="R100" s="162">
        <f>Q100*H100</f>
        <v>0</v>
      </c>
      <c r="S100" s="162">
        <v>0</v>
      </c>
      <c r="T100" s="163">
        <f>S100*H100</f>
        <v>0</v>
      </c>
      <c r="U100" s="38"/>
      <c r="V100" s="38"/>
      <c r="W100" s="38"/>
      <c r="X100" s="38"/>
      <c r="Y100" s="38"/>
      <c r="Z100" s="38"/>
      <c r="AA100" s="38"/>
      <c r="AB100" s="38"/>
      <c r="AC100" s="38"/>
      <c r="AD100" s="38"/>
      <c r="AE100" s="38"/>
      <c r="AR100" s="164" t="s">
        <v>171</v>
      </c>
      <c r="AT100" s="164" t="s">
        <v>166</v>
      </c>
      <c r="AU100" s="164" t="s">
        <v>72</v>
      </c>
      <c r="AY100" s="19" t="s">
        <v>172</v>
      </c>
      <c r="BE100" s="165">
        <f>IF(N100="základní",J100,0)</f>
        <v>0</v>
      </c>
      <c r="BF100" s="165">
        <f>IF(N100="snížená",J100,0)</f>
        <v>0</v>
      </c>
      <c r="BG100" s="165">
        <f>IF(N100="zákl. přenesená",J100,0)</f>
        <v>0</v>
      </c>
      <c r="BH100" s="165">
        <f>IF(N100="sníž. přenesená",J100,0)</f>
        <v>0</v>
      </c>
      <c r="BI100" s="165">
        <f>IF(N100="nulová",J100,0)</f>
        <v>0</v>
      </c>
      <c r="BJ100" s="19" t="s">
        <v>79</v>
      </c>
      <c r="BK100" s="165">
        <f>ROUND(I100*H100,2)</f>
        <v>0</v>
      </c>
      <c r="BL100" s="19" t="s">
        <v>171</v>
      </c>
      <c r="BM100" s="164" t="s">
        <v>201</v>
      </c>
    </row>
    <row r="101" s="2" customFormat="1">
      <c r="A101" s="38"/>
      <c r="B101" s="39"/>
      <c r="C101" s="38"/>
      <c r="D101" s="166" t="s">
        <v>174</v>
      </c>
      <c r="E101" s="38"/>
      <c r="F101" s="167" t="s">
        <v>202</v>
      </c>
      <c r="G101" s="38"/>
      <c r="H101" s="38"/>
      <c r="I101" s="168"/>
      <c r="J101" s="38"/>
      <c r="K101" s="38"/>
      <c r="L101" s="39"/>
      <c r="M101" s="169"/>
      <c r="N101" s="170"/>
      <c r="O101" s="72"/>
      <c r="P101" s="72"/>
      <c r="Q101" s="72"/>
      <c r="R101" s="72"/>
      <c r="S101" s="72"/>
      <c r="T101" s="73"/>
      <c r="U101" s="38"/>
      <c r="V101" s="38"/>
      <c r="W101" s="38"/>
      <c r="X101" s="38"/>
      <c r="Y101" s="38"/>
      <c r="Z101" s="38"/>
      <c r="AA101" s="38"/>
      <c r="AB101" s="38"/>
      <c r="AC101" s="38"/>
      <c r="AD101" s="38"/>
      <c r="AE101" s="38"/>
      <c r="AT101" s="19" t="s">
        <v>174</v>
      </c>
      <c r="AU101" s="19" t="s">
        <v>72</v>
      </c>
    </row>
    <row r="102" s="2" customFormat="1">
      <c r="A102" s="38"/>
      <c r="B102" s="39"/>
      <c r="C102" s="38"/>
      <c r="D102" s="166" t="s">
        <v>193</v>
      </c>
      <c r="E102" s="38"/>
      <c r="F102" s="179" t="s">
        <v>194</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193</v>
      </c>
      <c r="AU102" s="19" t="s">
        <v>72</v>
      </c>
    </row>
    <row r="103" s="10" customFormat="1">
      <c r="A103" s="10"/>
      <c r="B103" s="171"/>
      <c r="C103" s="10"/>
      <c r="D103" s="166" t="s">
        <v>176</v>
      </c>
      <c r="E103" s="172" t="s">
        <v>3</v>
      </c>
      <c r="F103" s="173" t="s">
        <v>195</v>
      </c>
      <c r="G103" s="10"/>
      <c r="H103" s="174">
        <v>0.64500000000000002</v>
      </c>
      <c r="I103" s="175"/>
      <c r="J103" s="10"/>
      <c r="K103" s="10"/>
      <c r="L103" s="171"/>
      <c r="M103" s="176"/>
      <c r="N103" s="177"/>
      <c r="O103" s="177"/>
      <c r="P103" s="177"/>
      <c r="Q103" s="177"/>
      <c r="R103" s="177"/>
      <c r="S103" s="177"/>
      <c r="T103" s="178"/>
      <c r="U103" s="10"/>
      <c r="V103" s="10"/>
      <c r="W103" s="10"/>
      <c r="X103" s="10"/>
      <c r="Y103" s="10"/>
      <c r="Z103" s="10"/>
      <c r="AA103" s="10"/>
      <c r="AB103" s="10"/>
      <c r="AC103" s="10"/>
      <c r="AD103" s="10"/>
      <c r="AE103" s="10"/>
      <c r="AT103" s="172" t="s">
        <v>176</v>
      </c>
      <c r="AU103" s="172" t="s">
        <v>72</v>
      </c>
      <c r="AV103" s="10" t="s">
        <v>81</v>
      </c>
      <c r="AW103" s="10" t="s">
        <v>33</v>
      </c>
      <c r="AX103" s="10" t="s">
        <v>72</v>
      </c>
      <c r="AY103" s="172" t="s">
        <v>172</v>
      </c>
    </row>
    <row r="104" s="10" customFormat="1">
      <c r="A104" s="10"/>
      <c r="B104" s="171"/>
      <c r="C104" s="10"/>
      <c r="D104" s="166" t="s">
        <v>176</v>
      </c>
      <c r="E104" s="172" t="s">
        <v>3</v>
      </c>
      <c r="F104" s="173" t="s">
        <v>196</v>
      </c>
      <c r="G104" s="10"/>
      <c r="H104" s="174">
        <v>0.20000000000000001</v>
      </c>
      <c r="I104" s="175"/>
      <c r="J104" s="10"/>
      <c r="K104" s="10"/>
      <c r="L104" s="171"/>
      <c r="M104" s="176"/>
      <c r="N104" s="177"/>
      <c r="O104" s="177"/>
      <c r="P104" s="177"/>
      <c r="Q104" s="177"/>
      <c r="R104" s="177"/>
      <c r="S104" s="177"/>
      <c r="T104" s="178"/>
      <c r="U104" s="10"/>
      <c r="V104" s="10"/>
      <c r="W104" s="10"/>
      <c r="X104" s="10"/>
      <c r="Y104" s="10"/>
      <c r="Z104" s="10"/>
      <c r="AA104" s="10"/>
      <c r="AB104" s="10"/>
      <c r="AC104" s="10"/>
      <c r="AD104" s="10"/>
      <c r="AE104" s="10"/>
      <c r="AT104" s="172" t="s">
        <v>176</v>
      </c>
      <c r="AU104" s="172" t="s">
        <v>72</v>
      </c>
      <c r="AV104" s="10" t="s">
        <v>81</v>
      </c>
      <c r="AW104" s="10" t="s">
        <v>33</v>
      </c>
      <c r="AX104" s="10" t="s">
        <v>72</v>
      </c>
      <c r="AY104" s="172" t="s">
        <v>172</v>
      </c>
    </row>
    <row r="105" s="11" customFormat="1">
      <c r="A105" s="11"/>
      <c r="B105" s="180"/>
      <c r="C105" s="11"/>
      <c r="D105" s="166" t="s">
        <v>176</v>
      </c>
      <c r="E105" s="181" t="s">
        <v>3</v>
      </c>
      <c r="F105" s="182" t="s">
        <v>197</v>
      </c>
      <c r="G105" s="11"/>
      <c r="H105" s="183">
        <v>0.84499999999999997</v>
      </c>
      <c r="I105" s="184"/>
      <c r="J105" s="11"/>
      <c r="K105" s="11"/>
      <c r="L105" s="180"/>
      <c r="M105" s="185"/>
      <c r="N105" s="186"/>
      <c r="O105" s="186"/>
      <c r="P105" s="186"/>
      <c r="Q105" s="186"/>
      <c r="R105" s="186"/>
      <c r="S105" s="186"/>
      <c r="T105" s="187"/>
      <c r="U105" s="11"/>
      <c r="V105" s="11"/>
      <c r="W105" s="11"/>
      <c r="X105" s="11"/>
      <c r="Y105" s="11"/>
      <c r="Z105" s="11"/>
      <c r="AA105" s="11"/>
      <c r="AB105" s="11"/>
      <c r="AC105" s="11"/>
      <c r="AD105" s="11"/>
      <c r="AE105" s="11"/>
      <c r="AT105" s="181" t="s">
        <v>176</v>
      </c>
      <c r="AU105" s="181" t="s">
        <v>72</v>
      </c>
      <c r="AV105" s="11" t="s">
        <v>171</v>
      </c>
      <c r="AW105" s="11" t="s">
        <v>33</v>
      </c>
      <c r="AX105" s="11" t="s">
        <v>79</v>
      </c>
      <c r="AY105" s="181" t="s">
        <v>172</v>
      </c>
    </row>
    <row r="106" s="2" customFormat="1" ht="16.5" customHeight="1">
      <c r="A106" s="38"/>
      <c r="B106" s="152"/>
      <c r="C106" s="153" t="s">
        <v>203</v>
      </c>
      <c r="D106" s="153" t="s">
        <v>166</v>
      </c>
      <c r="E106" s="154" t="s">
        <v>204</v>
      </c>
      <c r="F106" s="155" t="s">
        <v>205</v>
      </c>
      <c r="G106" s="156" t="s">
        <v>180</v>
      </c>
      <c r="H106" s="157">
        <v>639.54999999999995</v>
      </c>
      <c r="I106" s="158"/>
      <c r="J106" s="159">
        <f>ROUND(I106*H106,2)</f>
        <v>0</v>
      </c>
      <c r="K106" s="155" t="s">
        <v>170</v>
      </c>
      <c r="L106" s="39"/>
      <c r="M106" s="160" t="s">
        <v>3</v>
      </c>
      <c r="N106" s="161" t="s">
        <v>43</v>
      </c>
      <c r="O106" s="72"/>
      <c r="P106" s="162">
        <f>O106*H106</f>
        <v>0</v>
      </c>
      <c r="Q106" s="162">
        <v>0</v>
      </c>
      <c r="R106" s="162">
        <f>Q106*H106</f>
        <v>0</v>
      </c>
      <c r="S106" s="162">
        <v>0</v>
      </c>
      <c r="T106" s="163">
        <f>S106*H106</f>
        <v>0</v>
      </c>
      <c r="U106" s="38"/>
      <c r="V106" s="38"/>
      <c r="W106" s="38"/>
      <c r="X106" s="38"/>
      <c r="Y106" s="38"/>
      <c r="Z106" s="38"/>
      <c r="AA106" s="38"/>
      <c r="AB106" s="38"/>
      <c r="AC106" s="38"/>
      <c r="AD106" s="38"/>
      <c r="AE106" s="38"/>
      <c r="AR106" s="164" t="s">
        <v>171</v>
      </c>
      <c r="AT106" s="164" t="s">
        <v>166</v>
      </c>
      <c r="AU106" s="164" t="s">
        <v>72</v>
      </c>
      <c r="AY106" s="19" t="s">
        <v>172</v>
      </c>
      <c r="BE106" s="165">
        <f>IF(N106="základní",J106,0)</f>
        <v>0</v>
      </c>
      <c r="BF106" s="165">
        <f>IF(N106="snížená",J106,0)</f>
        <v>0</v>
      </c>
      <c r="BG106" s="165">
        <f>IF(N106="zákl. přenesená",J106,0)</f>
        <v>0</v>
      </c>
      <c r="BH106" s="165">
        <f>IF(N106="sníž. přenesená",J106,0)</f>
        <v>0</v>
      </c>
      <c r="BI106" s="165">
        <f>IF(N106="nulová",J106,0)</f>
        <v>0</v>
      </c>
      <c r="BJ106" s="19" t="s">
        <v>79</v>
      </c>
      <c r="BK106" s="165">
        <f>ROUND(I106*H106,2)</f>
        <v>0</v>
      </c>
      <c r="BL106" s="19" t="s">
        <v>171</v>
      </c>
      <c r="BM106" s="164" t="s">
        <v>206</v>
      </c>
    </row>
    <row r="107" s="2" customFormat="1">
      <c r="A107" s="38"/>
      <c r="B107" s="39"/>
      <c r="C107" s="38"/>
      <c r="D107" s="166" t="s">
        <v>174</v>
      </c>
      <c r="E107" s="38"/>
      <c r="F107" s="167" t="s">
        <v>207</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174</v>
      </c>
      <c r="AU107" s="19" t="s">
        <v>72</v>
      </c>
    </row>
    <row r="108" s="10" customFormat="1">
      <c r="A108" s="10"/>
      <c r="B108" s="171"/>
      <c r="C108" s="10"/>
      <c r="D108" s="166" t="s">
        <v>176</v>
      </c>
      <c r="E108" s="172" t="s">
        <v>3</v>
      </c>
      <c r="F108" s="173" t="s">
        <v>208</v>
      </c>
      <c r="G108" s="10"/>
      <c r="H108" s="174">
        <v>512.79999999999995</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72</v>
      </c>
      <c r="AY108" s="172" t="s">
        <v>172</v>
      </c>
    </row>
    <row r="109" s="10" customFormat="1">
      <c r="A109" s="10"/>
      <c r="B109" s="171"/>
      <c r="C109" s="10"/>
      <c r="D109" s="166" t="s">
        <v>176</v>
      </c>
      <c r="E109" s="172" t="s">
        <v>3</v>
      </c>
      <c r="F109" s="173" t="s">
        <v>209</v>
      </c>
      <c r="G109" s="10"/>
      <c r="H109" s="174">
        <v>126.75</v>
      </c>
      <c r="I109" s="175"/>
      <c r="J109" s="10"/>
      <c r="K109" s="10"/>
      <c r="L109" s="171"/>
      <c r="M109" s="176"/>
      <c r="N109" s="177"/>
      <c r="O109" s="177"/>
      <c r="P109" s="177"/>
      <c r="Q109" s="177"/>
      <c r="R109" s="177"/>
      <c r="S109" s="177"/>
      <c r="T109" s="178"/>
      <c r="U109" s="10"/>
      <c r="V109" s="10"/>
      <c r="W109" s="10"/>
      <c r="X109" s="10"/>
      <c r="Y109" s="10"/>
      <c r="Z109" s="10"/>
      <c r="AA109" s="10"/>
      <c r="AB109" s="10"/>
      <c r="AC109" s="10"/>
      <c r="AD109" s="10"/>
      <c r="AE109" s="10"/>
      <c r="AT109" s="172" t="s">
        <v>176</v>
      </c>
      <c r="AU109" s="172" t="s">
        <v>72</v>
      </c>
      <c r="AV109" s="10" t="s">
        <v>81</v>
      </c>
      <c r="AW109" s="10" t="s">
        <v>33</v>
      </c>
      <c r="AX109" s="10" t="s">
        <v>72</v>
      </c>
      <c r="AY109" s="172" t="s">
        <v>172</v>
      </c>
    </row>
    <row r="110" s="11" customFormat="1">
      <c r="A110" s="11"/>
      <c r="B110" s="180"/>
      <c r="C110" s="11"/>
      <c r="D110" s="166" t="s">
        <v>176</v>
      </c>
      <c r="E110" s="181" t="s">
        <v>3</v>
      </c>
      <c r="F110" s="182" t="s">
        <v>197</v>
      </c>
      <c r="G110" s="11"/>
      <c r="H110" s="183">
        <v>639.54999999999995</v>
      </c>
      <c r="I110" s="184"/>
      <c r="J110" s="11"/>
      <c r="K110" s="11"/>
      <c r="L110" s="180"/>
      <c r="M110" s="185"/>
      <c r="N110" s="186"/>
      <c r="O110" s="186"/>
      <c r="P110" s="186"/>
      <c r="Q110" s="186"/>
      <c r="R110" s="186"/>
      <c r="S110" s="186"/>
      <c r="T110" s="187"/>
      <c r="U110" s="11"/>
      <c r="V110" s="11"/>
      <c r="W110" s="11"/>
      <c r="X110" s="11"/>
      <c r="Y110" s="11"/>
      <c r="Z110" s="11"/>
      <c r="AA110" s="11"/>
      <c r="AB110" s="11"/>
      <c r="AC110" s="11"/>
      <c r="AD110" s="11"/>
      <c r="AE110" s="11"/>
      <c r="AT110" s="181" t="s">
        <v>176</v>
      </c>
      <c r="AU110" s="181" t="s">
        <v>72</v>
      </c>
      <c r="AV110" s="11" t="s">
        <v>171</v>
      </c>
      <c r="AW110" s="11" t="s">
        <v>33</v>
      </c>
      <c r="AX110" s="11" t="s">
        <v>79</v>
      </c>
      <c r="AY110" s="181" t="s">
        <v>172</v>
      </c>
    </row>
    <row r="111" s="2" customFormat="1" ht="16.5" customHeight="1">
      <c r="A111" s="38"/>
      <c r="B111" s="152"/>
      <c r="C111" s="188" t="s">
        <v>210</v>
      </c>
      <c r="D111" s="188" t="s">
        <v>211</v>
      </c>
      <c r="E111" s="189" t="s">
        <v>212</v>
      </c>
      <c r="F111" s="190" t="s">
        <v>213</v>
      </c>
      <c r="G111" s="191" t="s">
        <v>214</v>
      </c>
      <c r="H111" s="192">
        <v>880.02099999999996</v>
      </c>
      <c r="I111" s="193"/>
      <c r="J111" s="194">
        <f>ROUND(I111*H111,2)</f>
        <v>0</v>
      </c>
      <c r="K111" s="190" t="s">
        <v>170</v>
      </c>
      <c r="L111" s="195"/>
      <c r="M111" s="196" t="s">
        <v>3</v>
      </c>
      <c r="N111" s="197" t="s">
        <v>43</v>
      </c>
      <c r="O111" s="72"/>
      <c r="P111" s="162">
        <f>O111*H111</f>
        <v>0</v>
      </c>
      <c r="Q111" s="162">
        <v>1</v>
      </c>
      <c r="R111" s="162">
        <f>Q111*H111</f>
        <v>880.02099999999996</v>
      </c>
      <c r="S111" s="162">
        <v>0</v>
      </c>
      <c r="T111" s="163">
        <f>S111*H111</f>
        <v>0</v>
      </c>
      <c r="U111" s="38"/>
      <c r="V111" s="38"/>
      <c r="W111" s="38"/>
      <c r="X111" s="38"/>
      <c r="Y111" s="38"/>
      <c r="Z111" s="38"/>
      <c r="AA111" s="38"/>
      <c r="AB111" s="38"/>
      <c r="AC111" s="38"/>
      <c r="AD111" s="38"/>
      <c r="AE111" s="38"/>
      <c r="AR111" s="164" t="s">
        <v>215</v>
      </c>
      <c r="AT111" s="164" t="s">
        <v>211</v>
      </c>
      <c r="AU111" s="164" t="s">
        <v>72</v>
      </c>
      <c r="AY111" s="19" t="s">
        <v>172</v>
      </c>
      <c r="BE111" s="165">
        <f>IF(N111="základní",J111,0)</f>
        <v>0</v>
      </c>
      <c r="BF111" s="165">
        <f>IF(N111="snížená",J111,0)</f>
        <v>0</v>
      </c>
      <c r="BG111" s="165">
        <f>IF(N111="zákl. přenesená",J111,0)</f>
        <v>0</v>
      </c>
      <c r="BH111" s="165">
        <f>IF(N111="sníž. přenesená",J111,0)</f>
        <v>0</v>
      </c>
      <c r="BI111" s="165">
        <f>IF(N111="nulová",J111,0)</f>
        <v>0</v>
      </c>
      <c r="BJ111" s="19" t="s">
        <v>79</v>
      </c>
      <c r="BK111" s="165">
        <f>ROUND(I111*H111,2)</f>
        <v>0</v>
      </c>
      <c r="BL111" s="19" t="s">
        <v>215</v>
      </c>
      <c r="BM111" s="164" t="s">
        <v>216</v>
      </c>
    </row>
    <row r="112" s="2" customFormat="1">
      <c r="A112" s="38"/>
      <c r="B112" s="39"/>
      <c r="C112" s="38"/>
      <c r="D112" s="166" t="s">
        <v>174</v>
      </c>
      <c r="E112" s="38"/>
      <c r="F112" s="167" t="s">
        <v>213</v>
      </c>
      <c r="G112" s="38"/>
      <c r="H112" s="38"/>
      <c r="I112" s="168"/>
      <c r="J112" s="38"/>
      <c r="K112" s="38"/>
      <c r="L112" s="39"/>
      <c r="M112" s="169"/>
      <c r="N112" s="170"/>
      <c r="O112" s="72"/>
      <c r="P112" s="72"/>
      <c r="Q112" s="72"/>
      <c r="R112" s="72"/>
      <c r="S112" s="72"/>
      <c r="T112" s="73"/>
      <c r="U112" s="38"/>
      <c r="V112" s="38"/>
      <c r="W112" s="38"/>
      <c r="X112" s="38"/>
      <c r="Y112" s="38"/>
      <c r="Z112" s="38"/>
      <c r="AA112" s="38"/>
      <c r="AB112" s="38"/>
      <c r="AC112" s="38"/>
      <c r="AD112" s="38"/>
      <c r="AE112" s="38"/>
      <c r="AT112" s="19" t="s">
        <v>174</v>
      </c>
      <c r="AU112" s="19" t="s">
        <v>72</v>
      </c>
    </row>
    <row r="113" s="10" customFormat="1">
      <c r="A113" s="10"/>
      <c r="B113" s="171"/>
      <c r="C113" s="10"/>
      <c r="D113" s="166" t="s">
        <v>176</v>
      </c>
      <c r="E113" s="172" t="s">
        <v>3</v>
      </c>
      <c r="F113" s="173" t="s">
        <v>217</v>
      </c>
      <c r="G113" s="10"/>
      <c r="H113" s="174">
        <v>880.02099999999996</v>
      </c>
      <c r="I113" s="175"/>
      <c r="J113" s="10"/>
      <c r="K113" s="10"/>
      <c r="L113" s="171"/>
      <c r="M113" s="176"/>
      <c r="N113" s="177"/>
      <c r="O113" s="177"/>
      <c r="P113" s="177"/>
      <c r="Q113" s="177"/>
      <c r="R113" s="177"/>
      <c r="S113" s="177"/>
      <c r="T113" s="178"/>
      <c r="U113" s="10"/>
      <c r="V113" s="10"/>
      <c r="W113" s="10"/>
      <c r="X113" s="10"/>
      <c r="Y113" s="10"/>
      <c r="Z113" s="10"/>
      <c r="AA113" s="10"/>
      <c r="AB113" s="10"/>
      <c r="AC113" s="10"/>
      <c r="AD113" s="10"/>
      <c r="AE113" s="10"/>
      <c r="AT113" s="172" t="s">
        <v>176</v>
      </c>
      <c r="AU113" s="172" t="s">
        <v>72</v>
      </c>
      <c r="AV113" s="10" t="s">
        <v>81</v>
      </c>
      <c r="AW113" s="10" t="s">
        <v>33</v>
      </c>
      <c r="AX113" s="10" t="s">
        <v>79</v>
      </c>
      <c r="AY113" s="172" t="s">
        <v>172</v>
      </c>
    </row>
    <row r="114" s="2" customFormat="1" ht="21.75" customHeight="1">
      <c r="A114" s="38"/>
      <c r="B114" s="152"/>
      <c r="C114" s="153" t="s">
        <v>218</v>
      </c>
      <c r="D114" s="153" t="s">
        <v>166</v>
      </c>
      <c r="E114" s="154" t="s">
        <v>219</v>
      </c>
      <c r="F114" s="155" t="s">
        <v>220</v>
      </c>
      <c r="G114" s="156" t="s">
        <v>221</v>
      </c>
      <c r="H114" s="157">
        <v>1086</v>
      </c>
      <c r="I114" s="158"/>
      <c r="J114" s="159">
        <f>ROUND(I114*H114,2)</f>
        <v>0</v>
      </c>
      <c r="K114" s="155" t="s">
        <v>170</v>
      </c>
      <c r="L114" s="39"/>
      <c r="M114" s="160" t="s">
        <v>3</v>
      </c>
      <c r="N114" s="161" t="s">
        <v>43</v>
      </c>
      <c r="O114" s="72"/>
      <c r="P114" s="162">
        <f>O114*H114</f>
        <v>0</v>
      </c>
      <c r="Q114" s="162">
        <v>0</v>
      </c>
      <c r="R114" s="162">
        <f>Q114*H114</f>
        <v>0</v>
      </c>
      <c r="S114" s="162">
        <v>0</v>
      </c>
      <c r="T114" s="163">
        <f>S114*H114</f>
        <v>0</v>
      </c>
      <c r="U114" s="38"/>
      <c r="V114" s="38"/>
      <c r="W114" s="38"/>
      <c r="X114" s="38"/>
      <c r="Y114" s="38"/>
      <c r="Z114" s="38"/>
      <c r="AA114" s="38"/>
      <c r="AB114" s="38"/>
      <c r="AC114" s="38"/>
      <c r="AD114" s="38"/>
      <c r="AE114" s="38"/>
      <c r="AR114" s="164" t="s">
        <v>171</v>
      </c>
      <c r="AT114" s="164" t="s">
        <v>166</v>
      </c>
      <c r="AU114" s="164" t="s">
        <v>72</v>
      </c>
      <c r="AY114" s="19" t="s">
        <v>172</v>
      </c>
      <c r="BE114" s="165">
        <f>IF(N114="základní",J114,0)</f>
        <v>0</v>
      </c>
      <c r="BF114" s="165">
        <f>IF(N114="snížená",J114,0)</f>
        <v>0</v>
      </c>
      <c r="BG114" s="165">
        <f>IF(N114="zákl. přenesená",J114,0)</f>
        <v>0</v>
      </c>
      <c r="BH114" s="165">
        <f>IF(N114="sníž. přenesená",J114,0)</f>
        <v>0</v>
      </c>
      <c r="BI114" s="165">
        <f>IF(N114="nulová",J114,0)</f>
        <v>0</v>
      </c>
      <c r="BJ114" s="19" t="s">
        <v>79</v>
      </c>
      <c r="BK114" s="165">
        <f>ROUND(I114*H114,2)</f>
        <v>0</v>
      </c>
      <c r="BL114" s="19" t="s">
        <v>171</v>
      </c>
      <c r="BM114" s="164" t="s">
        <v>222</v>
      </c>
    </row>
    <row r="115" s="2" customFormat="1">
      <c r="A115" s="38"/>
      <c r="B115" s="39"/>
      <c r="C115" s="38"/>
      <c r="D115" s="166" t="s">
        <v>174</v>
      </c>
      <c r="E115" s="38"/>
      <c r="F115" s="167" t="s">
        <v>223</v>
      </c>
      <c r="G115" s="38"/>
      <c r="H115" s="38"/>
      <c r="I115" s="168"/>
      <c r="J115" s="38"/>
      <c r="K115" s="38"/>
      <c r="L115" s="39"/>
      <c r="M115" s="169"/>
      <c r="N115" s="170"/>
      <c r="O115" s="72"/>
      <c r="P115" s="72"/>
      <c r="Q115" s="72"/>
      <c r="R115" s="72"/>
      <c r="S115" s="72"/>
      <c r="T115" s="73"/>
      <c r="U115" s="38"/>
      <c r="V115" s="38"/>
      <c r="W115" s="38"/>
      <c r="X115" s="38"/>
      <c r="Y115" s="38"/>
      <c r="Z115" s="38"/>
      <c r="AA115" s="38"/>
      <c r="AB115" s="38"/>
      <c r="AC115" s="38"/>
      <c r="AD115" s="38"/>
      <c r="AE115" s="38"/>
      <c r="AT115" s="19" t="s">
        <v>174</v>
      </c>
      <c r="AU115" s="19" t="s">
        <v>72</v>
      </c>
    </row>
    <row r="116" s="2" customFormat="1">
      <c r="A116" s="38"/>
      <c r="B116" s="39"/>
      <c r="C116" s="38"/>
      <c r="D116" s="166" t="s">
        <v>193</v>
      </c>
      <c r="E116" s="38"/>
      <c r="F116" s="179" t="s">
        <v>224</v>
      </c>
      <c r="G116" s="38"/>
      <c r="H116" s="38"/>
      <c r="I116" s="168"/>
      <c r="J116" s="38"/>
      <c r="K116" s="38"/>
      <c r="L116" s="39"/>
      <c r="M116" s="169"/>
      <c r="N116" s="170"/>
      <c r="O116" s="72"/>
      <c r="P116" s="72"/>
      <c r="Q116" s="72"/>
      <c r="R116" s="72"/>
      <c r="S116" s="72"/>
      <c r="T116" s="73"/>
      <c r="U116" s="38"/>
      <c r="V116" s="38"/>
      <c r="W116" s="38"/>
      <c r="X116" s="38"/>
      <c r="Y116" s="38"/>
      <c r="Z116" s="38"/>
      <c r="AA116" s="38"/>
      <c r="AB116" s="38"/>
      <c r="AC116" s="38"/>
      <c r="AD116" s="38"/>
      <c r="AE116" s="38"/>
      <c r="AT116" s="19" t="s">
        <v>193</v>
      </c>
      <c r="AU116" s="19" t="s">
        <v>72</v>
      </c>
    </row>
    <row r="117" s="2" customFormat="1" ht="16.5" customHeight="1">
      <c r="A117" s="38"/>
      <c r="B117" s="152"/>
      <c r="C117" s="153" t="s">
        <v>225</v>
      </c>
      <c r="D117" s="153" t="s">
        <v>166</v>
      </c>
      <c r="E117" s="154" t="s">
        <v>226</v>
      </c>
      <c r="F117" s="155" t="s">
        <v>227</v>
      </c>
      <c r="G117" s="156" t="s">
        <v>221</v>
      </c>
      <c r="H117" s="157">
        <v>25</v>
      </c>
      <c r="I117" s="158"/>
      <c r="J117" s="159">
        <f>ROUND(I117*H117,2)</f>
        <v>0</v>
      </c>
      <c r="K117" s="155" t="s">
        <v>170</v>
      </c>
      <c r="L117" s="39"/>
      <c r="M117" s="160" t="s">
        <v>3</v>
      </c>
      <c r="N117" s="161" t="s">
        <v>43</v>
      </c>
      <c r="O117" s="72"/>
      <c r="P117" s="162">
        <f>O117*H117</f>
        <v>0</v>
      </c>
      <c r="Q117" s="162">
        <v>0</v>
      </c>
      <c r="R117" s="162">
        <f>Q117*H117</f>
        <v>0</v>
      </c>
      <c r="S117" s="162">
        <v>0</v>
      </c>
      <c r="T117" s="163">
        <f>S117*H117</f>
        <v>0</v>
      </c>
      <c r="U117" s="38"/>
      <c r="V117" s="38"/>
      <c r="W117" s="38"/>
      <c r="X117" s="38"/>
      <c r="Y117" s="38"/>
      <c r="Z117" s="38"/>
      <c r="AA117" s="38"/>
      <c r="AB117" s="38"/>
      <c r="AC117" s="38"/>
      <c r="AD117" s="38"/>
      <c r="AE117" s="38"/>
      <c r="AR117" s="164" t="s">
        <v>171</v>
      </c>
      <c r="AT117" s="164" t="s">
        <v>166</v>
      </c>
      <c r="AU117" s="164" t="s">
        <v>72</v>
      </c>
      <c r="AY117" s="19" t="s">
        <v>172</v>
      </c>
      <c r="BE117" s="165">
        <f>IF(N117="základní",J117,0)</f>
        <v>0</v>
      </c>
      <c r="BF117" s="165">
        <f>IF(N117="snížená",J117,0)</f>
        <v>0</v>
      </c>
      <c r="BG117" s="165">
        <f>IF(N117="zákl. přenesená",J117,0)</f>
        <v>0</v>
      </c>
      <c r="BH117" s="165">
        <f>IF(N117="sníž. přenesená",J117,0)</f>
        <v>0</v>
      </c>
      <c r="BI117" s="165">
        <f>IF(N117="nulová",J117,0)</f>
        <v>0</v>
      </c>
      <c r="BJ117" s="19" t="s">
        <v>79</v>
      </c>
      <c r="BK117" s="165">
        <f>ROUND(I117*H117,2)</f>
        <v>0</v>
      </c>
      <c r="BL117" s="19" t="s">
        <v>171</v>
      </c>
      <c r="BM117" s="164" t="s">
        <v>228</v>
      </c>
    </row>
    <row r="118" s="2" customFormat="1">
      <c r="A118" s="38"/>
      <c r="B118" s="39"/>
      <c r="C118" s="38"/>
      <c r="D118" s="166" t="s">
        <v>174</v>
      </c>
      <c r="E118" s="38"/>
      <c r="F118" s="167" t="s">
        <v>229</v>
      </c>
      <c r="G118" s="38"/>
      <c r="H118" s="38"/>
      <c r="I118" s="168"/>
      <c r="J118" s="38"/>
      <c r="K118" s="38"/>
      <c r="L118" s="39"/>
      <c r="M118" s="169"/>
      <c r="N118" s="170"/>
      <c r="O118" s="72"/>
      <c r="P118" s="72"/>
      <c r="Q118" s="72"/>
      <c r="R118" s="72"/>
      <c r="S118" s="72"/>
      <c r="T118" s="73"/>
      <c r="U118" s="38"/>
      <c r="V118" s="38"/>
      <c r="W118" s="38"/>
      <c r="X118" s="38"/>
      <c r="Y118" s="38"/>
      <c r="Z118" s="38"/>
      <c r="AA118" s="38"/>
      <c r="AB118" s="38"/>
      <c r="AC118" s="38"/>
      <c r="AD118" s="38"/>
      <c r="AE118" s="38"/>
      <c r="AT118" s="19" t="s">
        <v>174</v>
      </c>
      <c r="AU118" s="19" t="s">
        <v>72</v>
      </c>
    </row>
    <row r="119" s="10" customFormat="1">
      <c r="A119" s="10"/>
      <c r="B119" s="171"/>
      <c r="C119" s="10"/>
      <c r="D119" s="166" t="s">
        <v>176</v>
      </c>
      <c r="E119" s="172" t="s">
        <v>3</v>
      </c>
      <c r="F119" s="173" t="s">
        <v>230</v>
      </c>
      <c r="G119" s="10"/>
      <c r="H119" s="174">
        <v>25</v>
      </c>
      <c r="I119" s="175"/>
      <c r="J119" s="10"/>
      <c r="K119" s="10"/>
      <c r="L119" s="171"/>
      <c r="M119" s="176"/>
      <c r="N119" s="177"/>
      <c r="O119" s="177"/>
      <c r="P119" s="177"/>
      <c r="Q119" s="177"/>
      <c r="R119" s="177"/>
      <c r="S119" s="177"/>
      <c r="T119" s="178"/>
      <c r="U119" s="10"/>
      <c r="V119" s="10"/>
      <c r="W119" s="10"/>
      <c r="X119" s="10"/>
      <c r="Y119" s="10"/>
      <c r="Z119" s="10"/>
      <c r="AA119" s="10"/>
      <c r="AB119" s="10"/>
      <c r="AC119" s="10"/>
      <c r="AD119" s="10"/>
      <c r="AE119" s="10"/>
      <c r="AT119" s="172" t="s">
        <v>176</v>
      </c>
      <c r="AU119" s="172" t="s">
        <v>72</v>
      </c>
      <c r="AV119" s="10" t="s">
        <v>81</v>
      </c>
      <c r="AW119" s="10" t="s">
        <v>33</v>
      </c>
      <c r="AX119" s="10" t="s">
        <v>79</v>
      </c>
      <c r="AY119" s="172" t="s">
        <v>172</v>
      </c>
    </row>
    <row r="120" s="2" customFormat="1" ht="16.5" customHeight="1">
      <c r="A120" s="38"/>
      <c r="B120" s="152"/>
      <c r="C120" s="153" t="s">
        <v>231</v>
      </c>
      <c r="D120" s="153" t="s">
        <v>166</v>
      </c>
      <c r="E120" s="154" t="s">
        <v>232</v>
      </c>
      <c r="F120" s="155" t="s">
        <v>233</v>
      </c>
      <c r="G120" s="156" t="s">
        <v>221</v>
      </c>
      <c r="H120" s="157">
        <v>1157</v>
      </c>
      <c r="I120" s="158"/>
      <c r="J120" s="159">
        <f>ROUND(I120*H120,2)</f>
        <v>0</v>
      </c>
      <c r="K120" s="155" t="s">
        <v>170</v>
      </c>
      <c r="L120" s="39"/>
      <c r="M120" s="160" t="s">
        <v>3</v>
      </c>
      <c r="N120" s="161" t="s">
        <v>43</v>
      </c>
      <c r="O120" s="72"/>
      <c r="P120" s="162">
        <f>O120*H120</f>
        <v>0</v>
      </c>
      <c r="Q120" s="162">
        <v>0</v>
      </c>
      <c r="R120" s="162">
        <f>Q120*H120</f>
        <v>0</v>
      </c>
      <c r="S120" s="162">
        <v>0</v>
      </c>
      <c r="T120" s="163">
        <f>S120*H120</f>
        <v>0</v>
      </c>
      <c r="U120" s="38"/>
      <c r="V120" s="38"/>
      <c r="W120" s="38"/>
      <c r="X120" s="38"/>
      <c r="Y120" s="38"/>
      <c r="Z120" s="38"/>
      <c r="AA120" s="38"/>
      <c r="AB120" s="38"/>
      <c r="AC120" s="38"/>
      <c r="AD120" s="38"/>
      <c r="AE120" s="38"/>
      <c r="AR120" s="164" t="s">
        <v>171</v>
      </c>
      <c r="AT120" s="164" t="s">
        <v>166</v>
      </c>
      <c r="AU120" s="164" t="s">
        <v>72</v>
      </c>
      <c r="AY120" s="19" t="s">
        <v>172</v>
      </c>
      <c r="BE120" s="165">
        <f>IF(N120="základní",J120,0)</f>
        <v>0</v>
      </c>
      <c r="BF120" s="165">
        <f>IF(N120="snížená",J120,0)</f>
        <v>0</v>
      </c>
      <c r="BG120" s="165">
        <f>IF(N120="zákl. přenesená",J120,0)</f>
        <v>0</v>
      </c>
      <c r="BH120" s="165">
        <f>IF(N120="sníž. přenesená",J120,0)</f>
        <v>0</v>
      </c>
      <c r="BI120" s="165">
        <f>IF(N120="nulová",J120,0)</f>
        <v>0</v>
      </c>
      <c r="BJ120" s="19" t="s">
        <v>79</v>
      </c>
      <c r="BK120" s="165">
        <f>ROUND(I120*H120,2)</f>
        <v>0</v>
      </c>
      <c r="BL120" s="19" t="s">
        <v>171</v>
      </c>
      <c r="BM120" s="164" t="s">
        <v>234</v>
      </c>
    </row>
    <row r="121" s="2" customFormat="1">
      <c r="A121" s="38"/>
      <c r="B121" s="39"/>
      <c r="C121" s="38"/>
      <c r="D121" s="166" t="s">
        <v>174</v>
      </c>
      <c r="E121" s="38"/>
      <c r="F121" s="167" t="s">
        <v>235</v>
      </c>
      <c r="G121" s="38"/>
      <c r="H121" s="38"/>
      <c r="I121" s="168"/>
      <c r="J121" s="38"/>
      <c r="K121" s="38"/>
      <c r="L121" s="39"/>
      <c r="M121" s="169"/>
      <c r="N121" s="170"/>
      <c r="O121" s="72"/>
      <c r="P121" s="72"/>
      <c r="Q121" s="72"/>
      <c r="R121" s="72"/>
      <c r="S121" s="72"/>
      <c r="T121" s="73"/>
      <c r="U121" s="38"/>
      <c r="V121" s="38"/>
      <c r="W121" s="38"/>
      <c r="X121" s="38"/>
      <c r="Y121" s="38"/>
      <c r="Z121" s="38"/>
      <c r="AA121" s="38"/>
      <c r="AB121" s="38"/>
      <c r="AC121" s="38"/>
      <c r="AD121" s="38"/>
      <c r="AE121" s="38"/>
      <c r="AT121" s="19" t="s">
        <v>174</v>
      </c>
      <c r="AU121" s="19" t="s">
        <v>72</v>
      </c>
    </row>
    <row r="122" s="2" customFormat="1" ht="16.5" customHeight="1">
      <c r="A122" s="38"/>
      <c r="B122" s="152"/>
      <c r="C122" s="188" t="s">
        <v>236</v>
      </c>
      <c r="D122" s="188" t="s">
        <v>211</v>
      </c>
      <c r="E122" s="189" t="s">
        <v>237</v>
      </c>
      <c r="F122" s="190" t="s">
        <v>238</v>
      </c>
      <c r="G122" s="191" t="s">
        <v>221</v>
      </c>
      <c r="H122" s="192">
        <v>2172</v>
      </c>
      <c r="I122" s="193"/>
      <c r="J122" s="194">
        <f>ROUND(I122*H122,2)</f>
        <v>0</v>
      </c>
      <c r="K122" s="190" t="s">
        <v>170</v>
      </c>
      <c r="L122" s="195"/>
      <c r="M122" s="196" t="s">
        <v>3</v>
      </c>
      <c r="N122" s="197" t="s">
        <v>43</v>
      </c>
      <c r="O122" s="72"/>
      <c r="P122" s="162">
        <f>O122*H122</f>
        <v>0</v>
      </c>
      <c r="Q122" s="162">
        <v>0.00018000000000000001</v>
      </c>
      <c r="R122" s="162">
        <f>Q122*H122</f>
        <v>0.39096000000000003</v>
      </c>
      <c r="S122" s="162">
        <v>0</v>
      </c>
      <c r="T122" s="163">
        <f>S122*H122</f>
        <v>0</v>
      </c>
      <c r="U122" s="38"/>
      <c r="V122" s="38"/>
      <c r="W122" s="38"/>
      <c r="X122" s="38"/>
      <c r="Y122" s="38"/>
      <c r="Z122" s="38"/>
      <c r="AA122" s="38"/>
      <c r="AB122" s="38"/>
      <c r="AC122" s="38"/>
      <c r="AD122" s="38"/>
      <c r="AE122" s="38"/>
      <c r="AR122" s="164" t="s">
        <v>215</v>
      </c>
      <c r="AT122" s="164" t="s">
        <v>211</v>
      </c>
      <c r="AU122" s="164" t="s">
        <v>72</v>
      </c>
      <c r="AY122" s="19" t="s">
        <v>172</v>
      </c>
      <c r="BE122" s="165">
        <f>IF(N122="základní",J122,0)</f>
        <v>0</v>
      </c>
      <c r="BF122" s="165">
        <f>IF(N122="snížená",J122,0)</f>
        <v>0</v>
      </c>
      <c r="BG122" s="165">
        <f>IF(N122="zákl. přenesená",J122,0)</f>
        <v>0</v>
      </c>
      <c r="BH122" s="165">
        <f>IF(N122="sníž. přenesená",J122,0)</f>
        <v>0</v>
      </c>
      <c r="BI122" s="165">
        <f>IF(N122="nulová",J122,0)</f>
        <v>0</v>
      </c>
      <c r="BJ122" s="19" t="s">
        <v>79</v>
      </c>
      <c r="BK122" s="165">
        <f>ROUND(I122*H122,2)</f>
        <v>0</v>
      </c>
      <c r="BL122" s="19" t="s">
        <v>215</v>
      </c>
      <c r="BM122" s="164" t="s">
        <v>239</v>
      </c>
    </row>
    <row r="123" s="2" customFormat="1">
      <c r="A123" s="38"/>
      <c r="B123" s="39"/>
      <c r="C123" s="38"/>
      <c r="D123" s="166" t="s">
        <v>174</v>
      </c>
      <c r="E123" s="38"/>
      <c r="F123" s="167" t="s">
        <v>238</v>
      </c>
      <c r="G123" s="38"/>
      <c r="H123" s="38"/>
      <c r="I123" s="168"/>
      <c r="J123" s="38"/>
      <c r="K123" s="38"/>
      <c r="L123" s="39"/>
      <c r="M123" s="169"/>
      <c r="N123" s="170"/>
      <c r="O123" s="72"/>
      <c r="P123" s="72"/>
      <c r="Q123" s="72"/>
      <c r="R123" s="72"/>
      <c r="S123" s="72"/>
      <c r="T123" s="73"/>
      <c r="U123" s="38"/>
      <c r="V123" s="38"/>
      <c r="W123" s="38"/>
      <c r="X123" s="38"/>
      <c r="Y123" s="38"/>
      <c r="Z123" s="38"/>
      <c r="AA123" s="38"/>
      <c r="AB123" s="38"/>
      <c r="AC123" s="38"/>
      <c r="AD123" s="38"/>
      <c r="AE123" s="38"/>
      <c r="AT123" s="19" t="s">
        <v>174</v>
      </c>
      <c r="AU123" s="19" t="s">
        <v>72</v>
      </c>
    </row>
    <row r="124" s="10" customFormat="1">
      <c r="A124" s="10"/>
      <c r="B124" s="171"/>
      <c r="C124" s="10"/>
      <c r="D124" s="166" t="s">
        <v>176</v>
      </c>
      <c r="E124" s="172" t="s">
        <v>3</v>
      </c>
      <c r="F124" s="173" t="s">
        <v>240</v>
      </c>
      <c r="G124" s="10"/>
      <c r="H124" s="174">
        <v>2172</v>
      </c>
      <c r="I124" s="175"/>
      <c r="J124" s="10"/>
      <c r="K124" s="10"/>
      <c r="L124" s="171"/>
      <c r="M124" s="176"/>
      <c r="N124" s="177"/>
      <c r="O124" s="177"/>
      <c r="P124" s="177"/>
      <c r="Q124" s="177"/>
      <c r="R124" s="177"/>
      <c r="S124" s="177"/>
      <c r="T124" s="178"/>
      <c r="U124" s="10"/>
      <c r="V124" s="10"/>
      <c r="W124" s="10"/>
      <c r="X124" s="10"/>
      <c r="Y124" s="10"/>
      <c r="Z124" s="10"/>
      <c r="AA124" s="10"/>
      <c r="AB124" s="10"/>
      <c r="AC124" s="10"/>
      <c r="AD124" s="10"/>
      <c r="AE124" s="10"/>
      <c r="AT124" s="172" t="s">
        <v>176</v>
      </c>
      <c r="AU124" s="172" t="s">
        <v>72</v>
      </c>
      <c r="AV124" s="10" t="s">
        <v>81</v>
      </c>
      <c r="AW124" s="10" t="s">
        <v>33</v>
      </c>
      <c r="AX124" s="10" t="s">
        <v>79</v>
      </c>
      <c r="AY124" s="172" t="s">
        <v>172</v>
      </c>
    </row>
    <row r="125" s="2" customFormat="1" ht="16.5" customHeight="1">
      <c r="A125" s="38"/>
      <c r="B125" s="152"/>
      <c r="C125" s="188" t="s">
        <v>241</v>
      </c>
      <c r="D125" s="188" t="s">
        <v>211</v>
      </c>
      <c r="E125" s="189" t="s">
        <v>242</v>
      </c>
      <c r="F125" s="190" t="s">
        <v>243</v>
      </c>
      <c r="G125" s="191" t="s">
        <v>221</v>
      </c>
      <c r="H125" s="192">
        <v>4344</v>
      </c>
      <c r="I125" s="193"/>
      <c r="J125" s="194">
        <f>ROUND(I125*H125,2)</f>
        <v>0</v>
      </c>
      <c r="K125" s="190" t="s">
        <v>170</v>
      </c>
      <c r="L125" s="195"/>
      <c r="M125" s="196" t="s">
        <v>3</v>
      </c>
      <c r="N125" s="197" t="s">
        <v>43</v>
      </c>
      <c r="O125" s="72"/>
      <c r="P125" s="162">
        <f>O125*H125</f>
        <v>0</v>
      </c>
      <c r="Q125" s="162">
        <v>0.00123</v>
      </c>
      <c r="R125" s="162">
        <f>Q125*H125</f>
        <v>5.3431199999999999</v>
      </c>
      <c r="S125" s="162">
        <v>0</v>
      </c>
      <c r="T125" s="163">
        <f>S125*H125</f>
        <v>0</v>
      </c>
      <c r="U125" s="38"/>
      <c r="V125" s="38"/>
      <c r="W125" s="38"/>
      <c r="X125" s="38"/>
      <c r="Y125" s="38"/>
      <c r="Z125" s="38"/>
      <c r="AA125" s="38"/>
      <c r="AB125" s="38"/>
      <c r="AC125" s="38"/>
      <c r="AD125" s="38"/>
      <c r="AE125" s="38"/>
      <c r="AR125" s="164" t="s">
        <v>215</v>
      </c>
      <c r="AT125" s="164" t="s">
        <v>211</v>
      </c>
      <c r="AU125" s="164" t="s">
        <v>72</v>
      </c>
      <c r="AY125" s="19" t="s">
        <v>172</v>
      </c>
      <c r="BE125" s="165">
        <f>IF(N125="základní",J125,0)</f>
        <v>0</v>
      </c>
      <c r="BF125" s="165">
        <f>IF(N125="snížená",J125,0)</f>
        <v>0</v>
      </c>
      <c r="BG125" s="165">
        <f>IF(N125="zákl. přenesená",J125,0)</f>
        <v>0</v>
      </c>
      <c r="BH125" s="165">
        <f>IF(N125="sníž. přenesená",J125,0)</f>
        <v>0</v>
      </c>
      <c r="BI125" s="165">
        <f>IF(N125="nulová",J125,0)</f>
        <v>0</v>
      </c>
      <c r="BJ125" s="19" t="s">
        <v>79</v>
      </c>
      <c r="BK125" s="165">
        <f>ROUND(I125*H125,2)</f>
        <v>0</v>
      </c>
      <c r="BL125" s="19" t="s">
        <v>215</v>
      </c>
      <c r="BM125" s="164" t="s">
        <v>244</v>
      </c>
    </row>
    <row r="126" s="2" customFormat="1">
      <c r="A126" s="38"/>
      <c r="B126" s="39"/>
      <c r="C126" s="38"/>
      <c r="D126" s="166" t="s">
        <v>174</v>
      </c>
      <c r="E126" s="38"/>
      <c r="F126" s="167" t="s">
        <v>243</v>
      </c>
      <c r="G126" s="38"/>
      <c r="H126" s="38"/>
      <c r="I126" s="168"/>
      <c r="J126" s="38"/>
      <c r="K126" s="38"/>
      <c r="L126" s="39"/>
      <c r="M126" s="169"/>
      <c r="N126" s="170"/>
      <c r="O126" s="72"/>
      <c r="P126" s="72"/>
      <c r="Q126" s="72"/>
      <c r="R126" s="72"/>
      <c r="S126" s="72"/>
      <c r="T126" s="73"/>
      <c r="U126" s="38"/>
      <c r="V126" s="38"/>
      <c r="W126" s="38"/>
      <c r="X126" s="38"/>
      <c r="Y126" s="38"/>
      <c r="Z126" s="38"/>
      <c r="AA126" s="38"/>
      <c r="AB126" s="38"/>
      <c r="AC126" s="38"/>
      <c r="AD126" s="38"/>
      <c r="AE126" s="38"/>
      <c r="AT126" s="19" t="s">
        <v>174</v>
      </c>
      <c r="AU126" s="19" t="s">
        <v>72</v>
      </c>
    </row>
    <row r="127" s="10" customFormat="1">
      <c r="A127" s="10"/>
      <c r="B127" s="171"/>
      <c r="C127" s="10"/>
      <c r="D127" s="166" t="s">
        <v>176</v>
      </c>
      <c r="E127" s="172" t="s">
        <v>3</v>
      </c>
      <c r="F127" s="173" t="s">
        <v>245</v>
      </c>
      <c r="G127" s="10"/>
      <c r="H127" s="174">
        <v>4344</v>
      </c>
      <c r="I127" s="175"/>
      <c r="J127" s="10"/>
      <c r="K127" s="10"/>
      <c r="L127" s="171"/>
      <c r="M127" s="176"/>
      <c r="N127" s="177"/>
      <c r="O127" s="177"/>
      <c r="P127" s="177"/>
      <c r="Q127" s="177"/>
      <c r="R127" s="177"/>
      <c r="S127" s="177"/>
      <c r="T127" s="178"/>
      <c r="U127" s="10"/>
      <c r="V127" s="10"/>
      <c r="W127" s="10"/>
      <c r="X127" s="10"/>
      <c r="Y127" s="10"/>
      <c r="Z127" s="10"/>
      <c r="AA127" s="10"/>
      <c r="AB127" s="10"/>
      <c r="AC127" s="10"/>
      <c r="AD127" s="10"/>
      <c r="AE127" s="10"/>
      <c r="AT127" s="172" t="s">
        <v>176</v>
      </c>
      <c r="AU127" s="172" t="s">
        <v>72</v>
      </c>
      <c r="AV127" s="10" t="s">
        <v>81</v>
      </c>
      <c r="AW127" s="10" t="s">
        <v>33</v>
      </c>
      <c r="AX127" s="10" t="s">
        <v>79</v>
      </c>
      <c r="AY127" s="172" t="s">
        <v>172</v>
      </c>
    </row>
    <row r="128" s="2" customFormat="1" ht="16.5" customHeight="1">
      <c r="A128" s="38"/>
      <c r="B128" s="152"/>
      <c r="C128" s="153" t="s">
        <v>246</v>
      </c>
      <c r="D128" s="153" t="s">
        <v>166</v>
      </c>
      <c r="E128" s="154" t="s">
        <v>247</v>
      </c>
      <c r="F128" s="155" t="s">
        <v>248</v>
      </c>
      <c r="G128" s="156" t="s">
        <v>180</v>
      </c>
      <c r="H128" s="157">
        <v>16.800000000000001</v>
      </c>
      <c r="I128" s="158"/>
      <c r="J128" s="159">
        <f>ROUND(I128*H128,2)</f>
        <v>0</v>
      </c>
      <c r="K128" s="155" t="s">
        <v>170</v>
      </c>
      <c r="L128" s="39"/>
      <c r="M128" s="160" t="s">
        <v>3</v>
      </c>
      <c r="N128" s="161" t="s">
        <v>43</v>
      </c>
      <c r="O128" s="72"/>
      <c r="P128" s="162">
        <f>O128*H128</f>
        <v>0</v>
      </c>
      <c r="Q128" s="162">
        <v>0</v>
      </c>
      <c r="R128" s="162">
        <f>Q128*H128</f>
        <v>0</v>
      </c>
      <c r="S128" s="162">
        <v>0</v>
      </c>
      <c r="T128" s="163">
        <f>S128*H128</f>
        <v>0</v>
      </c>
      <c r="U128" s="38"/>
      <c r="V128" s="38"/>
      <c r="W128" s="38"/>
      <c r="X128" s="38"/>
      <c r="Y128" s="38"/>
      <c r="Z128" s="38"/>
      <c r="AA128" s="38"/>
      <c r="AB128" s="38"/>
      <c r="AC128" s="38"/>
      <c r="AD128" s="38"/>
      <c r="AE128" s="38"/>
      <c r="AR128" s="164" t="s">
        <v>171</v>
      </c>
      <c r="AT128" s="164" t="s">
        <v>166</v>
      </c>
      <c r="AU128" s="164" t="s">
        <v>72</v>
      </c>
      <c r="AY128" s="19" t="s">
        <v>172</v>
      </c>
      <c r="BE128" s="165">
        <f>IF(N128="základní",J128,0)</f>
        <v>0</v>
      </c>
      <c r="BF128" s="165">
        <f>IF(N128="snížená",J128,0)</f>
        <v>0</v>
      </c>
      <c r="BG128" s="165">
        <f>IF(N128="zákl. přenesená",J128,0)</f>
        <v>0</v>
      </c>
      <c r="BH128" s="165">
        <f>IF(N128="sníž. přenesená",J128,0)</f>
        <v>0</v>
      </c>
      <c r="BI128" s="165">
        <f>IF(N128="nulová",J128,0)</f>
        <v>0</v>
      </c>
      <c r="BJ128" s="19" t="s">
        <v>79</v>
      </c>
      <c r="BK128" s="165">
        <f>ROUND(I128*H128,2)</f>
        <v>0</v>
      </c>
      <c r="BL128" s="19" t="s">
        <v>171</v>
      </c>
      <c r="BM128" s="164" t="s">
        <v>249</v>
      </c>
    </row>
    <row r="129" s="2" customFormat="1">
      <c r="A129" s="38"/>
      <c r="B129" s="39"/>
      <c r="C129" s="38"/>
      <c r="D129" s="166" t="s">
        <v>174</v>
      </c>
      <c r="E129" s="38"/>
      <c r="F129" s="167" t="s">
        <v>250</v>
      </c>
      <c r="G129" s="38"/>
      <c r="H129" s="38"/>
      <c r="I129" s="168"/>
      <c r="J129" s="38"/>
      <c r="K129" s="38"/>
      <c r="L129" s="39"/>
      <c r="M129" s="169"/>
      <c r="N129" s="170"/>
      <c r="O129" s="72"/>
      <c r="P129" s="72"/>
      <c r="Q129" s="72"/>
      <c r="R129" s="72"/>
      <c r="S129" s="72"/>
      <c r="T129" s="73"/>
      <c r="U129" s="38"/>
      <c r="V129" s="38"/>
      <c r="W129" s="38"/>
      <c r="X129" s="38"/>
      <c r="Y129" s="38"/>
      <c r="Z129" s="38"/>
      <c r="AA129" s="38"/>
      <c r="AB129" s="38"/>
      <c r="AC129" s="38"/>
      <c r="AD129" s="38"/>
      <c r="AE129" s="38"/>
      <c r="AT129" s="19" t="s">
        <v>174</v>
      </c>
      <c r="AU129" s="19" t="s">
        <v>72</v>
      </c>
    </row>
    <row r="130" s="10" customFormat="1">
      <c r="A130" s="10"/>
      <c r="B130" s="171"/>
      <c r="C130" s="10"/>
      <c r="D130" s="166" t="s">
        <v>176</v>
      </c>
      <c r="E130" s="172" t="s">
        <v>3</v>
      </c>
      <c r="F130" s="173" t="s">
        <v>251</v>
      </c>
      <c r="G130" s="10"/>
      <c r="H130" s="174">
        <v>16.800000000000001</v>
      </c>
      <c r="I130" s="175"/>
      <c r="J130" s="10"/>
      <c r="K130" s="10"/>
      <c r="L130" s="171"/>
      <c r="M130" s="176"/>
      <c r="N130" s="177"/>
      <c r="O130" s="177"/>
      <c r="P130" s="177"/>
      <c r="Q130" s="177"/>
      <c r="R130" s="177"/>
      <c r="S130" s="177"/>
      <c r="T130" s="178"/>
      <c r="U130" s="10"/>
      <c r="V130" s="10"/>
      <c r="W130" s="10"/>
      <c r="X130" s="10"/>
      <c r="Y130" s="10"/>
      <c r="Z130" s="10"/>
      <c r="AA130" s="10"/>
      <c r="AB130" s="10"/>
      <c r="AC130" s="10"/>
      <c r="AD130" s="10"/>
      <c r="AE130" s="10"/>
      <c r="AT130" s="172" t="s">
        <v>176</v>
      </c>
      <c r="AU130" s="172" t="s">
        <v>72</v>
      </c>
      <c r="AV130" s="10" t="s">
        <v>81</v>
      </c>
      <c r="AW130" s="10" t="s">
        <v>33</v>
      </c>
      <c r="AX130" s="10" t="s">
        <v>79</v>
      </c>
      <c r="AY130" s="172" t="s">
        <v>172</v>
      </c>
    </row>
    <row r="131" s="2" customFormat="1" ht="16.5" customHeight="1">
      <c r="A131" s="38"/>
      <c r="B131" s="152"/>
      <c r="C131" s="153" t="s">
        <v>252</v>
      </c>
      <c r="D131" s="153" t="s">
        <v>166</v>
      </c>
      <c r="E131" s="154" t="s">
        <v>253</v>
      </c>
      <c r="F131" s="155" t="s">
        <v>254</v>
      </c>
      <c r="G131" s="156" t="s">
        <v>255</v>
      </c>
      <c r="H131" s="157">
        <v>105</v>
      </c>
      <c r="I131" s="158"/>
      <c r="J131" s="159">
        <f>ROUND(I131*H131,2)</f>
        <v>0</v>
      </c>
      <c r="K131" s="155" t="s">
        <v>170</v>
      </c>
      <c r="L131" s="39"/>
      <c r="M131" s="160" t="s">
        <v>3</v>
      </c>
      <c r="N131" s="161" t="s">
        <v>43</v>
      </c>
      <c r="O131" s="72"/>
      <c r="P131" s="162">
        <f>O131*H131</f>
        <v>0</v>
      </c>
      <c r="Q131" s="162">
        <v>0</v>
      </c>
      <c r="R131" s="162">
        <f>Q131*H131</f>
        <v>0</v>
      </c>
      <c r="S131" s="162">
        <v>0</v>
      </c>
      <c r="T131" s="163">
        <f>S131*H131</f>
        <v>0</v>
      </c>
      <c r="U131" s="38"/>
      <c r="V131" s="38"/>
      <c r="W131" s="38"/>
      <c r="X131" s="38"/>
      <c r="Y131" s="38"/>
      <c r="Z131" s="38"/>
      <c r="AA131" s="38"/>
      <c r="AB131" s="38"/>
      <c r="AC131" s="38"/>
      <c r="AD131" s="38"/>
      <c r="AE131" s="38"/>
      <c r="AR131" s="164" t="s">
        <v>171</v>
      </c>
      <c r="AT131" s="164" t="s">
        <v>166</v>
      </c>
      <c r="AU131" s="164" t="s">
        <v>72</v>
      </c>
      <c r="AY131" s="19" t="s">
        <v>172</v>
      </c>
      <c r="BE131" s="165">
        <f>IF(N131="základní",J131,0)</f>
        <v>0</v>
      </c>
      <c r="BF131" s="165">
        <f>IF(N131="snížená",J131,0)</f>
        <v>0</v>
      </c>
      <c r="BG131" s="165">
        <f>IF(N131="zákl. přenesená",J131,0)</f>
        <v>0</v>
      </c>
      <c r="BH131" s="165">
        <f>IF(N131="sníž. přenesená",J131,0)</f>
        <v>0</v>
      </c>
      <c r="BI131" s="165">
        <f>IF(N131="nulová",J131,0)</f>
        <v>0</v>
      </c>
      <c r="BJ131" s="19" t="s">
        <v>79</v>
      </c>
      <c r="BK131" s="165">
        <f>ROUND(I131*H131,2)</f>
        <v>0</v>
      </c>
      <c r="BL131" s="19" t="s">
        <v>171</v>
      </c>
      <c r="BM131" s="164" t="s">
        <v>256</v>
      </c>
    </row>
    <row r="132" s="2" customFormat="1">
      <c r="A132" s="38"/>
      <c r="B132" s="39"/>
      <c r="C132" s="38"/>
      <c r="D132" s="166" t="s">
        <v>174</v>
      </c>
      <c r="E132" s="38"/>
      <c r="F132" s="167" t="s">
        <v>257</v>
      </c>
      <c r="G132" s="38"/>
      <c r="H132" s="38"/>
      <c r="I132" s="168"/>
      <c r="J132" s="38"/>
      <c r="K132" s="38"/>
      <c r="L132" s="39"/>
      <c r="M132" s="169"/>
      <c r="N132" s="170"/>
      <c r="O132" s="72"/>
      <c r="P132" s="72"/>
      <c r="Q132" s="72"/>
      <c r="R132" s="72"/>
      <c r="S132" s="72"/>
      <c r="T132" s="73"/>
      <c r="U132" s="38"/>
      <c r="V132" s="38"/>
      <c r="W132" s="38"/>
      <c r="X132" s="38"/>
      <c r="Y132" s="38"/>
      <c r="Z132" s="38"/>
      <c r="AA132" s="38"/>
      <c r="AB132" s="38"/>
      <c r="AC132" s="38"/>
      <c r="AD132" s="38"/>
      <c r="AE132" s="38"/>
      <c r="AT132" s="19" t="s">
        <v>174</v>
      </c>
      <c r="AU132" s="19" t="s">
        <v>72</v>
      </c>
    </row>
    <row r="133" s="2" customFormat="1" ht="16.5" customHeight="1">
      <c r="A133" s="38"/>
      <c r="B133" s="152"/>
      <c r="C133" s="153" t="s">
        <v>9</v>
      </c>
      <c r="D133" s="153" t="s">
        <v>166</v>
      </c>
      <c r="E133" s="154" t="s">
        <v>258</v>
      </c>
      <c r="F133" s="155" t="s">
        <v>259</v>
      </c>
      <c r="G133" s="156" t="s">
        <v>255</v>
      </c>
      <c r="H133" s="157">
        <v>105</v>
      </c>
      <c r="I133" s="158"/>
      <c r="J133" s="159">
        <f>ROUND(I133*H133,2)</f>
        <v>0</v>
      </c>
      <c r="K133" s="155" t="s">
        <v>170</v>
      </c>
      <c r="L133" s="39"/>
      <c r="M133" s="160" t="s">
        <v>3</v>
      </c>
      <c r="N133" s="161" t="s">
        <v>43</v>
      </c>
      <c r="O133" s="72"/>
      <c r="P133" s="162">
        <f>O133*H133</f>
        <v>0</v>
      </c>
      <c r="Q133" s="162">
        <v>0</v>
      </c>
      <c r="R133" s="162">
        <f>Q133*H133</f>
        <v>0</v>
      </c>
      <c r="S133" s="162">
        <v>0</v>
      </c>
      <c r="T133" s="163">
        <f>S133*H133</f>
        <v>0</v>
      </c>
      <c r="U133" s="38"/>
      <c r="V133" s="38"/>
      <c r="W133" s="38"/>
      <c r="X133" s="38"/>
      <c r="Y133" s="38"/>
      <c r="Z133" s="38"/>
      <c r="AA133" s="38"/>
      <c r="AB133" s="38"/>
      <c r="AC133" s="38"/>
      <c r="AD133" s="38"/>
      <c r="AE133" s="38"/>
      <c r="AR133" s="164" t="s">
        <v>171</v>
      </c>
      <c r="AT133" s="164" t="s">
        <v>166</v>
      </c>
      <c r="AU133" s="164" t="s">
        <v>72</v>
      </c>
      <c r="AY133" s="19" t="s">
        <v>172</v>
      </c>
      <c r="BE133" s="165">
        <f>IF(N133="základní",J133,0)</f>
        <v>0</v>
      </c>
      <c r="BF133" s="165">
        <f>IF(N133="snížená",J133,0)</f>
        <v>0</v>
      </c>
      <c r="BG133" s="165">
        <f>IF(N133="zákl. přenesená",J133,0)</f>
        <v>0</v>
      </c>
      <c r="BH133" s="165">
        <f>IF(N133="sníž. přenesená",J133,0)</f>
        <v>0</v>
      </c>
      <c r="BI133" s="165">
        <f>IF(N133="nulová",J133,0)</f>
        <v>0</v>
      </c>
      <c r="BJ133" s="19" t="s">
        <v>79</v>
      </c>
      <c r="BK133" s="165">
        <f>ROUND(I133*H133,2)</f>
        <v>0</v>
      </c>
      <c r="BL133" s="19" t="s">
        <v>171</v>
      </c>
      <c r="BM133" s="164" t="s">
        <v>260</v>
      </c>
    </row>
    <row r="134" s="2" customFormat="1">
      <c r="A134" s="38"/>
      <c r="B134" s="39"/>
      <c r="C134" s="38"/>
      <c r="D134" s="166" t="s">
        <v>174</v>
      </c>
      <c r="E134" s="38"/>
      <c r="F134" s="167" t="s">
        <v>261</v>
      </c>
      <c r="G134" s="38"/>
      <c r="H134" s="38"/>
      <c r="I134" s="168"/>
      <c r="J134" s="38"/>
      <c r="K134" s="38"/>
      <c r="L134" s="39"/>
      <c r="M134" s="169"/>
      <c r="N134" s="170"/>
      <c r="O134" s="72"/>
      <c r="P134" s="72"/>
      <c r="Q134" s="72"/>
      <c r="R134" s="72"/>
      <c r="S134" s="72"/>
      <c r="T134" s="73"/>
      <c r="U134" s="38"/>
      <c r="V134" s="38"/>
      <c r="W134" s="38"/>
      <c r="X134" s="38"/>
      <c r="Y134" s="38"/>
      <c r="Z134" s="38"/>
      <c r="AA134" s="38"/>
      <c r="AB134" s="38"/>
      <c r="AC134" s="38"/>
      <c r="AD134" s="38"/>
      <c r="AE134" s="38"/>
      <c r="AT134" s="19" t="s">
        <v>174</v>
      </c>
      <c r="AU134" s="19" t="s">
        <v>72</v>
      </c>
    </row>
    <row r="135" s="2" customFormat="1" ht="16.5" customHeight="1">
      <c r="A135" s="38"/>
      <c r="B135" s="152"/>
      <c r="C135" s="188" t="s">
        <v>262</v>
      </c>
      <c r="D135" s="188" t="s">
        <v>211</v>
      </c>
      <c r="E135" s="189" t="s">
        <v>263</v>
      </c>
      <c r="F135" s="190" t="s">
        <v>264</v>
      </c>
      <c r="G135" s="191" t="s">
        <v>180</v>
      </c>
      <c r="H135" s="192">
        <v>3.5</v>
      </c>
      <c r="I135" s="193"/>
      <c r="J135" s="194">
        <f>ROUND(I135*H135,2)</f>
        <v>0</v>
      </c>
      <c r="K135" s="190" t="s">
        <v>170</v>
      </c>
      <c r="L135" s="195"/>
      <c r="M135" s="196" t="s">
        <v>3</v>
      </c>
      <c r="N135" s="197" t="s">
        <v>43</v>
      </c>
      <c r="O135" s="72"/>
      <c r="P135" s="162">
        <f>O135*H135</f>
        <v>0</v>
      </c>
      <c r="Q135" s="162">
        <v>2.4289999999999998</v>
      </c>
      <c r="R135" s="162">
        <f>Q135*H135</f>
        <v>8.5015000000000001</v>
      </c>
      <c r="S135" s="162">
        <v>0</v>
      </c>
      <c r="T135" s="163">
        <f>S135*H135</f>
        <v>0</v>
      </c>
      <c r="U135" s="38"/>
      <c r="V135" s="38"/>
      <c r="W135" s="38"/>
      <c r="X135" s="38"/>
      <c r="Y135" s="38"/>
      <c r="Z135" s="38"/>
      <c r="AA135" s="38"/>
      <c r="AB135" s="38"/>
      <c r="AC135" s="38"/>
      <c r="AD135" s="38"/>
      <c r="AE135" s="38"/>
      <c r="AR135" s="164" t="s">
        <v>218</v>
      </c>
      <c r="AT135" s="164" t="s">
        <v>211</v>
      </c>
      <c r="AU135" s="164" t="s">
        <v>72</v>
      </c>
      <c r="AY135" s="19" t="s">
        <v>172</v>
      </c>
      <c r="BE135" s="165">
        <f>IF(N135="základní",J135,0)</f>
        <v>0</v>
      </c>
      <c r="BF135" s="165">
        <f>IF(N135="snížená",J135,0)</f>
        <v>0</v>
      </c>
      <c r="BG135" s="165">
        <f>IF(N135="zákl. přenesená",J135,0)</f>
        <v>0</v>
      </c>
      <c r="BH135" s="165">
        <f>IF(N135="sníž. přenesená",J135,0)</f>
        <v>0</v>
      </c>
      <c r="BI135" s="165">
        <f>IF(N135="nulová",J135,0)</f>
        <v>0</v>
      </c>
      <c r="BJ135" s="19" t="s">
        <v>79</v>
      </c>
      <c r="BK135" s="165">
        <f>ROUND(I135*H135,2)</f>
        <v>0</v>
      </c>
      <c r="BL135" s="19" t="s">
        <v>171</v>
      </c>
      <c r="BM135" s="164" t="s">
        <v>265</v>
      </c>
    </row>
    <row r="136" s="2" customFormat="1">
      <c r="A136" s="38"/>
      <c r="B136" s="39"/>
      <c r="C136" s="38"/>
      <c r="D136" s="166" t="s">
        <v>174</v>
      </c>
      <c r="E136" s="38"/>
      <c r="F136" s="167" t="s">
        <v>264</v>
      </c>
      <c r="G136" s="38"/>
      <c r="H136" s="38"/>
      <c r="I136" s="168"/>
      <c r="J136" s="38"/>
      <c r="K136" s="38"/>
      <c r="L136" s="39"/>
      <c r="M136" s="169"/>
      <c r="N136" s="170"/>
      <c r="O136" s="72"/>
      <c r="P136" s="72"/>
      <c r="Q136" s="72"/>
      <c r="R136" s="72"/>
      <c r="S136" s="72"/>
      <c r="T136" s="73"/>
      <c r="U136" s="38"/>
      <c r="V136" s="38"/>
      <c r="W136" s="38"/>
      <c r="X136" s="38"/>
      <c r="Y136" s="38"/>
      <c r="Z136" s="38"/>
      <c r="AA136" s="38"/>
      <c r="AB136" s="38"/>
      <c r="AC136" s="38"/>
      <c r="AD136" s="38"/>
      <c r="AE136" s="38"/>
      <c r="AT136" s="19" t="s">
        <v>174</v>
      </c>
      <c r="AU136" s="19" t="s">
        <v>72</v>
      </c>
    </row>
    <row r="137" s="2" customFormat="1" ht="16.5" customHeight="1">
      <c r="A137" s="38"/>
      <c r="B137" s="152"/>
      <c r="C137" s="188" t="s">
        <v>266</v>
      </c>
      <c r="D137" s="188" t="s">
        <v>211</v>
      </c>
      <c r="E137" s="189" t="s">
        <v>267</v>
      </c>
      <c r="F137" s="190" t="s">
        <v>268</v>
      </c>
      <c r="G137" s="191" t="s">
        <v>214</v>
      </c>
      <c r="H137" s="192">
        <v>89.25</v>
      </c>
      <c r="I137" s="193"/>
      <c r="J137" s="194">
        <f>ROUND(I137*H137,2)</f>
        <v>0</v>
      </c>
      <c r="K137" s="190" t="s">
        <v>170</v>
      </c>
      <c r="L137" s="195"/>
      <c r="M137" s="196" t="s">
        <v>3</v>
      </c>
      <c r="N137" s="197" t="s">
        <v>43</v>
      </c>
      <c r="O137" s="72"/>
      <c r="P137" s="162">
        <f>O137*H137</f>
        <v>0</v>
      </c>
      <c r="Q137" s="162">
        <v>1</v>
      </c>
      <c r="R137" s="162">
        <f>Q137*H137</f>
        <v>89.25</v>
      </c>
      <c r="S137" s="162">
        <v>0</v>
      </c>
      <c r="T137" s="163">
        <f>S137*H137</f>
        <v>0</v>
      </c>
      <c r="U137" s="38"/>
      <c r="V137" s="38"/>
      <c r="W137" s="38"/>
      <c r="X137" s="38"/>
      <c r="Y137" s="38"/>
      <c r="Z137" s="38"/>
      <c r="AA137" s="38"/>
      <c r="AB137" s="38"/>
      <c r="AC137" s="38"/>
      <c r="AD137" s="38"/>
      <c r="AE137" s="38"/>
      <c r="AR137" s="164" t="s">
        <v>218</v>
      </c>
      <c r="AT137" s="164" t="s">
        <v>211</v>
      </c>
      <c r="AU137" s="164" t="s">
        <v>72</v>
      </c>
      <c r="AY137" s="19" t="s">
        <v>172</v>
      </c>
      <c r="BE137" s="165">
        <f>IF(N137="základní",J137,0)</f>
        <v>0</v>
      </c>
      <c r="BF137" s="165">
        <f>IF(N137="snížená",J137,0)</f>
        <v>0</v>
      </c>
      <c r="BG137" s="165">
        <f>IF(N137="zákl. přenesená",J137,0)</f>
        <v>0</v>
      </c>
      <c r="BH137" s="165">
        <f>IF(N137="sníž. přenesená",J137,0)</f>
        <v>0</v>
      </c>
      <c r="BI137" s="165">
        <f>IF(N137="nulová",J137,0)</f>
        <v>0</v>
      </c>
      <c r="BJ137" s="19" t="s">
        <v>79</v>
      </c>
      <c r="BK137" s="165">
        <f>ROUND(I137*H137,2)</f>
        <v>0</v>
      </c>
      <c r="BL137" s="19" t="s">
        <v>171</v>
      </c>
      <c r="BM137" s="164" t="s">
        <v>269</v>
      </c>
    </row>
    <row r="138" s="2" customFormat="1">
      <c r="A138" s="38"/>
      <c r="B138" s="39"/>
      <c r="C138" s="38"/>
      <c r="D138" s="166" t="s">
        <v>174</v>
      </c>
      <c r="E138" s="38"/>
      <c r="F138" s="167" t="s">
        <v>268</v>
      </c>
      <c r="G138" s="38"/>
      <c r="H138" s="38"/>
      <c r="I138" s="168"/>
      <c r="J138" s="38"/>
      <c r="K138" s="38"/>
      <c r="L138" s="39"/>
      <c r="M138" s="169"/>
      <c r="N138" s="170"/>
      <c r="O138" s="72"/>
      <c r="P138" s="72"/>
      <c r="Q138" s="72"/>
      <c r="R138" s="72"/>
      <c r="S138" s="72"/>
      <c r="T138" s="73"/>
      <c r="U138" s="38"/>
      <c r="V138" s="38"/>
      <c r="W138" s="38"/>
      <c r="X138" s="38"/>
      <c r="Y138" s="38"/>
      <c r="Z138" s="38"/>
      <c r="AA138" s="38"/>
      <c r="AB138" s="38"/>
      <c r="AC138" s="38"/>
      <c r="AD138" s="38"/>
      <c r="AE138" s="38"/>
      <c r="AT138" s="19" t="s">
        <v>174</v>
      </c>
      <c r="AU138" s="19" t="s">
        <v>72</v>
      </c>
    </row>
    <row r="139" s="10" customFormat="1">
      <c r="A139" s="10"/>
      <c r="B139" s="171"/>
      <c r="C139" s="10"/>
      <c r="D139" s="166" t="s">
        <v>176</v>
      </c>
      <c r="E139" s="172" t="s">
        <v>3</v>
      </c>
      <c r="F139" s="173" t="s">
        <v>270</v>
      </c>
      <c r="G139" s="10"/>
      <c r="H139" s="174">
        <v>89.25</v>
      </c>
      <c r="I139" s="175"/>
      <c r="J139" s="10"/>
      <c r="K139" s="10"/>
      <c r="L139" s="171"/>
      <c r="M139" s="176"/>
      <c r="N139" s="177"/>
      <c r="O139" s="177"/>
      <c r="P139" s="177"/>
      <c r="Q139" s="177"/>
      <c r="R139" s="177"/>
      <c r="S139" s="177"/>
      <c r="T139" s="178"/>
      <c r="U139" s="10"/>
      <c r="V139" s="10"/>
      <c r="W139" s="10"/>
      <c r="X139" s="10"/>
      <c r="Y139" s="10"/>
      <c r="Z139" s="10"/>
      <c r="AA139" s="10"/>
      <c r="AB139" s="10"/>
      <c r="AC139" s="10"/>
      <c r="AD139" s="10"/>
      <c r="AE139" s="10"/>
      <c r="AT139" s="172" t="s">
        <v>176</v>
      </c>
      <c r="AU139" s="172" t="s">
        <v>72</v>
      </c>
      <c r="AV139" s="10" t="s">
        <v>81</v>
      </c>
      <c r="AW139" s="10" t="s">
        <v>33</v>
      </c>
      <c r="AX139" s="10" t="s">
        <v>79</v>
      </c>
      <c r="AY139" s="172" t="s">
        <v>172</v>
      </c>
    </row>
    <row r="140" s="2" customFormat="1" ht="16.5" customHeight="1">
      <c r="A140" s="38"/>
      <c r="B140" s="152"/>
      <c r="C140" s="153" t="s">
        <v>271</v>
      </c>
      <c r="D140" s="153" t="s">
        <v>166</v>
      </c>
      <c r="E140" s="154" t="s">
        <v>272</v>
      </c>
      <c r="F140" s="155" t="s">
        <v>273</v>
      </c>
      <c r="G140" s="156" t="s">
        <v>214</v>
      </c>
      <c r="H140" s="157">
        <v>2.25</v>
      </c>
      <c r="I140" s="158"/>
      <c r="J140" s="159">
        <f>ROUND(I140*H140,2)</f>
        <v>0</v>
      </c>
      <c r="K140" s="155" t="s">
        <v>170</v>
      </c>
      <c r="L140" s="39"/>
      <c r="M140" s="160" t="s">
        <v>3</v>
      </c>
      <c r="N140" s="161" t="s">
        <v>43</v>
      </c>
      <c r="O140" s="72"/>
      <c r="P140" s="162">
        <f>O140*H140</f>
        <v>0</v>
      </c>
      <c r="Q140" s="162">
        <v>0</v>
      </c>
      <c r="R140" s="162">
        <f>Q140*H140</f>
        <v>0</v>
      </c>
      <c r="S140" s="162">
        <v>0</v>
      </c>
      <c r="T140" s="163">
        <f>S140*H140</f>
        <v>0</v>
      </c>
      <c r="U140" s="38"/>
      <c r="V140" s="38"/>
      <c r="W140" s="38"/>
      <c r="X140" s="38"/>
      <c r="Y140" s="38"/>
      <c r="Z140" s="38"/>
      <c r="AA140" s="38"/>
      <c r="AB140" s="38"/>
      <c r="AC140" s="38"/>
      <c r="AD140" s="38"/>
      <c r="AE140" s="38"/>
      <c r="AR140" s="164" t="s">
        <v>171</v>
      </c>
      <c r="AT140" s="164" t="s">
        <v>166</v>
      </c>
      <c r="AU140" s="164" t="s">
        <v>72</v>
      </c>
      <c r="AY140" s="19" t="s">
        <v>172</v>
      </c>
      <c r="BE140" s="165">
        <f>IF(N140="základní",J140,0)</f>
        <v>0</v>
      </c>
      <c r="BF140" s="165">
        <f>IF(N140="snížená",J140,0)</f>
        <v>0</v>
      </c>
      <c r="BG140" s="165">
        <f>IF(N140="zákl. přenesená",J140,0)</f>
        <v>0</v>
      </c>
      <c r="BH140" s="165">
        <f>IF(N140="sníž. přenesená",J140,0)</f>
        <v>0</v>
      </c>
      <c r="BI140" s="165">
        <f>IF(N140="nulová",J140,0)</f>
        <v>0</v>
      </c>
      <c r="BJ140" s="19" t="s">
        <v>79</v>
      </c>
      <c r="BK140" s="165">
        <f>ROUND(I140*H140,2)</f>
        <v>0</v>
      </c>
      <c r="BL140" s="19" t="s">
        <v>171</v>
      </c>
      <c r="BM140" s="164" t="s">
        <v>274</v>
      </c>
    </row>
    <row r="141" s="2" customFormat="1">
      <c r="A141" s="38"/>
      <c r="B141" s="39"/>
      <c r="C141" s="38"/>
      <c r="D141" s="166" t="s">
        <v>174</v>
      </c>
      <c r="E141" s="38"/>
      <c r="F141" s="167" t="s">
        <v>275</v>
      </c>
      <c r="G141" s="38"/>
      <c r="H141" s="38"/>
      <c r="I141" s="168"/>
      <c r="J141" s="38"/>
      <c r="K141" s="38"/>
      <c r="L141" s="39"/>
      <c r="M141" s="169"/>
      <c r="N141" s="170"/>
      <c r="O141" s="72"/>
      <c r="P141" s="72"/>
      <c r="Q141" s="72"/>
      <c r="R141" s="72"/>
      <c r="S141" s="72"/>
      <c r="T141" s="73"/>
      <c r="U141" s="38"/>
      <c r="V141" s="38"/>
      <c r="W141" s="38"/>
      <c r="X141" s="38"/>
      <c r="Y141" s="38"/>
      <c r="Z141" s="38"/>
      <c r="AA141" s="38"/>
      <c r="AB141" s="38"/>
      <c r="AC141" s="38"/>
      <c r="AD141" s="38"/>
      <c r="AE141" s="38"/>
      <c r="AT141" s="19" t="s">
        <v>174</v>
      </c>
      <c r="AU141" s="19" t="s">
        <v>72</v>
      </c>
    </row>
    <row r="142" s="10" customFormat="1">
      <c r="A142" s="10"/>
      <c r="B142" s="171"/>
      <c r="C142" s="10"/>
      <c r="D142" s="166" t="s">
        <v>176</v>
      </c>
      <c r="E142" s="172" t="s">
        <v>3</v>
      </c>
      <c r="F142" s="173" t="s">
        <v>276</v>
      </c>
      <c r="G142" s="10"/>
      <c r="H142" s="174">
        <v>2.25</v>
      </c>
      <c r="I142" s="175"/>
      <c r="J142" s="10"/>
      <c r="K142" s="10"/>
      <c r="L142" s="171"/>
      <c r="M142" s="176"/>
      <c r="N142" s="177"/>
      <c r="O142" s="177"/>
      <c r="P142" s="177"/>
      <c r="Q142" s="177"/>
      <c r="R142" s="177"/>
      <c r="S142" s="177"/>
      <c r="T142" s="178"/>
      <c r="U142" s="10"/>
      <c r="V142" s="10"/>
      <c r="W142" s="10"/>
      <c r="X142" s="10"/>
      <c r="Y142" s="10"/>
      <c r="Z142" s="10"/>
      <c r="AA142" s="10"/>
      <c r="AB142" s="10"/>
      <c r="AC142" s="10"/>
      <c r="AD142" s="10"/>
      <c r="AE142" s="10"/>
      <c r="AT142" s="172" t="s">
        <v>176</v>
      </c>
      <c r="AU142" s="172" t="s">
        <v>72</v>
      </c>
      <c r="AV142" s="10" t="s">
        <v>81</v>
      </c>
      <c r="AW142" s="10" t="s">
        <v>33</v>
      </c>
      <c r="AX142" s="10" t="s">
        <v>79</v>
      </c>
      <c r="AY142" s="172" t="s">
        <v>172</v>
      </c>
    </row>
    <row r="143" s="2" customFormat="1" ht="16.5" customHeight="1">
      <c r="A143" s="38"/>
      <c r="B143" s="152"/>
      <c r="C143" s="153" t="s">
        <v>277</v>
      </c>
      <c r="D143" s="153" t="s">
        <v>166</v>
      </c>
      <c r="E143" s="154" t="s">
        <v>278</v>
      </c>
      <c r="F143" s="155" t="s">
        <v>279</v>
      </c>
      <c r="G143" s="156" t="s">
        <v>214</v>
      </c>
      <c r="H143" s="157">
        <v>0.61699999999999999</v>
      </c>
      <c r="I143" s="158"/>
      <c r="J143" s="159">
        <f>ROUND(I143*H143,2)</f>
        <v>0</v>
      </c>
      <c r="K143" s="155" t="s">
        <v>170</v>
      </c>
      <c r="L143" s="39"/>
      <c r="M143" s="160" t="s">
        <v>3</v>
      </c>
      <c r="N143" s="161" t="s">
        <v>43</v>
      </c>
      <c r="O143" s="72"/>
      <c r="P143" s="162">
        <f>O143*H143</f>
        <v>0</v>
      </c>
      <c r="Q143" s="162">
        <v>0</v>
      </c>
      <c r="R143" s="162">
        <f>Q143*H143</f>
        <v>0</v>
      </c>
      <c r="S143" s="162">
        <v>0</v>
      </c>
      <c r="T143" s="163">
        <f>S143*H143</f>
        <v>0</v>
      </c>
      <c r="U143" s="38"/>
      <c r="V143" s="38"/>
      <c r="W143" s="38"/>
      <c r="X143" s="38"/>
      <c r="Y143" s="38"/>
      <c r="Z143" s="38"/>
      <c r="AA143" s="38"/>
      <c r="AB143" s="38"/>
      <c r="AC143" s="38"/>
      <c r="AD143" s="38"/>
      <c r="AE143" s="38"/>
      <c r="AR143" s="164" t="s">
        <v>171</v>
      </c>
      <c r="AT143" s="164" t="s">
        <v>166</v>
      </c>
      <c r="AU143" s="164" t="s">
        <v>72</v>
      </c>
      <c r="AY143" s="19" t="s">
        <v>172</v>
      </c>
      <c r="BE143" s="165">
        <f>IF(N143="základní",J143,0)</f>
        <v>0</v>
      </c>
      <c r="BF143" s="165">
        <f>IF(N143="snížená",J143,0)</f>
        <v>0</v>
      </c>
      <c r="BG143" s="165">
        <f>IF(N143="zákl. přenesená",J143,0)</f>
        <v>0</v>
      </c>
      <c r="BH143" s="165">
        <f>IF(N143="sníž. přenesená",J143,0)</f>
        <v>0</v>
      </c>
      <c r="BI143" s="165">
        <f>IF(N143="nulová",J143,0)</f>
        <v>0</v>
      </c>
      <c r="BJ143" s="19" t="s">
        <v>79</v>
      </c>
      <c r="BK143" s="165">
        <f>ROUND(I143*H143,2)</f>
        <v>0</v>
      </c>
      <c r="BL143" s="19" t="s">
        <v>171</v>
      </c>
      <c r="BM143" s="164" t="s">
        <v>280</v>
      </c>
    </row>
    <row r="144" s="2" customFormat="1">
      <c r="A144" s="38"/>
      <c r="B144" s="39"/>
      <c r="C144" s="38"/>
      <c r="D144" s="166" t="s">
        <v>174</v>
      </c>
      <c r="E144" s="38"/>
      <c r="F144" s="167" t="s">
        <v>281</v>
      </c>
      <c r="G144" s="38"/>
      <c r="H144" s="38"/>
      <c r="I144" s="168"/>
      <c r="J144" s="38"/>
      <c r="K144" s="38"/>
      <c r="L144" s="39"/>
      <c r="M144" s="169"/>
      <c r="N144" s="170"/>
      <c r="O144" s="72"/>
      <c r="P144" s="72"/>
      <c r="Q144" s="72"/>
      <c r="R144" s="72"/>
      <c r="S144" s="72"/>
      <c r="T144" s="73"/>
      <c r="U144" s="38"/>
      <c r="V144" s="38"/>
      <c r="W144" s="38"/>
      <c r="X144" s="38"/>
      <c r="Y144" s="38"/>
      <c r="Z144" s="38"/>
      <c r="AA144" s="38"/>
      <c r="AB144" s="38"/>
      <c r="AC144" s="38"/>
      <c r="AD144" s="38"/>
      <c r="AE144" s="38"/>
      <c r="AT144" s="19" t="s">
        <v>174</v>
      </c>
      <c r="AU144" s="19" t="s">
        <v>72</v>
      </c>
    </row>
    <row r="145" s="10" customFormat="1">
      <c r="A145" s="10"/>
      <c r="B145" s="171"/>
      <c r="C145" s="10"/>
      <c r="D145" s="166" t="s">
        <v>176</v>
      </c>
      <c r="E145" s="172" t="s">
        <v>3</v>
      </c>
      <c r="F145" s="173" t="s">
        <v>282</v>
      </c>
      <c r="G145" s="10"/>
      <c r="H145" s="174">
        <v>0.61699999999999999</v>
      </c>
      <c r="I145" s="175"/>
      <c r="J145" s="10"/>
      <c r="K145" s="10"/>
      <c r="L145" s="171"/>
      <c r="M145" s="176"/>
      <c r="N145" s="177"/>
      <c r="O145" s="177"/>
      <c r="P145" s="177"/>
      <c r="Q145" s="177"/>
      <c r="R145" s="177"/>
      <c r="S145" s="177"/>
      <c r="T145" s="178"/>
      <c r="U145" s="10"/>
      <c r="V145" s="10"/>
      <c r="W145" s="10"/>
      <c r="X145" s="10"/>
      <c r="Y145" s="10"/>
      <c r="Z145" s="10"/>
      <c r="AA145" s="10"/>
      <c r="AB145" s="10"/>
      <c r="AC145" s="10"/>
      <c r="AD145" s="10"/>
      <c r="AE145" s="10"/>
      <c r="AT145" s="172" t="s">
        <v>176</v>
      </c>
      <c r="AU145" s="172" t="s">
        <v>72</v>
      </c>
      <c r="AV145" s="10" t="s">
        <v>81</v>
      </c>
      <c r="AW145" s="10" t="s">
        <v>33</v>
      </c>
      <c r="AX145" s="10" t="s">
        <v>79</v>
      </c>
      <c r="AY145" s="172" t="s">
        <v>172</v>
      </c>
    </row>
    <row r="146" s="2" customFormat="1" ht="16.5" customHeight="1">
      <c r="A146" s="38"/>
      <c r="B146" s="152"/>
      <c r="C146" s="153" t="s">
        <v>283</v>
      </c>
      <c r="D146" s="153" t="s">
        <v>166</v>
      </c>
      <c r="E146" s="154" t="s">
        <v>284</v>
      </c>
      <c r="F146" s="155" t="s">
        <v>285</v>
      </c>
      <c r="G146" s="156" t="s">
        <v>214</v>
      </c>
      <c r="H146" s="157">
        <v>654.79200000000003</v>
      </c>
      <c r="I146" s="158"/>
      <c r="J146" s="159">
        <f>ROUND(I146*H146,2)</f>
        <v>0</v>
      </c>
      <c r="K146" s="155" t="s">
        <v>170</v>
      </c>
      <c r="L146" s="39"/>
      <c r="M146" s="160" t="s">
        <v>3</v>
      </c>
      <c r="N146" s="161" t="s">
        <v>43</v>
      </c>
      <c r="O146" s="72"/>
      <c r="P146" s="162">
        <f>O146*H146</f>
        <v>0</v>
      </c>
      <c r="Q146" s="162">
        <v>0</v>
      </c>
      <c r="R146" s="162">
        <f>Q146*H146</f>
        <v>0</v>
      </c>
      <c r="S146" s="162">
        <v>0</v>
      </c>
      <c r="T146" s="163">
        <f>S146*H146</f>
        <v>0</v>
      </c>
      <c r="U146" s="38"/>
      <c r="V146" s="38"/>
      <c r="W146" s="38"/>
      <c r="X146" s="38"/>
      <c r="Y146" s="38"/>
      <c r="Z146" s="38"/>
      <c r="AA146" s="38"/>
      <c r="AB146" s="38"/>
      <c r="AC146" s="38"/>
      <c r="AD146" s="38"/>
      <c r="AE146" s="38"/>
      <c r="AR146" s="164" t="s">
        <v>171</v>
      </c>
      <c r="AT146" s="164" t="s">
        <v>166</v>
      </c>
      <c r="AU146" s="164" t="s">
        <v>72</v>
      </c>
      <c r="AY146" s="19" t="s">
        <v>172</v>
      </c>
      <c r="BE146" s="165">
        <f>IF(N146="základní",J146,0)</f>
        <v>0</v>
      </c>
      <c r="BF146" s="165">
        <f>IF(N146="snížená",J146,0)</f>
        <v>0</v>
      </c>
      <c r="BG146" s="165">
        <f>IF(N146="zákl. přenesená",J146,0)</f>
        <v>0</v>
      </c>
      <c r="BH146" s="165">
        <f>IF(N146="sníž. přenesená",J146,0)</f>
        <v>0</v>
      </c>
      <c r="BI146" s="165">
        <f>IF(N146="nulová",J146,0)</f>
        <v>0</v>
      </c>
      <c r="BJ146" s="19" t="s">
        <v>79</v>
      </c>
      <c r="BK146" s="165">
        <f>ROUND(I146*H146,2)</f>
        <v>0</v>
      </c>
      <c r="BL146" s="19" t="s">
        <v>171</v>
      </c>
      <c r="BM146" s="164" t="s">
        <v>286</v>
      </c>
    </row>
    <row r="147" s="2" customFormat="1">
      <c r="A147" s="38"/>
      <c r="B147" s="39"/>
      <c r="C147" s="38"/>
      <c r="D147" s="166" t="s">
        <v>174</v>
      </c>
      <c r="E147" s="38"/>
      <c r="F147" s="167" t="s">
        <v>287</v>
      </c>
      <c r="G147" s="38"/>
      <c r="H147" s="38"/>
      <c r="I147" s="168"/>
      <c r="J147" s="38"/>
      <c r="K147" s="38"/>
      <c r="L147" s="39"/>
      <c r="M147" s="169"/>
      <c r="N147" s="170"/>
      <c r="O147" s="72"/>
      <c r="P147" s="72"/>
      <c r="Q147" s="72"/>
      <c r="R147" s="72"/>
      <c r="S147" s="72"/>
      <c r="T147" s="73"/>
      <c r="U147" s="38"/>
      <c r="V147" s="38"/>
      <c r="W147" s="38"/>
      <c r="X147" s="38"/>
      <c r="Y147" s="38"/>
      <c r="Z147" s="38"/>
      <c r="AA147" s="38"/>
      <c r="AB147" s="38"/>
      <c r="AC147" s="38"/>
      <c r="AD147" s="38"/>
      <c r="AE147" s="38"/>
      <c r="AT147" s="19" t="s">
        <v>174</v>
      </c>
      <c r="AU147" s="19" t="s">
        <v>72</v>
      </c>
    </row>
    <row r="148" s="10" customFormat="1">
      <c r="A148" s="10"/>
      <c r="B148" s="171"/>
      <c r="C148" s="10"/>
      <c r="D148" s="166" t="s">
        <v>176</v>
      </c>
      <c r="E148" s="172" t="s">
        <v>3</v>
      </c>
      <c r="F148" s="173" t="s">
        <v>288</v>
      </c>
      <c r="G148" s="10"/>
      <c r="H148" s="174">
        <v>314.94</v>
      </c>
      <c r="I148" s="175"/>
      <c r="J148" s="10"/>
      <c r="K148" s="10"/>
      <c r="L148" s="171"/>
      <c r="M148" s="176"/>
      <c r="N148" s="177"/>
      <c r="O148" s="177"/>
      <c r="P148" s="177"/>
      <c r="Q148" s="177"/>
      <c r="R148" s="177"/>
      <c r="S148" s="177"/>
      <c r="T148" s="178"/>
      <c r="U148" s="10"/>
      <c r="V148" s="10"/>
      <c r="W148" s="10"/>
      <c r="X148" s="10"/>
      <c r="Y148" s="10"/>
      <c r="Z148" s="10"/>
      <c r="AA148" s="10"/>
      <c r="AB148" s="10"/>
      <c r="AC148" s="10"/>
      <c r="AD148" s="10"/>
      <c r="AE148" s="10"/>
      <c r="AT148" s="172" t="s">
        <v>176</v>
      </c>
      <c r="AU148" s="172" t="s">
        <v>72</v>
      </c>
      <c r="AV148" s="10" t="s">
        <v>81</v>
      </c>
      <c r="AW148" s="10" t="s">
        <v>33</v>
      </c>
      <c r="AX148" s="10" t="s">
        <v>72</v>
      </c>
      <c r="AY148" s="172" t="s">
        <v>172</v>
      </c>
    </row>
    <row r="149" s="10" customFormat="1">
      <c r="A149" s="10"/>
      <c r="B149" s="171"/>
      <c r="C149" s="10"/>
      <c r="D149" s="166" t="s">
        <v>176</v>
      </c>
      <c r="E149" s="172" t="s">
        <v>3</v>
      </c>
      <c r="F149" s="173" t="s">
        <v>289</v>
      </c>
      <c r="G149" s="10"/>
      <c r="H149" s="174">
        <v>339.85199999999998</v>
      </c>
      <c r="I149" s="175"/>
      <c r="J149" s="10"/>
      <c r="K149" s="10"/>
      <c r="L149" s="171"/>
      <c r="M149" s="176"/>
      <c r="N149" s="177"/>
      <c r="O149" s="177"/>
      <c r="P149" s="177"/>
      <c r="Q149" s="177"/>
      <c r="R149" s="177"/>
      <c r="S149" s="177"/>
      <c r="T149" s="178"/>
      <c r="U149" s="10"/>
      <c r="V149" s="10"/>
      <c r="W149" s="10"/>
      <c r="X149" s="10"/>
      <c r="Y149" s="10"/>
      <c r="Z149" s="10"/>
      <c r="AA149" s="10"/>
      <c r="AB149" s="10"/>
      <c r="AC149" s="10"/>
      <c r="AD149" s="10"/>
      <c r="AE149" s="10"/>
      <c r="AT149" s="172" t="s">
        <v>176</v>
      </c>
      <c r="AU149" s="172" t="s">
        <v>72</v>
      </c>
      <c r="AV149" s="10" t="s">
        <v>81</v>
      </c>
      <c r="AW149" s="10" t="s">
        <v>33</v>
      </c>
      <c r="AX149" s="10" t="s">
        <v>72</v>
      </c>
      <c r="AY149" s="172" t="s">
        <v>172</v>
      </c>
    </row>
    <row r="150" s="11" customFormat="1">
      <c r="A150" s="11"/>
      <c r="B150" s="180"/>
      <c r="C150" s="11"/>
      <c r="D150" s="166" t="s">
        <v>176</v>
      </c>
      <c r="E150" s="181" t="s">
        <v>3</v>
      </c>
      <c r="F150" s="182" t="s">
        <v>197</v>
      </c>
      <c r="G150" s="11"/>
      <c r="H150" s="183">
        <v>654.79200000000003</v>
      </c>
      <c r="I150" s="184"/>
      <c r="J150" s="11"/>
      <c r="K150" s="11"/>
      <c r="L150" s="180"/>
      <c r="M150" s="185"/>
      <c r="N150" s="186"/>
      <c r="O150" s="186"/>
      <c r="P150" s="186"/>
      <c r="Q150" s="186"/>
      <c r="R150" s="186"/>
      <c r="S150" s="186"/>
      <c r="T150" s="187"/>
      <c r="U150" s="11"/>
      <c r="V150" s="11"/>
      <c r="W150" s="11"/>
      <c r="X150" s="11"/>
      <c r="Y150" s="11"/>
      <c r="Z150" s="11"/>
      <c r="AA150" s="11"/>
      <c r="AB150" s="11"/>
      <c r="AC150" s="11"/>
      <c r="AD150" s="11"/>
      <c r="AE150" s="11"/>
      <c r="AT150" s="181" t="s">
        <v>176</v>
      </c>
      <c r="AU150" s="181" t="s">
        <v>72</v>
      </c>
      <c r="AV150" s="11" t="s">
        <v>171</v>
      </c>
      <c r="AW150" s="11" t="s">
        <v>33</v>
      </c>
      <c r="AX150" s="11" t="s">
        <v>79</v>
      </c>
      <c r="AY150" s="181" t="s">
        <v>172</v>
      </c>
    </row>
    <row r="151" s="2" customFormat="1" ht="16.5" customHeight="1">
      <c r="A151" s="38"/>
      <c r="B151" s="152"/>
      <c r="C151" s="153" t="s">
        <v>8</v>
      </c>
      <c r="D151" s="153" t="s">
        <v>166</v>
      </c>
      <c r="E151" s="154" t="s">
        <v>290</v>
      </c>
      <c r="F151" s="155" t="s">
        <v>291</v>
      </c>
      <c r="G151" s="156" t="s">
        <v>214</v>
      </c>
      <c r="H151" s="157">
        <v>1081.6880000000001</v>
      </c>
      <c r="I151" s="158"/>
      <c r="J151" s="159">
        <f>ROUND(I151*H151,2)</f>
        <v>0</v>
      </c>
      <c r="K151" s="155" t="s">
        <v>170</v>
      </c>
      <c r="L151" s="39"/>
      <c r="M151" s="160" t="s">
        <v>3</v>
      </c>
      <c r="N151" s="161" t="s">
        <v>43</v>
      </c>
      <c r="O151" s="72"/>
      <c r="P151" s="162">
        <f>O151*H151</f>
        <v>0</v>
      </c>
      <c r="Q151" s="162">
        <v>0</v>
      </c>
      <c r="R151" s="162">
        <f>Q151*H151</f>
        <v>0</v>
      </c>
      <c r="S151" s="162">
        <v>0</v>
      </c>
      <c r="T151" s="163">
        <f>S151*H151</f>
        <v>0</v>
      </c>
      <c r="U151" s="38"/>
      <c r="V151" s="38"/>
      <c r="W151" s="38"/>
      <c r="X151" s="38"/>
      <c r="Y151" s="38"/>
      <c r="Z151" s="38"/>
      <c r="AA151" s="38"/>
      <c r="AB151" s="38"/>
      <c r="AC151" s="38"/>
      <c r="AD151" s="38"/>
      <c r="AE151" s="38"/>
      <c r="AR151" s="164" t="s">
        <v>292</v>
      </c>
      <c r="AT151" s="164" t="s">
        <v>166</v>
      </c>
      <c r="AU151" s="164" t="s">
        <v>72</v>
      </c>
      <c r="AY151" s="19" t="s">
        <v>172</v>
      </c>
      <c r="BE151" s="165">
        <f>IF(N151="základní",J151,0)</f>
        <v>0</v>
      </c>
      <c r="BF151" s="165">
        <f>IF(N151="snížená",J151,0)</f>
        <v>0</v>
      </c>
      <c r="BG151" s="165">
        <f>IF(N151="zákl. přenesená",J151,0)</f>
        <v>0</v>
      </c>
      <c r="BH151" s="165">
        <f>IF(N151="sníž. přenesená",J151,0)</f>
        <v>0</v>
      </c>
      <c r="BI151" s="165">
        <f>IF(N151="nulová",J151,0)</f>
        <v>0</v>
      </c>
      <c r="BJ151" s="19" t="s">
        <v>79</v>
      </c>
      <c r="BK151" s="165">
        <f>ROUND(I151*H151,2)</f>
        <v>0</v>
      </c>
      <c r="BL151" s="19" t="s">
        <v>292</v>
      </c>
      <c r="BM151" s="164" t="s">
        <v>293</v>
      </c>
    </row>
    <row r="152" s="2" customFormat="1">
      <c r="A152" s="38"/>
      <c r="B152" s="39"/>
      <c r="C152" s="38"/>
      <c r="D152" s="166" t="s">
        <v>174</v>
      </c>
      <c r="E152" s="38"/>
      <c r="F152" s="167" t="s">
        <v>294</v>
      </c>
      <c r="G152" s="38"/>
      <c r="H152" s="38"/>
      <c r="I152" s="168"/>
      <c r="J152" s="38"/>
      <c r="K152" s="38"/>
      <c r="L152" s="39"/>
      <c r="M152" s="169"/>
      <c r="N152" s="170"/>
      <c r="O152" s="72"/>
      <c r="P152" s="72"/>
      <c r="Q152" s="72"/>
      <c r="R152" s="72"/>
      <c r="S152" s="72"/>
      <c r="T152" s="73"/>
      <c r="U152" s="38"/>
      <c r="V152" s="38"/>
      <c r="W152" s="38"/>
      <c r="X152" s="38"/>
      <c r="Y152" s="38"/>
      <c r="Z152" s="38"/>
      <c r="AA152" s="38"/>
      <c r="AB152" s="38"/>
      <c r="AC152" s="38"/>
      <c r="AD152" s="38"/>
      <c r="AE152" s="38"/>
      <c r="AT152" s="19" t="s">
        <v>174</v>
      </c>
      <c r="AU152" s="19" t="s">
        <v>72</v>
      </c>
    </row>
    <row r="153" s="10" customFormat="1">
      <c r="A153" s="10"/>
      <c r="B153" s="171"/>
      <c r="C153" s="10"/>
      <c r="D153" s="166" t="s">
        <v>176</v>
      </c>
      <c r="E153" s="172" t="s">
        <v>3</v>
      </c>
      <c r="F153" s="173" t="s">
        <v>295</v>
      </c>
      <c r="G153" s="10"/>
      <c r="H153" s="174">
        <v>1081.6880000000001</v>
      </c>
      <c r="I153" s="175"/>
      <c r="J153" s="10"/>
      <c r="K153" s="10"/>
      <c r="L153" s="171"/>
      <c r="M153" s="176"/>
      <c r="N153" s="177"/>
      <c r="O153" s="177"/>
      <c r="P153" s="177"/>
      <c r="Q153" s="177"/>
      <c r="R153" s="177"/>
      <c r="S153" s="177"/>
      <c r="T153" s="178"/>
      <c r="U153" s="10"/>
      <c r="V153" s="10"/>
      <c r="W153" s="10"/>
      <c r="X153" s="10"/>
      <c r="Y153" s="10"/>
      <c r="Z153" s="10"/>
      <c r="AA153" s="10"/>
      <c r="AB153" s="10"/>
      <c r="AC153" s="10"/>
      <c r="AD153" s="10"/>
      <c r="AE153" s="10"/>
      <c r="AT153" s="172" t="s">
        <v>176</v>
      </c>
      <c r="AU153" s="172" t="s">
        <v>72</v>
      </c>
      <c r="AV153" s="10" t="s">
        <v>81</v>
      </c>
      <c r="AW153" s="10" t="s">
        <v>33</v>
      </c>
      <c r="AX153" s="10" t="s">
        <v>79</v>
      </c>
      <c r="AY153" s="172" t="s">
        <v>172</v>
      </c>
    </row>
    <row r="154" s="2" customFormat="1" ht="16.5" customHeight="1">
      <c r="A154" s="38"/>
      <c r="B154" s="152"/>
      <c r="C154" s="153" t="s">
        <v>296</v>
      </c>
      <c r="D154" s="153" t="s">
        <v>166</v>
      </c>
      <c r="E154" s="154" t="s">
        <v>297</v>
      </c>
      <c r="F154" s="155" t="s">
        <v>298</v>
      </c>
      <c r="G154" s="156" t="s">
        <v>221</v>
      </c>
      <c r="H154" s="157">
        <v>7</v>
      </c>
      <c r="I154" s="158"/>
      <c r="J154" s="159">
        <f>ROUND(I154*H154,2)</f>
        <v>0</v>
      </c>
      <c r="K154" s="155" t="s">
        <v>170</v>
      </c>
      <c r="L154" s="39"/>
      <c r="M154" s="160" t="s">
        <v>3</v>
      </c>
      <c r="N154" s="161" t="s">
        <v>43</v>
      </c>
      <c r="O154" s="72"/>
      <c r="P154" s="162">
        <f>O154*H154</f>
        <v>0</v>
      </c>
      <c r="Q154" s="162">
        <v>0</v>
      </c>
      <c r="R154" s="162">
        <f>Q154*H154</f>
        <v>0</v>
      </c>
      <c r="S154" s="162">
        <v>0</v>
      </c>
      <c r="T154" s="163">
        <f>S154*H154</f>
        <v>0</v>
      </c>
      <c r="U154" s="38"/>
      <c r="V154" s="38"/>
      <c r="W154" s="38"/>
      <c r="X154" s="38"/>
      <c r="Y154" s="38"/>
      <c r="Z154" s="38"/>
      <c r="AA154" s="38"/>
      <c r="AB154" s="38"/>
      <c r="AC154" s="38"/>
      <c r="AD154" s="38"/>
      <c r="AE154" s="38"/>
      <c r="AR154" s="164" t="s">
        <v>171</v>
      </c>
      <c r="AT154" s="164" t="s">
        <v>166</v>
      </c>
      <c r="AU154" s="164" t="s">
        <v>72</v>
      </c>
      <c r="AY154" s="19" t="s">
        <v>172</v>
      </c>
      <c r="BE154" s="165">
        <f>IF(N154="základní",J154,0)</f>
        <v>0</v>
      </c>
      <c r="BF154" s="165">
        <f>IF(N154="snížená",J154,0)</f>
        <v>0</v>
      </c>
      <c r="BG154" s="165">
        <f>IF(N154="zákl. přenesená",J154,0)</f>
        <v>0</v>
      </c>
      <c r="BH154" s="165">
        <f>IF(N154="sníž. přenesená",J154,0)</f>
        <v>0</v>
      </c>
      <c r="BI154" s="165">
        <f>IF(N154="nulová",J154,0)</f>
        <v>0</v>
      </c>
      <c r="BJ154" s="19" t="s">
        <v>79</v>
      </c>
      <c r="BK154" s="165">
        <f>ROUND(I154*H154,2)</f>
        <v>0</v>
      </c>
      <c r="BL154" s="19" t="s">
        <v>171</v>
      </c>
      <c r="BM154" s="164" t="s">
        <v>299</v>
      </c>
    </row>
    <row r="155" s="2" customFormat="1">
      <c r="A155" s="38"/>
      <c r="B155" s="39"/>
      <c r="C155" s="38"/>
      <c r="D155" s="166" t="s">
        <v>174</v>
      </c>
      <c r="E155" s="38"/>
      <c r="F155" s="167" t="s">
        <v>300</v>
      </c>
      <c r="G155" s="38"/>
      <c r="H155" s="38"/>
      <c r="I155" s="168"/>
      <c r="J155" s="38"/>
      <c r="K155" s="38"/>
      <c r="L155" s="39"/>
      <c r="M155" s="169"/>
      <c r="N155" s="170"/>
      <c r="O155" s="72"/>
      <c r="P155" s="72"/>
      <c r="Q155" s="72"/>
      <c r="R155" s="72"/>
      <c r="S155" s="72"/>
      <c r="T155" s="73"/>
      <c r="U155" s="38"/>
      <c r="V155" s="38"/>
      <c r="W155" s="38"/>
      <c r="X155" s="38"/>
      <c r="Y155" s="38"/>
      <c r="Z155" s="38"/>
      <c r="AA155" s="38"/>
      <c r="AB155" s="38"/>
      <c r="AC155" s="38"/>
      <c r="AD155" s="38"/>
      <c r="AE155" s="38"/>
      <c r="AT155" s="19" t="s">
        <v>174</v>
      </c>
      <c r="AU155" s="19" t="s">
        <v>72</v>
      </c>
    </row>
    <row r="156" s="10" customFormat="1">
      <c r="A156" s="10"/>
      <c r="B156" s="171"/>
      <c r="C156" s="10"/>
      <c r="D156" s="166" t="s">
        <v>176</v>
      </c>
      <c r="E156" s="172" t="s">
        <v>3</v>
      </c>
      <c r="F156" s="173" t="s">
        <v>301</v>
      </c>
      <c r="G156" s="10"/>
      <c r="H156" s="174">
        <v>7</v>
      </c>
      <c r="I156" s="175"/>
      <c r="J156" s="10"/>
      <c r="K156" s="10"/>
      <c r="L156" s="171"/>
      <c r="M156" s="176"/>
      <c r="N156" s="177"/>
      <c r="O156" s="177"/>
      <c r="P156" s="177"/>
      <c r="Q156" s="177"/>
      <c r="R156" s="177"/>
      <c r="S156" s="177"/>
      <c r="T156" s="178"/>
      <c r="U156" s="10"/>
      <c r="V156" s="10"/>
      <c r="W156" s="10"/>
      <c r="X156" s="10"/>
      <c r="Y156" s="10"/>
      <c r="Z156" s="10"/>
      <c r="AA156" s="10"/>
      <c r="AB156" s="10"/>
      <c r="AC156" s="10"/>
      <c r="AD156" s="10"/>
      <c r="AE156" s="10"/>
      <c r="AT156" s="172" t="s">
        <v>176</v>
      </c>
      <c r="AU156" s="172" t="s">
        <v>72</v>
      </c>
      <c r="AV156" s="10" t="s">
        <v>81</v>
      </c>
      <c r="AW156" s="10" t="s">
        <v>33</v>
      </c>
      <c r="AX156" s="10" t="s">
        <v>79</v>
      </c>
      <c r="AY156" s="172" t="s">
        <v>172</v>
      </c>
    </row>
    <row r="157" s="2" customFormat="1" ht="24.15" customHeight="1">
      <c r="A157" s="38"/>
      <c r="B157" s="152"/>
      <c r="C157" s="153" t="s">
        <v>302</v>
      </c>
      <c r="D157" s="153" t="s">
        <v>166</v>
      </c>
      <c r="E157" s="154" t="s">
        <v>303</v>
      </c>
      <c r="F157" s="155" t="s">
        <v>304</v>
      </c>
      <c r="G157" s="156" t="s">
        <v>214</v>
      </c>
      <c r="H157" s="157">
        <v>969.27099999999996</v>
      </c>
      <c r="I157" s="158"/>
      <c r="J157" s="159">
        <f>ROUND(I157*H157,2)</f>
        <v>0</v>
      </c>
      <c r="K157" s="155" t="s">
        <v>170</v>
      </c>
      <c r="L157" s="39"/>
      <c r="M157" s="160" t="s">
        <v>3</v>
      </c>
      <c r="N157" s="161" t="s">
        <v>43</v>
      </c>
      <c r="O157" s="72"/>
      <c r="P157" s="162">
        <f>O157*H157</f>
        <v>0</v>
      </c>
      <c r="Q157" s="162">
        <v>0</v>
      </c>
      <c r="R157" s="162">
        <f>Q157*H157</f>
        <v>0</v>
      </c>
      <c r="S157" s="162">
        <v>0</v>
      </c>
      <c r="T157" s="163">
        <f>S157*H157</f>
        <v>0</v>
      </c>
      <c r="U157" s="38"/>
      <c r="V157" s="38"/>
      <c r="W157" s="38"/>
      <c r="X157" s="38"/>
      <c r="Y157" s="38"/>
      <c r="Z157" s="38"/>
      <c r="AA157" s="38"/>
      <c r="AB157" s="38"/>
      <c r="AC157" s="38"/>
      <c r="AD157" s="38"/>
      <c r="AE157" s="38"/>
      <c r="AR157" s="164" t="s">
        <v>292</v>
      </c>
      <c r="AT157" s="164" t="s">
        <v>166</v>
      </c>
      <c r="AU157" s="164" t="s">
        <v>72</v>
      </c>
      <c r="AY157" s="19" t="s">
        <v>172</v>
      </c>
      <c r="BE157" s="165">
        <f>IF(N157="základní",J157,0)</f>
        <v>0</v>
      </c>
      <c r="BF157" s="165">
        <f>IF(N157="snížená",J157,0)</f>
        <v>0</v>
      </c>
      <c r="BG157" s="165">
        <f>IF(N157="zákl. přenesená",J157,0)</f>
        <v>0</v>
      </c>
      <c r="BH157" s="165">
        <f>IF(N157="sníž. přenesená",J157,0)</f>
        <v>0</v>
      </c>
      <c r="BI157" s="165">
        <f>IF(N157="nulová",J157,0)</f>
        <v>0</v>
      </c>
      <c r="BJ157" s="19" t="s">
        <v>79</v>
      </c>
      <c r="BK157" s="165">
        <f>ROUND(I157*H157,2)</f>
        <v>0</v>
      </c>
      <c r="BL157" s="19" t="s">
        <v>292</v>
      </c>
      <c r="BM157" s="164" t="s">
        <v>305</v>
      </c>
    </row>
    <row r="158" s="2" customFormat="1">
      <c r="A158" s="38"/>
      <c r="B158" s="39"/>
      <c r="C158" s="38"/>
      <c r="D158" s="166" t="s">
        <v>174</v>
      </c>
      <c r="E158" s="38"/>
      <c r="F158" s="167" t="s">
        <v>306</v>
      </c>
      <c r="G158" s="38"/>
      <c r="H158" s="38"/>
      <c r="I158" s="168"/>
      <c r="J158" s="38"/>
      <c r="K158" s="38"/>
      <c r="L158" s="39"/>
      <c r="M158" s="169"/>
      <c r="N158" s="170"/>
      <c r="O158" s="72"/>
      <c r="P158" s="72"/>
      <c r="Q158" s="72"/>
      <c r="R158" s="72"/>
      <c r="S158" s="72"/>
      <c r="T158" s="73"/>
      <c r="U158" s="38"/>
      <c r="V158" s="38"/>
      <c r="W158" s="38"/>
      <c r="X158" s="38"/>
      <c r="Y158" s="38"/>
      <c r="Z158" s="38"/>
      <c r="AA158" s="38"/>
      <c r="AB158" s="38"/>
      <c r="AC158" s="38"/>
      <c r="AD158" s="38"/>
      <c r="AE158" s="38"/>
      <c r="AT158" s="19" t="s">
        <v>174</v>
      </c>
      <c r="AU158" s="19" t="s">
        <v>72</v>
      </c>
    </row>
    <row r="159" s="2" customFormat="1">
      <c r="A159" s="38"/>
      <c r="B159" s="39"/>
      <c r="C159" s="38"/>
      <c r="D159" s="166" t="s">
        <v>193</v>
      </c>
      <c r="E159" s="38"/>
      <c r="F159" s="179" t="s">
        <v>307</v>
      </c>
      <c r="G159" s="38"/>
      <c r="H159" s="38"/>
      <c r="I159" s="168"/>
      <c r="J159" s="38"/>
      <c r="K159" s="38"/>
      <c r="L159" s="39"/>
      <c r="M159" s="169"/>
      <c r="N159" s="170"/>
      <c r="O159" s="72"/>
      <c r="P159" s="72"/>
      <c r="Q159" s="72"/>
      <c r="R159" s="72"/>
      <c r="S159" s="72"/>
      <c r="T159" s="73"/>
      <c r="U159" s="38"/>
      <c r="V159" s="38"/>
      <c r="W159" s="38"/>
      <c r="X159" s="38"/>
      <c r="Y159" s="38"/>
      <c r="Z159" s="38"/>
      <c r="AA159" s="38"/>
      <c r="AB159" s="38"/>
      <c r="AC159" s="38"/>
      <c r="AD159" s="38"/>
      <c r="AE159" s="38"/>
      <c r="AT159" s="19" t="s">
        <v>193</v>
      </c>
      <c r="AU159" s="19" t="s">
        <v>72</v>
      </c>
    </row>
    <row r="160" s="10" customFormat="1">
      <c r="A160" s="10"/>
      <c r="B160" s="171"/>
      <c r="C160" s="10"/>
      <c r="D160" s="166" t="s">
        <v>176</v>
      </c>
      <c r="E160" s="172" t="s">
        <v>3</v>
      </c>
      <c r="F160" s="173" t="s">
        <v>308</v>
      </c>
      <c r="G160" s="10"/>
      <c r="H160" s="174">
        <v>969.27099999999996</v>
      </c>
      <c r="I160" s="175"/>
      <c r="J160" s="10"/>
      <c r="K160" s="10"/>
      <c r="L160" s="171"/>
      <c r="M160" s="176"/>
      <c r="N160" s="177"/>
      <c r="O160" s="177"/>
      <c r="P160" s="177"/>
      <c r="Q160" s="177"/>
      <c r="R160" s="177"/>
      <c r="S160" s="177"/>
      <c r="T160" s="178"/>
      <c r="U160" s="10"/>
      <c r="V160" s="10"/>
      <c r="W160" s="10"/>
      <c r="X160" s="10"/>
      <c r="Y160" s="10"/>
      <c r="Z160" s="10"/>
      <c r="AA160" s="10"/>
      <c r="AB160" s="10"/>
      <c r="AC160" s="10"/>
      <c r="AD160" s="10"/>
      <c r="AE160" s="10"/>
      <c r="AT160" s="172" t="s">
        <v>176</v>
      </c>
      <c r="AU160" s="172" t="s">
        <v>72</v>
      </c>
      <c r="AV160" s="10" t="s">
        <v>81</v>
      </c>
      <c r="AW160" s="10" t="s">
        <v>33</v>
      </c>
      <c r="AX160" s="10" t="s">
        <v>79</v>
      </c>
      <c r="AY160" s="172" t="s">
        <v>172</v>
      </c>
    </row>
    <row r="161" s="2" customFormat="1" ht="24.15" customHeight="1">
      <c r="A161" s="38"/>
      <c r="B161" s="152"/>
      <c r="C161" s="153" t="s">
        <v>309</v>
      </c>
      <c r="D161" s="153" t="s">
        <v>166</v>
      </c>
      <c r="E161" s="154" t="s">
        <v>310</v>
      </c>
      <c r="F161" s="155" t="s">
        <v>311</v>
      </c>
      <c r="G161" s="156" t="s">
        <v>214</v>
      </c>
      <c r="H161" s="157">
        <v>652.99199999999996</v>
      </c>
      <c r="I161" s="158"/>
      <c r="J161" s="159">
        <f>ROUND(I161*H161,2)</f>
        <v>0</v>
      </c>
      <c r="K161" s="155" t="s">
        <v>170</v>
      </c>
      <c r="L161" s="39"/>
      <c r="M161" s="160" t="s">
        <v>3</v>
      </c>
      <c r="N161" s="161" t="s">
        <v>43</v>
      </c>
      <c r="O161" s="72"/>
      <c r="P161" s="162">
        <f>O161*H161</f>
        <v>0</v>
      </c>
      <c r="Q161" s="162">
        <v>0</v>
      </c>
      <c r="R161" s="162">
        <f>Q161*H161</f>
        <v>0</v>
      </c>
      <c r="S161" s="162">
        <v>0</v>
      </c>
      <c r="T161" s="163">
        <f>S161*H161</f>
        <v>0</v>
      </c>
      <c r="U161" s="38"/>
      <c r="V161" s="38"/>
      <c r="W161" s="38"/>
      <c r="X161" s="38"/>
      <c r="Y161" s="38"/>
      <c r="Z161" s="38"/>
      <c r="AA161" s="38"/>
      <c r="AB161" s="38"/>
      <c r="AC161" s="38"/>
      <c r="AD161" s="38"/>
      <c r="AE161" s="38"/>
      <c r="AR161" s="164" t="s">
        <v>292</v>
      </c>
      <c r="AT161" s="164" t="s">
        <v>166</v>
      </c>
      <c r="AU161" s="164" t="s">
        <v>72</v>
      </c>
      <c r="AY161" s="19" t="s">
        <v>172</v>
      </c>
      <c r="BE161" s="165">
        <f>IF(N161="základní",J161,0)</f>
        <v>0</v>
      </c>
      <c r="BF161" s="165">
        <f>IF(N161="snížená",J161,0)</f>
        <v>0</v>
      </c>
      <c r="BG161" s="165">
        <f>IF(N161="zákl. přenesená",J161,0)</f>
        <v>0</v>
      </c>
      <c r="BH161" s="165">
        <f>IF(N161="sníž. přenesená",J161,0)</f>
        <v>0</v>
      </c>
      <c r="BI161" s="165">
        <f>IF(N161="nulová",J161,0)</f>
        <v>0</v>
      </c>
      <c r="BJ161" s="19" t="s">
        <v>79</v>
      </c>
      <c r="BK161" s="165">
        <f>ROUND(I161*H161,2)</f>
        <v>0</v>
      </c>
      <c r="BL161" s="19" t="s">
        <v>292</v>
      </c>
      <c r="BM161" s="164" t="s">
        <v>312</v>
      </c>
    </row>
    <row r="162" s="2" customFormat="1">
      <c r="A162" s="38"/>
      <c r="B162" s="39"/>
      <c r="C162" s="38"/>
      <c r="D162" s="166" t="s">
        <v>174</v>
      </c>
      <c r="E162" s="38"/>
      <c r="F162" s="167" t="s">
        <v>313</v>
      </c>
      <c r="G162" s="38"/>
      <c r="H162" s="38"/>
      <c r="I162" s="168"/>
      <c r="J162" s="38"/>
      <c r="K162" s="38"/>
      <c r="L162" s="39"/>
      <c r="M162" s="169"/>
      <c r="N162" s="170"/>
      <c r="O162" s="72"/>
      <c r="P162" s="72"/>
      <c r="Q162" s="72"/>
      <c r="R162" s="72"/>
      <c r="S162" s="72"/>
      <c r="T162" s="73"/>
      <c r="U162" s="38"/>
      <c r="V162" s="38"/>
      <c r="W162" s="38"/>
      <c r="X162" s="38"/>
      <c r="Y162" s="38"/>
      <c r="Z162" s="38"/>
      <c r="AA162" s="38"/>
      <c r="AB162" s="38"/>
      <c r="AC162" s="38"/>
      <c r="AD162" s="38"/>
      <c r="AE162" s="38"/>
      <c r="AT162" s="19" t="s">
        <v>174</v>
      </c>
      <c r="AU162" s="19" t="s">
        <v>72</v>
      </c>
    </row>
    <row r="163" s="2" customFormat="1">
      <c r="A163" s="38"/>
      <c r="B163" s="39"/>
      <c r="C163" s="38"/>
      <c r="D163" s="166" t="s">
        <v>193</v>
      </c>
      <c r="E163" s="38"/>
      <c r="F163" s="179" t="s">
        <v>307</v>
      </c>
      <c r="G163" s="38"/>
      <c r="H163" s="38"/>
      <c r="I163" s="168"/>
      <c r="J163" s="38"/>
      <c r="K163" s="38"/>
      <c r="L163" s="39"/>
      <c r="M163" s="169"/>
      <c r="N163" s="170"/>
      <c r="O163" s="72"/>
      <c r="P163" s="72"/>
      <c r="Q163" s="72"/>
      <c r="R163" s="72"/>
      <c r="S163" s="72"/>
      <c r="T163" s="73"/>
      <c r="U163" s="38"/>
      <c r="V163" s="38"/>
      <c r="W163" s="38"/>
      <c r="X163" s="38"/>
      <c r="Y163" s="38"/>
      <c r="Z163" s="38"/>
      <c r="AA163" s="38"/>
      <c r="AB163" s="38"/>
      <c r="AC163" s="38"/>
      <c r="AD163" s="38"/>
      <c r="AE163" s="38"/>
      <c r="AT163" s="19" t="s">
        <v>193</v>
      </c>
      <c r="AU163" s="19" t="s">
        <v>72</v>
      </c>
    </row>
    <row r="164" s="10" customFormat="1">
      <c r="A164" s="10"/>
      <c r="B164" s="171"/>
      <c r="C164" s="10"/>
      <c r="D164" s="166" t="s">
        <v>176</v>
      </c>
      <c r="E164" s="172" t="s">
        <v>3</v>
      </c>
      <c r="F164" s="173" t="s">
        <v>314</v>
      </c>
      <c r="G164" s="10"/>
      <c r="H164" s="174">
        <v>314.94</v>
      </c>
      <c r="I164" s="175"/>
      <c r="J164" s="10"/>
      <c r="K164" s="10"/>
      <c r="L164" s="171"/>
      <c r="M164" s="176"/>
      <c r="N164" s="177"/>
      <c r="O164" s="177"/>
      <c r="P164" s="177"/>
      <c r="Q164" s="177"/>
      <c r="R164" s="177"/>
      <c r="S164" s="177"/>
      <c r="T164" s="178"/>
      <c r="U164" s="10"/>
      <c r="V164" s="10"/>
      <c r="W164" s="10"/>
      <c r="X164" s="10"/>
      <c r="Y164" s="10"/>
      <c r="Z164" s="10"/>
      <c r="AA164" s="10"/>
      <c r="AB164" s="10"/>
      <c r="AC164" s="10"/>
      <c r="AD164" s="10"/>
      <c r="AE164" s="10"/>
      <c r="AT164" s="172" t="s">
        <v>176</v>
      </c>
      <c r="AU164" s="172" t="s">
        <v>72</v>
      </c>
      <c r="AV164" s="10" t="s">
        <v>81</v>
      </c>
      <c r="AW164" s="10" t="s">
        <v>33</v>
      </c>
      <c r="AX164" s="10" t="s">
        <v>72</v>
      </c>
      <c r="AY164" s="172" t="s">
        <v>172</v>
      </c>
    </row>
    <row r="165" s="10" customFormat="1">
      <c r="A165" s="10"/>
      <c r="B165" s="171"/>
      <c r="C165" s="10"/>
      <c r="D165" s="166" t="s">
        <v>176</v>
      </c>
      <c r="E165" s="172" t="s">
        <v>3</v>
      </c>
      <c r="F165" s="173" t="s">
        <v>315</v>
      </c>
      <c r="G165" s="10"/>
      <c r="H165" s="174">
        <v>338.05200000000002</v>
      </c>
      <c r="I165" s="175"/>
      <c r="J165" s="10"/>
      <c r="K165" s="10"/>
      <c r="L165" s="171"/>
      <c r="M165" s="176"/>
      <c r="N165" s="177"/>
      <c r="O165" s="177"/>
      <c r="P165" s="177"/>
      <c r="Q165" s="177"/>
      <c r="R165" s="177"/>
      <c r="S165" s="177"/>
      <c r="T165" s="178"/>
      <c r="U165" s="10"/>
      <c r="V165" s="10"/>
      <c r="W165" s="10"/>
      <c r="X165" s="10"/>
      <c r="Y165" s="10"/>
      <c r="Z165" s="10"/>
      <c r="AA165" s="10"/>
      <c r="AB165" s="10"/>
      <c r="AC165" s="10"/>
      <c r="AD165" s="10"/>
      <c r="AE165" s="10"/>
      <c r="AT165" s="172" t="s">
        <v>176</v>
      </c>
      <c r="AU165" s="172" t="s">
        <v>72</v>
      </c>
      <c r="AV165" s="10" t="s">
        <v>81</v>
      </c>
      <c r="AW165" s="10" t="s">
        <v>33</v>
      </c>
      <c r="AX165" s="10" t="s">
        <v>72</v>
      </c>
      <c r="AY165" s="172" t="s">
        <v>172</v>
      </c>
    </row>
    <row r="166" s="11" customFormat="1">
      <c r="A166" s="11"/>
      <c r="B166" s="180"/>
      <c r="C166" s="11"/>
      <c r="D166" s="166" t="s">
        <v>176</v>
      </c>
      <c r="E166" s="181" t="s">
        <v>3</v>
      </c>
      <c r="F166" s="182" t="s">
        <v>197</v>
      </c>
      <c r="G166" s="11"/>
      <c r="H166" s="183">
        <v>652.99199999999996</v>
      </c>
      <c r="I166" s="184"/>
      <c r="J166" s="11"/>
      <c r="K166" s="11"/>
      <c r="L166" s="180"/>
      <c r="M166" s="185"/>
      <c r="N166" s="186"/>
      <c r="O166" s="186"/>
      <c r="P166" s="186"/>
      <c r="Q166" s="186"/>
      <c r="R166" s="186"/>
      <c r="S166" s="186"/>
      <c r="T166" s="187"/>
      <c r="U166" s="11"/>
      <c r="V166" s="11"/>
      <c r="W166" s="11"/>
      <c r="X166" s="11"/>
      <c r="Y166" s="11"/>
      <c r="Z166" s="11"/>
      <c r="AA166" s="11"/>
      <c r="AB166" s="11"/>
      <c r="AC166" s="11"/>
      <c r="AD166" s="11"/>
      <c r="AE166" s="11"/>
      <c r="AT166" s="181" t="s">
        <v>176</v>
      </c>
      <c r="AU166" s="181" t="s">
        <v>72</v>
      </c>
      <c r="AV166" s="11" t="s">
        <v>171</v>
      </c>
      <c r="AW166" s="11" t="s">
        <v>33</v>
      </c>
      <c r="AX166" s="11" t="s">
        <v>79</v>
      </c>
      <c r="AY166" s="181" t="s">
        <v>172</v>
      </c>
    </row>
    <row r="167" s="2" customFormat="1" ht="24.15" customHeight="1">
      <c r="A167" s="38"/>
      <c r="B167" s="152"/>
      <c r="C167" s="153" t="s">
        <v>230</v>
      </c>
      <c r="D167" s="153" t="s">
        <v>166</v>
      </c>
      <c r="E167" s="154" t="s">
        <v>303</v>
      </c>
      <c r="F167" s="155" t="s">
        <v>304</v>
      </c>
      <c r="G167" s="156" t="s">
        <v>214</v>
      </c>
      <c r="H167" s="157">
        <v>30.602</v>
      </c>
      <c r="I167" s="158"/>
      <c r="J167" s="159">
        <f>ROUND(I167*H167,2)</f>
        <v>0</v>
      </c>
      <c r="K167" s="155" t="s">
        <v>170</v>
      </c>
      <c r="L167" s="39"/>
      <c r="M167" s="160" t="s">
        <v>3</v>
      </c>
      <c r="N167" s="161" t="s">
        <v>43</v>
      </c>
      <c r="O167" s="72"/>
      <c r="P167" s="162">
        <f>O167*H167</f>
        <v>0</v>
      </c>
      <c r="Q167" s="162">
        <v>0</v>
      </c>
      <c r="R167" s="162">
        <f>Q167*H167</f>
        <v>0</v>
      </c>
      <c r="S167" s="162">
        <v>0</v>
      </c>
      <c r="T167" s="163">
        <f>S167*H167</f>
        <v>0</v>
      </c>
      <c r="U167" s="38"/>
      <c r="V167" s="38"/>
      <c r="W167" s="38"/>
      <c r="X167" s="38"/>
      <c r="Y167" s="38"/>
      <c r="Z167" s="38"/>
      <c r="AA167" s="38"/>
      <c r="AB167" s="38"/>
      <c r="AC167" s="38"/>
      <c r="AD167" s="38"/>
      <c r="AE167" s="38"/>
      <c r="AR167" s="164" t="s">
        <v>292</v>
      </c>
      <c r="AT167" s="164" t="s">
        <v>166</v>
      </c>
      <c r="AU167" s="164" t="s">
        <v>72</v>
      </c>
      <c r="AY167" s="19" t="s">
        <v>172</v>
      </c>
      <c r="BE167" s="165">
        <f>IF(N167="základní",J167,0)</f>
        <v>0</v>
      </c>
      <c r="BF167" s="165">
        <f>IF(N167="snížená",J167,0)</f>
        <v>0</v>
      </c>
      <c r="BG167" s="165">
        <f>IF(N167="zákl. přenesená",J167,0)</f>
        <v>0</v>
      </c>
      <c r="BH167" s="165">
        <f>IF(N167="sníž. přenesená",J167,0)</f>
        <v>0</v>
      </c>
      <c r="BI167" s="165">
        <f>IF(N167="nulová",J167,0)</f>
        <v>0</v>
      </c>
      <c r="BJ167" s="19" t="s">
        <v>79</v>
      </c>
      <c r="BK167" s="165">
        <f>ROUND(I167*H167,2)</f>
        <v>0</v>
      </c>
      <c r="BL167" s="19" t="s">
        <v>292</v>
      </c>
      <c r="BM167" s="164" t="s">
        <v>316</v>
      </c>
    </row>
    <row r="168" s="2" customFormat="1">
      <c r="A168" s="38"/>
      <c r="B168" s="39"/>
      <c r="C168" s="38"/>
      <c r="D168" s="166" t="s">
        <v>174</v>
      </c>
      <c r="E168" s="38"/>
      <c r="F168" s="167" t="s">
        <v>306</v>
      </c>
      <c r="G168" s="38"/>
      <c r="H168" s="38"/>
      <c r="I168" s="168"/>
      <c r="J168" s="38"/>
      <c r="K168" s="38"/>
      <c r="L168" s="39"/>
      <c r="M168" s="169"/>
      <c r="N168" s="170"/>
      <c r="O168" s="72"/>
      <c r="P168" s="72"/>
      <c r="Q168" s="72"/>
      <c r="R168" s="72"/>
      <c r="S168" s="72"/>
      <c r="T168" s="73"/>
      <c r="U168" s="38"/>
      <c r="V168" s="38"/>
      <c r="W168" s="38"/>
      <c r="X168" s="38"/>
      <c r="Y168" s="38"/>
      <c r="Z168" s="38"/>
      <c r="AA168" s="38"/>
      <c r="AB168" s="38"/>
      <c r="AC168" s="38"/>
      <c r="AD168" s="38"/>
      <c r="AE168" s="38"/>
      <c r="AT168" s="19" t="s">
        <v>174</v>
      </c>
      <c r="AU168" s="19" t="s">
        <v>72</v>
      </c>
    </row>
    <row r="169" s="2" customFormat="1">
      <c r="A169" s="38"/>
      <c r="B169" s="39"/>
      <c r="C169" s="38"/>
      <c r="D169" s="166" t="s">
        <v>193</v>
      </c>
      <c r="E169" s="38"/>
      <c r="F169" s="179" t="s">
        <v>307</v>
      </c>
      <c r="G169" s="38"/>
      <c r="H169" s="38"/>
      <c r="I169" s="168"/>
      <c r="J169" s="38"/>
      <c r="K169" s="38"/>
      <c r="L169" s="39"/>
      <c r="M169" s="169"/>
      <c r="N169" s="170"/>
      <c r="O169" s="72"/>
      <c r="P169" s="72"/>
      <c r="Q169" s="72"/>
      <c r="R169" s="72"/>
      <c r="S169" s="72"/>
      <c r="T169" s="73"/>
      <c r="U169" s="38"/>
      <c r="V169" s="38"/>
      <c r="W169" s="38"/>
      <c r="X169" s="38"/>
      <c r="Y169" s="38"/>
      <c r="Z169" s="38"/>
      <c r="AA169" s="38"/>
      <c r="AB169" s="38"/>
      <c r="AC169" s="38"/>
      <c r="AD169" s="38"/>
      <c r="AE169" s="38"/>
      <c r="AT169" s="19" t="s">
        <v>193</v>
      </c>
      <c r="AU169" s="19" t="s">
        <v>72</v>
      </c>
    </row>
    <row r="170" s="10" customFormat="1">
      <c r="A170" s="10"/>
      <c r="B170" s="171"/>
      <c r="C170" s="10"/>
      <c r="D170" s="166" t="s">
        <v>176</v>
      </c>
      <c r="E170" s="172" t="s">
        <v>3</v>
      </c>
      <c r="F170" s="173" t="s">
        <v>317</v>
      </c>
      <c r="G170" s="10"/>
      <c r="H170" s="174">
        <v>30.602</v>
      </c>
      <c r="I170" s="175"/>
      <c r="J170" s="10"/>
      <c r="K170" s="10"/>
      <c r="L170" s="171"/>
      <c r="M170" s="176"/>
      <c r="N170" s="177"/>
      <c r="O170" s="177"/>
      <c r="P170" s="177"/>
      <c r="Q170" s="177"/>
      <c r="R170" s="177"/>
      <c r="S170" s="177"/>
      <c r="T170" s="178"/>
      <c r="U170" s="10"/>
      <c r="V170" s="10"/>
      <c r="W170" s="10"/>
      <c r="X170" s="10"/>
      <c r="Y170" s="10"/>
      <c r="Z170" s="10"/>
      <c r="AA170" s="10"/>
      <c r="AB170" s="10"/>
      <c r="AC170" s="10"/>
      <c r="AD170" s="10"/>
      <c r="AE170" s="10"/>
      <c r="AT170" s="172" t="s">
        <v>176</v>
      </c>
      <c r="AU170" s="172" t="s">
        <v>72</v>
      </c>
      <c r="AV170" s="10" t="s">
        <v>81</v>
      </c>
      <c r="AW170" s="10" t="s">
        <v>33</v>
      </c>
      <c r="AX170" s="10" t="s">
        <v>79</v>
      </c>
      <c r="AY170" s="172" t="s">
        <v>172</v>
      </c>
    </row>
    <row r="171" s="2" customFormat="1" ht="24.15" customHeight="1">
      <c r="A171" s="38"/>
      <c r="B171" s="152"/>
      <c r="C171" s="153" t="s">
        <v>318</v>
      </c>
      <c r="D171" s="153" t="s">
        <v>166</v>
      </c>
      <c r="E171" s="154" t="s">
        <v>319</v>
      </c>
      <c r="F171" s="155" t="s">
        <v>320</v>
      </c>
      <c r="G171" s="156" t="s">
        <v>214</v>
      </c>
      <c r="H171" s="157">
        <v>5.734</v>
      </c>
      <c r="I171" s="158"/>
      <c r="J171" s="159">
        <f>ROUND(I171*H171,2)</f>
        <v>0</v>
      </c>
      <c r="K171" s="155" t="s">
        <v>170</v>
      </c>
      <c r="L171" s="39"/>
      <c r="M171" s="160" t="s">
        <v>3</v>
      </c>
      <c r="N171" s="161" t="s">
        <v>43</v>
      </c>
      <c r="O171" s="72"/>
      <c r="P171" s="162">
        <f>O171*H171</f>
        <v>0</v>
      </c>
      <c r="Q171" s="162">
        <v>0</v>
      </c>
      <c r="R171" s="162">
        <f>Q171*H171</f>
        <v>0</v>
      </c>
      <c r="S171" s="162">
        <v>0</v>
      </c>
      <c r="T171" s="163">
        <f>S171*H171</f>
        <v>0</v>
      </c>
      <c r="U171" s="38"/>
      <c r="V171" s="38"/>
      <c r="W171" s="38"/>
      <c r="X171" s="38"/>
      <c r="Y171" s="38"/>
      <c r="Z171" s="38"/>
      <c r="AA171" s="38"/>
      <c r="AB171" s="38"/>
      <c r="AC171" s="38"/>
      <c r="AD171" s="38"/>
      <c r="AE171" s="38"/>
      <c r="AR171" s="164" t="s">
        <v>292</v>
      </c>
      <c r="AT171" s="164" t="s">
        <v>166</v>
      </c>
      <c r="AU171" s="164" t="s">
        <v>72</v>
      </c>
      <c r="AY171" s="19" t="s">
        <v>172</v>
      </c>
      <c r="BE171" s="165">
        <f>IF(N171="základní",J171,0)</f>
        <v>0</v>
      </c>
      <c r="BF171" s="165">
        <f>IF(N171="snížená",J171,0)</f>
        <v>0</v>
      </c>
      <c r="BG171" s="165">
        <f>IF(N171="zákl. přenesená",J171,0)</f>
        <v>0</v>
      </c>
      <c r="BH171" s="165">
        <f>IF(N171="sníž. přenesená",J171,0)</f>
        <v>0</v>
      </c>
      <c r="BI171" s="165">
        <f>IF(N171="nulová",J171,0)</f>
        <v>0</v>
      </c>
      <c r="BJ171" s="19" t="s">
        <v>79</v>
      </c>
      <c r="BK171" s="165">
        <f>ROUND(I171*H171,2)</f>
        <v>0</v>
      </c>
      <c r="BL171" s="19" t="s">
        <v>292</v>
      </c>
      <c r="BM171" s="164" t="s">
        <v>321</v>
      </c>
    </row>
    <row r="172" s="2" customFormat="1">
      <c r="A172" s="38"/>
      <c r="B172" s="39"/>
      <c r="C172" s="38"/>
      <c r="D172" s="166" t="s">
        <v>174</v>
      </c>
      <c r="E172" s="38"/>
      <c r="F172" s="167" t="s">
        <v>322</v>
      </c>
      <c r="G172" s="38"/>
      <c r="H172" s="38"/>
      <c r="I172" s="168"/>
      <c r="J172" s="38"/>
      <c r="K172" s="38"/>
      <c r="L172" s="39"/>
      <c r="M172" s="169"/>
      <c r="N172" s="170"/>
      <c r="O172" s="72"/>
      <c r="P172" s="72"/>
      <c r="Q172" s="72"/>
      <c r="R172" s="72"/>
      <c r="S172" s="72"/>
      <c r="T172" s="73"/>
      <c r="U172" s="38"/>
      <c r="V172" s="38"/>
      <c r="W172" s="38"/>
      <c r="X172" s="38"/>
      <c r="Y172" s="38"/>
      <c r="Z172" s="38"/>
      <c r="AA172" s="38"/>
      <c r="AB172" s="38"/>
      <c r="AC172" s="38"/>
      <c r="AD172" s="38"/>
      <c r="AE172" s="38"/>
      <c r="AT172" s="19" t="s">
        <v>174</v>
      </c>
      <c r="AU172" s="19" t="s">
        <v>72</v>
      </c>
    </row>
    <row r="173" s="2" customFormat="1">
      <c r="A173" s="38"/>
      <c r="B173" s="39"/>
      <c r="C173" s="38"/>
      <c r="D173" s="166" t="s">
        <v>193</v>
      </c>
      <c r="E173" s="38"/>
      <c r="F173" s="179" t="s">
        <v>307</v>
      </c>
      <c r="G173" s="38"/>
      <c r="H173" s="38"/>
      <c r="I173" s="168"/>
      <c r="J173" s="38"/>
      <c r="K173" s="38"/>
      <c r="L173" s="39"/>
      <c r="M173" s="169"/>
      <c r="N173" s="170"/>
      <c r="O173" s="72"/>
      <c r="P173" s="72"/>
      <c r="Q173" s="72"/>
      <c r="R173" s="72"/>
      <c r="S173" s="72"/>
      <c r="T173" s="73"/>
      <c r="U173" s="38"/>
      <c r="V173" s="38"/>
      <c r="W173" s="38"/>
      <c r="X173" s="38"/>
      <c r="Y173" s="38"/>
      <c r="Z173" s="38"/>
      <c r="AA173" s="38"/>
      <c r="AB173" s="38"/>
      <c r="AC173" s="38"/>
      <c r="AD173" s="38"/>
      <c r="AE173" s="38"/>
      <c r="AT173" s="19" t="s">
        <v>193</v>
      </c>
      <c r="AU173" s="19" t="s">
        <v>72</v>
      </c>
    </row>
    <row r="174" s="10" customFormat="1">
      <c r="A174" s="10"/>
      <c r="B174" s="171"/>
      <c r="C174" s="10"/>
      <c r="D174" s="166" t="s">
        <v>176</v>
      </c>
      <c r="E174" s="172" t="s">
        <v>3</v>
      </c>
      <c r="F174" s="173" t="s">
        <v>323</v>
      </c>
      <c r="G174" s="10"/>
      <c r="H174" s="174">
        <v>5.734</v>
      </c>
      <c r="I174" s="175"/>
      <c r="J174" s="10"/>
      <c r="K174" s="10"/>
      <c r="L174" s="171"/>
      <c r="M174" s="176"/>
      <c r="N174" s="177"/>
      <c r="O174" s="177"/>
      <c r="P174" s="177"/>
      <c r="Q174" s="177"/>
      <c r="R174" s="177"/>
      <c r="S174" s="177"/>
      <c r="T174" s="178"/>
      <c r="U174" s="10"/>
      <c r="V174" s="10"/>
      <c r="W174" s="10"/>
      <c r="X174" s="10"/>
      <c r="Y174" s="10"/>
      <c r="Z174" s="10"/>
      <c r="AA174" s="10"/>
      <c r="AB174" s="10"/>
      <c r="AC174" s="10"/>
      <c r="AD174" s="10"/>
      <c r="AE174" s="10"/>
      <c r="AT174" s="172" t="s">
        <v>176</v>
      </c>
      <c r="AU174" s="172" t="s">
        <v>72</v>
      </c>
      <c r="AV174" s="10" t="s">
        <v>81</v>
      </c>
      <c r="AW174" s="10" t="s">
        <v>33</v>
      </c>
      <c r="AX174" s="10" t="s">
        <v>79</v>
      </c>
      <c r="AY174" s="172" t="s">
        <v>172</v>
      </c>
    </row>
    <row r="175" s="2" customFormat="1" ht="24.15" customHeight="1">
      <c r="A175" s="38"/>
      <c r="B175" s="152"/>
      <c r="C175" s="153" t="s">
        <v>324</v>
      </c>
      <c r="D175" s="153" t="s">
        <v>166</v>
      </c>
      <c r="E175" s="154" t="s">
        <v>325</v>
      </c>
      <c r="F175" s="155" t="s">
        <v>326</v>
      </c>
      <c r="G175" s="156" t="s">
        <v>214</v>
      </c>
      <c r="H175" s="157">
        <v>1081.6880000000001</v>
      </c>
      <c r="I175" s="158"/>
      <c r="J175" s="159">
        <f>ROUND(I175*H175,2)</f>
        <v>0</v>
      </c>
      <c r="K175" s="155" t="s">
        <v>170</v>
      </c>
      <c r="L175" s="39"/>
      <c r="M175" s="160" t="s">
        <v>3</v>
      </c>
      <c r="N175" s="161" t="s">
        <v>43</v>
      </c>
      <c r="O175" s="72"/>
      <c r="P175" s="162">
        <f>O175*H175</f>
        <v>0</v>
      </c>
      <c r="Q175" s="162">
        <v>0</v>
      </c>
      <c r="R175" s="162">
        <f>Q175*H175</f>
        <v>0</v>
      </c>
      <c r="S175" s="162">
        <v>0</v>
      </c>
      <c r="T175" s="163">
        <f>S175*H175</f>
        <v>0</v>
      </c>
      <c r="U175" s="38"/>
      <c r="V175" s="38"/>
      <c r="W175" s="38"/>
      <c r="X175" s="38"/>
      <c r="Y175" s="38"/>
      <c r="Z175" s="38"/>
      <c r="AA175" s="38"/>
      <c r="AB175" s="38"/>
      <c r="AC175" s="38"/>
      <c r="AD175" s="38"/>
      <c r="AE175" s="38"/>
      <c r="AR175" s="164" t="s">
        <v>292</v>
      </c>
      <c r="AT175" s="164" t="s">
        <v>166</v>
      </c>
      <c r="AU175" s="164" t="s">
        <v>72</v>
      </c>
      <c r="AY175" s="19" t="s">
        <v>172</v>
      </c>
      <c r="BE175" s="165">
        <f>IF(N175="základní",J175,0)</f>
        <v>0</v>
      </c>
      <c r="BF175" s="165">
        <f>IF(N175="snížená",J175,0)</f>
        <v>0</v>
      </c>
      <c r="BG175" s="165">
        <f>IF(N175="zákl. přenesená",J175,0)</f>
        <v>0</v>
      </c>
      <c r="BH175" s="165">
        <f>IF(N175="sníž. přenesená",J175,0)</f>
        <v>0</v>
      </c>
      <c r="BI175" s="165">
        <f>IF(N175="nulová",J175,0)</f>
        <v>0</v>
      </c>
      <c r="BJ175" s="19" t="s">
        <v>79</v>
      </c>
      <c r="BK175" s="165">
        <f>ROUND(I175*H175,2)</f>
        <v>0</v>
      </c>
      <c r="BL175" s="19" t="s">
        <v>292</v>
      </c>
      <c r="BM175" s="164" t="s">
        <v>327</v>
      </c>
    </row>
    <row r="176" s="2" customFormat="1">
      <c r="A176" s="38"/>
      <c r="B176" s="39"/>
      <c r="C176" s="38"/>
      <c r="D176" s="166" t="s">
        <v>174</v>
      </c>
      <c r="E176" s="38"/>
      <c r="F176" s="167" t="s">
        <v>328</v>
      </c>
      <c r="G176" s="38"/>
      <c r="H176" s="38"/>
      <c r="I176" s="168"/>
      <c r="J176" s="38"/>
      <c r="K176" s="38"/>
      <c r="L176" s="39"/>
      <c r="M176" s="169"/>
      <c r="N176" s="170"/>
      <c r="O176" s="72"/>
      <c r="P176" s="72"/>
      <c r="Q176" s="72"/>
      <c r="R176" s="72"/>
      <c r="S176" s="72"/>
      <c r="T176" s="73"/>
      <c r="U176" s="38"/>
      <c r="V176" s="38"/>
      <c r="W176" s="38"/>
      <c r="X176" s="38"/>
      <c r="Y176" s="38"/>
      <c r="Z176" s="38"/>
      <c r="AA176" s="38"/>
      <c r="AB176" s="38"/>
      <c r="AC176" s="38"/>
      <c r="AD176" s="38"/>
      <c r="AE176" s="38"/>
      <c r="AT176" s="19" t="s">
        <v>174</v>
      </c>
      <c r="AU176" s="19" t="s">
        <v>72</v>
      </c>
    </row>
    <row r="177" s="2" customFormat="1">
      <c r="A177" s="38"/>
      <c r="B177" s="39"/>
      <c r="C177" s="38"/>
      <c r="D177" s="166" t="s">
        <v>193</v>
      </c>
      <c r="E177" s="38"/>
      <c r="F177" s="179" t="s">
        <v>307</v>
      </c>
      <c r="G177" s="38"/>
      <c r="H177" s="38"/>
      <c r="I177" s="168"/>
      <c r="J177" s="38"/>
      <c r="K177" s="38"/>
      <c r="L177" s="39"/>
      <c r="M177" s="169"/>
      <c r="N177" s="170"/>
      <c r="O177" s="72"/>
      <c r="P177" s="72"/>
      <c r="Q177" s="72"/>
      <c r="R177" s="72"/>
      <c r="S177" s="72"/>
      <c r="T177" s="73"/>
      <c r="U177" s="38"/>
      <c r="V177" s="38"/>
      <c r="W177" s="38"/>
      <c r="X177" s="38"/>
      <c r="Y177" s="38"/>
      <c r="Z177" s="38"/>
      <c r="AA177" s="38"/>
      <c r="AB177" s="38"/>
      <c r="AC177" s="38"/>
      <c r="AD177" s="38"/>
      <c r="AE177" s="38"/>
      <c r="AT177" s="19" t="s">
        <v>193</v>
      </c>
      <c r="AU177" s="19" t="s">
        <v>72</v>
      </c>
    </row>
    <row r="178" s="10" customFormat="1">
      <c r="A178" s="10"/>
      <c r="B178" s="171"/>
      <c r="C178" s="10"/>
      <c r="D178" s="166" t="s">
        <v>176</v>
      </c>
      <c r="E178" s="172" t="s">
        <v>3</v>
      </c>
      <c r="F178" s="173" t="s">
        <v>295</v>
      </c>
      <c r="G178" s="10"/>
      <c r="H178" s="174">
        <v>1081.6880000000001</v>
      </c>
      <c r="I178" s="175"/>
      <c r="J178" s="10"/>
      <c r="K178" s="10"/>
      <c r="L178" s="171"/>
      <c r="M178" s="176"/>
      <c r="N178" s="177"/>
      <c r="O178" s="177"/>
      <c r="P178" s="177"/>
      <c r="Q178" s="177"/>
      <c r="R178" s="177"/>
      <c r="S178" s="177"/>
      <c r="T178" s="178"/>
      <c r="U178" s="10"/>
      <c r="V178" s="10"/>
      <c r="W178" s="10"/>
      <c r="X178" s="10"/>
      <c r="Y178" s="10"/>
      <c r="Z178" s="10"/>
      <c r="AA178" s="10"/>
      <c r="AB178" s="10"/>
      <c r="AC178" s="10"/>
      <c r="AD178" s="10"/>
      <c r="AE178" s="10"/>
      <c r="AT178" s="172" t="s">
        <v>176</v>
      </c>
      <c r="AU178" s="172" t="s">
        <v>72</v>
      </c>
      <c r="AV178" s="10" t="s">
        <v>81</v>
      </c>
      <c r="AW178" s="10" t="s">
        <v>33</v>
      </c>
      <c r="AX178" s="10" t="s">
        <v>79</v>
      </c>
      <c r="AY178" s="172" t="s">
        <v>172</v>
      </c>
    </row>
    <row r="179" s="2" customFormat="1" ht="24.15" customHeight="1">
      <c r="A179" s="38"/>
      <c r="B179" s="152"/>
      <c r="C179" s="153" t="s">
        <v>329</v>
      </c>
      <c r="D179" s="153" t="s">
        <v>166</v>
      </c>
      <c r="E179" s="154" t="s">
        <v>330</v>
      </c>
      <c r="F179" s="155" t="s">
        <v>331</v>
      </c>
      <c r="G179" s="156" t="s">
        <v>214</v>
      </c>
      <c r="H179" s="157">
        <v>23.117000000000001</v>
      </c>
      <c r="I179" s="158"/>
      <c r="J179" s="159">
        <f>ROUND(I179*H179,2)</f>
        <v>0</v>
      </c>
      <c r="K179" s="155" t="s">
        <v>170</v>
      </c>
      <c r="L179" s="39"/>
      <c r="M179" s="160" t="s">
        <v>3</v>
      </c>
      <c r="N179" s="161" t="s">
        <v>43</v>
      </c>
      <c r="O179" s="72"/>
      <c r="P179" s="162">
        <f>O179*H179</f>
        <v>0</v>
      </c>
      <c r="Q179" s="162">
        <v>0</v>
      </c>
      <c r="R179" s="162">
        <f>Q179*H179</f>
        <v>0</v>
      </c>
      <c r="S179" s="162">
        <v>0</v>
      </c>
      <c r="T179" s="163">
        <f>S179*H179</f>
        <v>0</v>
      </c>
      <c r="U179" s="38"/>
      <c r="V179" s="38"/>
      <c r="W179" s="38"/>
      <c r="X179" s="38"/>
      <c r="Y179" s="38"/>
      <c r="Z179" s="38"/>
      <c r="AA179" s="38"/>
      <c r="AB179" s="38"/>
      <c r="AC179" s="38"/>
      <c r="AD179" s="38"/>
      <c r="AE179" s="38"/>
      <c r="AR179" s="164" t="s">
        <v>292</v>
      </c>
      <c r="AT179" s="164" t="s">
        <v>166</v>
      </c>
      <c r="AU179" s="164" t="s">
        <v>72</v>
      </c>
      <c r="AY179" s="19" t="s">
        <v>172</v>
      </c>
      <c r="BE179" s="165">
        <f>IF(N179="základní",J179,0)</f>
        <v>0</v>
      </c>
      <c r="BF179" s="165">
        <f>IF(N179="snížená",J179,0)</f>
        <v>0</v>
      </c>
      <c r="BG179" s="165">
        <f>IF(N179="zákl. přenesená",J179,0)</f>
        <v>0</v>
      </c>
      <c r="BH179" s="165">
        <f>IF(N179="sníž. přenesená",J179,0)</f>
        <v>0</v>
      </c>
      <c r="BI179" s="165">
        <f>IF(N179="nulová",J179,0)</f>
        <v>0</v>
      </c>
      <c r="BJ179" s="19" t="s">
        <v>79</v>
      </c>
      <c r="BK179" s="165">
        <f>ROUND(I179*H179,2)</f>
        <v>0</v>
      </c>
      <c r="BL179" s="19" t="s">
        <v>292</v>
      </c>
      <c r="BM179" s="164" t="s">
        <v>332</v>
      </c>
    </row>
    <row r="180" s="2" customFormat="1">
      <c r="A180" s="38"/>
      <c r="B180" s="39"/>
      <c r="C180" s="38"/>
      <c r="D180" s="166" t="s">
        <v>174</v>
      </c>
      <c r="E180" s="38"/>
      <c r="F180" s="167" t="s">
        <v>333</v>
      </c>
      <c r="G180" s="38"/>
      <c r="H180" s="38"/>
      <c r="I180" s="168"/>
      <c r="J180" s="38"/>
      <c r="K180" s="38"/>
      <c r="L180" s="39"/>
      <c r="M180" s="169"/>
      <c r="N180" s="170"/>
      <c r="O180" s="72"/>
      <c r="P180" s="72"/>
      <c r="Q180" s="72"/>
      <c r="R180" s="72"/>
      <c r="S180" s="72"/>
      <c r="T180" s="73"/>
      <c r="U180" s="38"/>
      <c r="V180" s="38"/>
      <c r="W180" s="38"/>
      <c r="X180" s="38"/>
      <c r="Y180" s="38"/>
      <c r="Z180" s="38"/>
      <c r="AA180" s="38"/>
      <c r="AB180" s="38"/>
      <c r="AC180" s="38"/>
      <c r="AD180" s="38"/>
      <c r="AE180" s="38"/>
      <c r="AT180" s="19" t="s">
        <v>174</v>
      </c>
      <c r="AU180" s="19" t="s">
        <v>72</v>
      </c>
    </row>
    <row r="181" s="2" customFormat="1">
      <c r="A181" s="38"/>
      <c r="B181" s="39"/>
      <c r="C181" s="38"/>
      <c r="D181" s="166" t="s">
        <v>193</v>
      </c>
      <c r="E181" s="38"/>
      <c r="F181" s="179" t="s">
        <v>307</v>
      </c>
      <c r="G181" s="38"/>
      <c r="H181" s="38"/>
      <c r="I181" s="168"/>
      <c r="J181" s="38"/>
      <c r="K181" s="38"/>
      <c r="L181" s="39"/>
      <c r="M181" s="169"/>
      <c r="N181" s="170"/>
      <c r="O181" s="72"/>
      <c r="P181" s="72"/>
      <c r="Q181" s="72"/>
      <c r="R181" s="72"/>
      <c r="S181" s="72"/>
      <c r="T181" s="73"/>
      <c r="U181" s="38"/>
      <c r="V181" s="38"/>
      <c r="W181" s="38"/>
      <c r="X181" s="38"/>
      <c r="Y181" s="38"/>
      <c r="Z181" s="38"/>
      <c r="AA181" s="38"/>
      <c r="AB181" s="38"/>
      <c r="AC181" s="38"/>
      <c r="AD181" s="38"/>
      <c r="AE181" s="38"/>
      <c r="AT181" s="19" t="s">
        <v>193</v>
      </c>
      <c r="AU181" s="19" t="s">
        <v>72</v>
      </c>
    </row>
    <row r="182" s="10" customFormat="1">
      <c r="A182" s="10"/>
      <c r="B182" s="171"/>
      <c r="C182" s="10"/>
      <c r="D182" s="166" t="s">
        <v>176</v>
      </c>
      <c r="E182" s="172" t="s">
        <v>3</v>
      </c>
      <c r="F182" s="173" t="s">
        <v>334</v>
      </c>
      <c r="G182" s="10"/>
      <c r="H182" s="174">
        <v>23.117000000000001</v>
      </c>
      <c r="I182" s="175"/>
      <c r="J182" s="10"/>
      <c r="K182" s="10"/>
      <c r="L182" s="171"/>
      <c r="M182" s="176"/>
      <c r="N182" s="177"/>
      <c r="O182" s="177"/>
      <c r="P182" s="177"/>
      <c r="Q182" s="177"/>
      <c r="R182" s="177"/>
      <c r="S182" s="177"/>
      <c r="T182" s="178"/>
      <c r="U182" s="10"/>
      <c r="V182" s="10"/>
      <c r="W182" s="10"/>
      <c r="X182" s="10"/>
      <c r="Y182" s="10"/>
      <c r="Z182" s="10"/>
      <c r="AA182" s="10"/>
      <c r="AB182" s="10"/>
      <c r="AC182" s="10"/>
      <c r="AD182" s="10"/>
      <c r="AE182" s="10"/>
      <c r="AT182" s="172" t="s">
        <v>176</v>
      </c>
      <c r="AU182" s="172" t="s">
        <v>72</v>
      </c>
      <c r="AV182" s="10" t="s">
        <v>81</v>
      </c>
      <c r="AW182" s="10" t="s">
        <v>33</v>
      </c>
      <c r="AX182" s="10" t="s">
        <v>79</v>
      </c>
      <c r="AY182" s="172" t="s">
        <v>172</v>
      </c>
    </row>
    <row r="183" s="2" customFormat="1" ht="24.15" customHeight="1">
      <c r="A183" s="38"/>
      <c r="B183" s="152"/>
      <c r="C183" s="153" t="s">
        <v>335</v>
      </c>
      <c r="D183" s="153" t="s">
        <v>166</v>
      </c>
      <c r="E183" s="154" t="s">
        <v>325</v>
      </c>
      <c r="F183" s="155" t="s">
        <v>326</v>
      </c>
      <c r="G183" s="156" t="s">
        <v>214</v>
      </c>
      <c r="H183" s="157">
        <v>7</v>
      </c>
      <c r="I183" s="158"/>
      <c r="J183" s="159">
        <f>ROUND(I183*H183,2)</f>
        <v>0</v>
      </c>
      <c r="K183" s="155" t="s">
        <v>170</v>
      </c>
      <c r="L183" s="39"/>
      <c r="M183" s="160" t="s">
        <v>3</v>
      </c>
      <c r="N183" s="161" t="s">
        <v>43</v>
      </c>
      <c r="O183" s="72"/>
      <c r="P183" s="162">
        <f>O183*H183</f>
        <v>0</v>
      </c>
      <c r="Q183" s="162">
        <v>0</v>
      </c>
      <c r="R183" s="162">
        <f>Q183*H183</f>
        <v>0</v>
      </c>
      <c r="S183" s="162">
        <v>0</v>
      </c>
      <c r="T183" s="163">
        <f>S183*H183</f>
        <v>0</v>
      </c>
      <c r="U183" s="38"/>
      <c r="V183" s="38"/>
      <c r="W183" s="38"/>
      <c r="X183" s="38"/>
      <c r="Y183" s="38"/>
      <c r="Z183" s="38"/>
      <c r="AA183" s="38"/>
      <c r="AB183" s="38"/>
      <c r="AC183" s="38"/>
      <c r="AD183" s="38"/>
      <c r="AE183" s="38"/>
      <c r="AR183" s="164" t="s">
        <v>292</v>
      </c>
      <c r="AT183" s="164" t="s">
        <v>166</v>
      </c>
      <c r="AU183" s="164" t="s">
        <v>72</v>
      </c>
      <c r="AY183" s="19" t="s">
        <v>172</v>
      </c>
      <c r="BE183" s="165">
        <f>IF(N183="základní",J183,0)</f>
        <v>0</v>
      </c>
      <c r="BF183" s="165">
        <f>IF(N183="snížená",J183,0)</f>
        <v>0</v>
      </c>
      <c r="BG183" s="165">
        <f>IF(N183="zákl. přenesená",J183,0)</f>
        <v>0</v>
      </c>
      <c r="BH183" s="165">
        <f>IF(N183="sníž. přenesená",J183,0)</f>
        <v>0</v>
      </c>
      <c r="BI183" s="165">
        <f>IF(N183="nulová",J183,0)</f>
        <v>0</v>
      </c>
      <c r="BJ183" s="19" t="s">
        <v>79</v>
      </c>
      <c r="BK183" s="165">
        <f>ROUND(I183*H183,2)</f>
        <v>0</v>
      </c>
      <c r="BL183" s="19" t="s">
        <v>292</v>
      </c>
      <c r="BM183" s="164" t="s">
        <v>336</v>
      </c>
    </row>
    <row r="184" s="2" customFormat="1">
      <c r="A184" s="38"/>
      <c r="B184" s="39"/>
      <c r="C184" s="38"/>
      <c r="D184" s="166" t="s">
        <v>174</v>
      </c>
      <c r="E184" s="38"/>
      <c r="F184" s="167" t="s">
        <v>328</v>
      </c>
      <c r="G184" s="38"/>
      <c r="H184" s="38"/>
      <c r="I184" s="168"/>
      <c r="J184" s="38"/>
      <c r="K184" s="38"/>
      <c r="L184" s="39"/>
      <c r="M184" s="169"/>
      <c r="N184" s="170"/>
      <c r="O184" s="72"/>
      <c r="P184" s="72"/>
      <c r="Q184" s="72"/>
      <c r="R184" s="72"/>
      <c r="S184" s="72"/>
      <c r="T184" s="73"/>
      <c r="U184" s="38"/>
      <c r="V184" s="38"/>
      <c r="W184" s="38"/>
      <c r="X184" s="38"/>
      <c r="Y184" s="38"/>
      <c r="Z184" s="38"/>
      <c r="AA184" s="38"/>
      <c r="AB184" s="38"/>
      <c r="AC184" s="38"/>
      <c r="AD184" s="38"/>
      <c r="AE184" s="38"/>
      <c r="AT184" s="19" t="s">
        <v>174</v>
      </c>
      <c r="AU184" s="19" t="s">
        <v>72</v>
      </c>
    </row>
    <row r="185" s="2" customFormat="1">
      <c r="A185" s="38"/>
      <c r="B185" s="39"/>
      <c r="C185" s="38"/>
      <c r="D185" s="166" t="s">
        <v>193</v>
      </c>
      <c r="E185" s="38"/>
      <c r="F185" s="179" t="s">
        <v>307</v>
      </c>
      <c r="G185" s="38"/>
      <c r="H185" s="38"/>
      <c r="I185" s="168"/>
      <c r="J185" s="38"/>
      <c r="K185" s="38"/>
      <c r="L185" s="39"/>
      <c r="M185" s="169"/>
      <c r="N185" s="170"/>
      <c r="O185" s="72"/>
      <c r="P185" s="72"/>
      <c r="Q185" s="72"/>
      <c r="R185" s="72"/>
      <c r="S185" s="72"/>
      <c r="T185" s="73"/>
      <c r="U185" s="38"/>
      <c r="V185" s="38"/>
      <c r="W185" s="38"/>
      <c r="X185" s="38"/>
      <c r="Y185" s="38"/>
      <c r="Z185" s="38"/>
      <c r="AA185" s="38"/>
      <c r="AB185" s="38"/>
      <c r="AC185" s="38"/>
      <c r="AD185" s="38"/>
      <c r="AE185" s="38"/>
      <c r="AT185" s="19" t="s">
        <v>193</v>
      </c>
      <c r="AU185" s="19" t="s">
        <v>72</v>
      </c>
    </row>
    <row r="186" s="10" customFormat="1">
      <c r="A186" s="10"/>
      <c r="B186" s="171"/>
      <c r="C186" s="10"/>
      <c r="D186" s="166" t="s">
        <v>176</v>
      </c>
      <c r="E186" s="172" t="s">
        <v>3</v>
      </c>
      <c r="F186" s="173" t="s">
        <v>337</v>
      </c>
      <c r="G186" s="10"/>
      <c r="H186" s="174">
        <v>7</v>
      </c>
      <c r="I186" s="175"/>
      <c r="J186" s="10"/>
      <c r="K186" s="10"/>
      <c r="L186" s="171"/>
      <c r="M186" s="198"/>
      <c r="N186" s="199"/>
      <c r="O186" s="199"/>
      <c r="P186" s="199"/>
      <c r="Q186" s="199"/>
      <c r="R186" s="199"/>
      <c r="S186" s="199"/>
      <c r="T186" s="200"/>
      <c r="U186" s="10"/>
      <c r="V186" s="10"/>
      <c r="W186" s="10"/>
      <c r="X186" s="10"/>
      <c r="Y186" s="10"/>
      <c r="Z186" s="10"/>
      <c r="AA186" s="10"/>
      <c r="AB186" s="10"/>
      <c r="AC186" s="10"/>
      <c r="AD186" s="10"/>
      <c r="AE186" s="10"/>
      <c r="AT186" s="172" t="s">
        <v>176</v>
      </c>
      <c r="AU186" s="172" t="s">
        <v>72</v>
      </c>
      <c r="AV186" s="10" t="s">
        <v>81</v>
      </c>
      <c r="AW186" s="10" t="s">
        <v>33</v>
      </c>
      <c r="AX186" s="10" t="s">
        <v>79</v>
      </c>
      <c r="AY186" s="172" t="s">
        <v>172</v>
      </c>
    </row>
    <row r="187" s="2" customFormat="1" ht="6.96" customHeight="1">
      <c r="A187" s="38"/>
      <c r="B187" s="55"/>
      <c r="C187" s="56"/>
      <c r="D187" s="56"/>
      <c r="E187" s="56"/>
      <c r="F187" s="56"/>
      <c r="G187" s="56"/>
      <c r="H187" s="56"/>
      <c r="I187" s="56"/>
      <c r="J187" s="56"/>
      <c r="K187" s="56"/>
      <c r="L187" s="39"/>
      <c r="M187" s="38"/>
      <c r="O187" s="38"/>
      <c r="P187" s="38"/>
      <c r="Q187" s="38"/>
      <c r="R187" s="38"/>
      <c r="S187" s="38"/>
      <c r="T187" s="38"/>
      <c r="U187" s="38"/>
      <c r="V187" s="38"/>
      <c r="W187" s="38"/>
      <c r="X187" s="38"/>
      <c r="Y187" s="38"/>
      <c r="Z187" s="38"/>
      <c r="AA187" s="38"/>
      <c r="AB187" s="38"/>
      <c r="AC187" s="38"/>
      <c r="AD187" s="38"/>
      <c r="AE187" s="38"/>
    </row>
  </sheetData>
  <autoFilter ref="C84:K186"/>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89</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146</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338</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ROUND((SUM(BE85:BE157)),  2)</f>
        <v>0</v>
      </c>
      <c r="G35" s="38"/>
      <c r="H35" s="38"/>
      <c r="I35" s="132">
        <v>0.20999999999999999</v>
      </c>
      <c r="J35" s="131">
        <f>ROUND(((SUM(BE85:BE157))*I35),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ROUND((SUM(BF85:BF157)),  2)</f>
        <v>0</v>
      </c>
      <c r="G36" s="38"/>
      <c r="H36" s="38"/>
      <c r="I36" s="132">
        <v>0.14999999999999999</v>
      </c>
      <c r="J36" s="131">
        <f>ROUND(((SUM(BF85:BF157))*I36),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ROUND((SUM(BG85:BG157)),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ROUND((SUM(BH85:BH157)),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ROUND((SUM(BI85:BI157)),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146</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1.2 - Výměna kolejnic a zřízení BK km 142,781 - 143,426</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146</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1.2 - Výměna kolejnic a zřízení BK km 142,781 - 143,426</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SUM(P86:P157)</f>
        <v>0</v>
      </c>
      <c r="Q85" s="84"/>
      <c r="R85" s="149">
        <f>SUM(R86:R157)</f>
        <v>66.98978000000001</v>
      </c>
      <c r="S85" s="84"/>
      <c r="T85" s="150">
        <f>SUM(T86:T157)</f>
        <v>0</v>
      </c>
      <c r="U85" s="38"/>
      <c r="V85" s="38"/>
      <c r="W85" s="38"/>
      <c r="X85" s="38"/>
      <c r="Y85" s="38"/>
      <c r="Z85" s="38"/>
      <c r="AA85" s="38"/>
      <c r="AB85" s="38"/>
      <c r="AC85" s="38"/>
      <c r="AD85" s="38"/>
      <c r="AE85" s="38"/>
      <c r="AT85" s="19" t="s">
        <v>71</v>
      </c>
      <c r="AU85" s="19" t="s">
        <v>152</v>
      </c>
      <c r="BK85" s="151">
        <f>SUM(BK86:BK157)</f>
        <v>0</v>
      </c>
    </row>
    <row r="86" s="2" customFormat="1" ht="16.5" customHeight="1">
      <c r="A86" s="38"/>
      <c r="B86" s="152"/>
      <c r="C86" s="153" t="s">
        <v>79</v>
      </c>
      <c r="D86" s="153" t="s">
        <v>166</v>
      </c>
      <c r="E86" s="154" t="s">
        <v>339</v>
      </c>
      <c r="F86" s="155" t="s">
        <v>340</v>
      </c>
      <c r="G86" s="156" t="s">
        <v>255</v>
      </c>
      <c r="H86" s="157">
        <v>1288</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341</v>
      </c>
    </row>
    <row r="87" s="2" customFormat="1">
      <c r="A87" s="38"/>
      <c r="B87" s="39"/>
      <c r="C87" s="38"/>
      <c r="D87" s="166" t="s">
        <v>174</v>
      </c>
      <c r="E87" s="38"/>
      <c r="F87" s="167" t="s">
        <v>342</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343</v>
      </c>
      <c r="G88" s="10"/>
      <c r="H88" s="174">
        <v>1288</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88" t="s">
        <v>81</v>
      </c>
      <c r="D89" s="188" t="s">
        <v>211</v>
      </c>
      <c r="E89" s="189" t="s">
        <v>344</v>
      </c>
      <c r="F89" s="190" t="s">
        <v>345</v>
      </c>
      <c r="G89" s="191" t="s">
        <v>221</v>
      </c>
      <c r="H89" s="192">
        <v>18</v>
      </c>
      <c r="I89" s="193"/>
      <c r="J89" s="194">
        <f>ROUND(I89*H89,2)</f>
        <v>0</v>
      </c>
      <c r="K89" s="190" t="s">
        <v>170</v>
      </c>
      <c r="L89" s="195"/>
      <c r="M89" s="196" t="s">
        <v>3</v>
      </c>
      <c r="N89" s="197" t="s">
        <v>43</v>
      </c>
      <c r="O89" s="72"/>
      <c r="P89" s="162">
        <f>O89*H89</f>
        <v>0</v>
      </c>
      <c r="Q89" s="162">
        <v>3.70425</v>
      </c>
      <c r="R89" s="162">
        <f>Q89*H89</f>
        <v>66.676500000000004</v>
      </c>
      <c r="S89" s="162">
        <v>0</v>
      </c>
      <c r="T89" s="163">
        <f>S89*H89</f>
        <v>0</v>
      </c>
      <c r="U89" s="38"/>
      <c r="V89" s="38"/>
      <c r="W89" s="38"/>
      <c r="X89" s="38"/>
      <c r="Y89" s="38"/>
      <c r="Z89" s="38"/>
      <c r="AA89" s="38"/>
      <c r="AB89" s="38"/>
      <c r="AC89" s="38"/>
      <c r="AD89" s="38"/>
      <c r="AE89" s="38"/>
      <c r="AR89" s="164" t="s">
        <v>218</v>
      </c>
      <c r="AT89" s="164" t="s">
        <v>211</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346</v>
      </c>
    </row>
    <row r="90" s="2" customFormat="1">
      <c r="A90" s="38"/>
      <c r="B90" s="39"/>
      <c r="C90" s="38"/>
      <c r="D90" s="166" t="s">
        <v>174</v>
      </c>
      <c r="E90" s="38"/>
      <c r="F90" s="167" t="s">
        <v>345</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2" customFormat="1" ht="16.5" customHeight="1">
      <c r="A91" s="38"/>
      <c r="B91" s="152"/>
      <c r="C91" s="153" t="s">
        <v>107</v>
      </c>
      <c r="D91" s="153" t="s">
        <v>166</v>
      </c>
      <c r="E91" s="154" t="s">
        <v>347</v>
      </c>
      <c r="F91" s="155" t="s">
        <v>348</v>
      </c>
      <c r="G91" s="156" t="s">
        <v>221</v>
      </c>
      <c r="H91" s="157">
        <v>62</v>
      </c>
      <c r="I91" s="158"/>
      <c r="J91" s="159">
        <f>ROUND(I91*H91,2)</f>
        <v>0</v>
      </c>
      <c r="K91" s="155" t="s">
        <v>170</v>
      </c>
      <c r="L91" s="39"/>
      <c r="M91" s="160" t="s">
        <v>3</v>
      </c>
      <c r="N91" s="161" t="s">
        <v>43</v>
      </c>
      <c r="O91" s="72"/>
      <c r="P91" s="162">
        <f>O91*H91</f>
        <v>0</v>
      </c>
      <c r="Q91" s="162">
        <v>0</v>
      </c>
      <c r="R91" s="162">
        <f>Q91*H91</f>
        <v>0</v>
      </c>
      <c r="S91" s="162">
        <v>0</v>
      </c>
      <c r="T91" s="163">
        <f>S91*H91</f>
        <v>0</v>
      </c>
      <c r="U91" s="38"/>
      <c r="V91" s="38"/>
      <c r="W91" s="38"/>
      <c r="X91" s="38"/>
      <c r="Y91" s="38"/>
      <c r="Z91" s="38"/>
      <c r="AA91" s="38"/>
      <c r="AB91" s="38"/>
      <c r="AC91" s="38"/>
      <c r="AD91" s="38"/>
      <c r="AE91" s="38"/>
      <c r="AR91" s="164" t="s">
        <v>171</v>
      </c>
      <c r="AT91" s="164" t="s">
        <v>166</v>
      </c>
      <c r="AU91" s="164" t="s">
        <v>72</v>
      </c>
      <c r="AY91" s="19" t="s">
        <v>172</v>
      </c>
      <c r="BE91" s="165">
        <f>IF(N91="základní",J91,0)</f>
        <v>0</v>
      </c>
      <c r="BF91" s="165">
        <f>IF(N91="snížená",J91,0)</f>
        <v>0</v>
      </c>
      <c r="BG91" s="165">
        <f>IF(N91="zákl. přenesená",J91,0)</f>
        <v>0</v>
      </c>
      <c r="BH91" s="165">
        <f>IF(N91="sníž. přenesená",J91,0)</f>
        <v>0</v>
      </c>
      <c r="BI91" s="165">
        <f>IF(N91="nulová",J91,0)</f>
        <v>0</v>
      </c>
      <c r="BJ91" s="19" t="s">
        <v>79</v>
      </c>
      <c r="BK91" s="165">
        <f>ROUND(I91*H91,2)</f>
        <v>0</v>
      </c>
      <c r="BL91" s="19" t="s">
        <v>171</v>
      </c>
      <c r="BM91" s="164" t="s">
        <v>349</v>
      </c>
    </row>
    <row r="92" s="2" customFormat="1">
      <c r="A92" s="38"/>
      <c r="B92" s="39"/>
      <c r="C92" s="38"/>
      <c r="D92" s="166" t="s">
        <v>174</v>
      </c>
      <c r="E92" s="38"/>
      <c r="F92" s="167" t="s">
        <v>350</v>
      </c>
      <c r="G92" s="38"/>
      <c r="H92" s="38"/>
      <c r="I92" s="168"/>
      <c r="J92" s="38"/>
      <c r="K92" s="38"/>
      <c r="L92" s="39"/>
      <c r="M92" s="169"/>
      <c r="N92" s="170"/>
      <c r="O92" s="72"/>
      <c r="P92" s="72"/>
      <c r="Q92" s="72"/>
      <c r="R92" s="72"/>
      <c r="S92" s="72"/>
      <c r="T92" s="73"/>
      <c r="U92" s="38"/>
      <c r="V92" s="38"/>
      <c r="W92" s="38"/>
      <c r="X92" s="38"/>
      <c r="Y92" s="38"/>
      <c r="Z92" s="38"/>
      <c r="AA92" s="38"/>
      <c r="AB92" s="38"/>
      <c r="AC92" s="38"/>
      <c r="AD92" s="38"/>
      <c r="AE92" s="38"/>
      <c r="AT92" s="19" t="s">
        <v>174</v>
      </c>
      <c r="AU92" s="19" t="s">
        <v>72</v>
      </c>
    </row>
    <row r="93" s="2" customFormat="1">
      <c r="A93" s="38"/>
      <c r="B93" s="39"/>
      <c r="C93" s="38"/>
      <c r="D93" s="166" t="s">
        <v>193</v>
      </c>
      <c r="E93" s="38"/>
      <c r="F93" s="179" t="s">
        <v>351</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193</v>
      </c>
      <c r="AU93" s="19" t="s">
        <v>72</v>
      </c>
    </row>
    <row r="94" s="10" customFormat="1">
      <c r="A94" s="10"/>
      <c r="B94" s="171"/>
      <c r="C94" s="10"/>
      <c r="D94" s="166" t="s">
        <v>176</v>
      </c>
      <c r="E94" s="172" t="s">
        <v>3</v>
      </c>
      <c r="F94" s="173" t="s">
        <v>352</v>
      </c>
      <c r="G94" s="10"/>
      <c r="H94" s="174">
        <v>62</v>
      </c>
      <c r="I94" s="175"/>
      <c r="J94" s="10"/>
      <c r="K94" s="10"/>
      <c r="L94" s="171"/>
      <c r="M94" s="176"/>
      <c r="N94" s="177"/>
      <c r="O94" s="177"/>
      <c r="P94" s="177"/>
      <c r="Q94" s="177"/>
      <c r="R94" s="177"/>
      <c r="S94" s="177"/>
      <c r="T94" s="178"/>
      <c r="U94" s="10"/>
      <c r="V94" s="10"/>
      <c r="W94" s="10"/>
      <c r="X94" s="10"/>
      <c r="Y94" s="10"/>
      <c r="Z94" s="10"/>
      <c r="AA94" s="10"/>
      <c r="AB94" s="10"/>
      <c r="AC94" s="10"/>
      <c r="AD94" s="10"/>
      <c r="AE94" s="10"/>
      <c r="AT94" s="172" t="s">
        <v>176</v>
      </c>
      <c r="AU94" s="172" t="s">
        <v>72</v>
      </c>
      <c r="AV94" s="10" t="s">
        <v>81</v>
      </c>
      <c r="AW94" s="10" t="s">
        <v>33</v>
      </c>
      <c r="AX94" s="10" t="s">
        <v>79</v>
      </c>
      <c r="AY94" s="172" t="s">
        <v>172</v>
      </c>
    </row>
    <row r="95" s="2" customFormat="1" ht="16.5" customHeight="1">
      <c r="A95" s="38"/>
      <c r="B95" s="152"/>
      <c r="C95" s="153" t="s">
        <v>171</v>
      </c>
      <c r="D95" s="153" t="s">
        <v>166</v>
      </c>
      <c r="E95" s="154" t="s">
        <v>353</v>
      </c>
      <c r="F95" s="155" t="s">
        <v>354</v>
      </c>
      <c r="G95" s="156" t="s">
        <v>221</v>
      </c>
      <c r="H95" s="157">
        <v>26</v>
      </c>
      <c r="I95" s="158"/>
      <c r="J95" s="159">
        <f>ROUND(I95*H95,2)</f>
        <v>0</v>
      </c>
      <c r="K95" s="155" t="s">
        <v>170</v>
      </c>
      <c r="L95" s="39"/>
      <c r="M95" s="160" t="s">
        <v>3</v>
      </c>
      <c r="N95" s="161" t="s">
        <v>43</v>
      </c>
      <c r="O95" s="72"/>
      <c r="P95" s="162">
        <f>O95*H95</f>
        <v>0</v>
      </c>
      <c r="Q95" s="162">
        <v>0</v>
      </c>
      <c r="R95" s="162">
        <f>Q95*H95</f>
        <v>0</v>
      </c>
      <c r="S95" s="162">
        <v>0</v>
      </c>
      <c r="T95" s="163">
        <f>S95*H95</f>
        <v>0</v>
      </c>
      <c r="U95" s="38"/>
      <c r="V95" s="38"/>
      <c r="W95" s="38"/>
      <c r="X95" s="38"/>
      <c r="Y95" s="38"/>
      <c r="Z95" s="38"/>
      <c r="AA95" s="38"/>
      <c r="AB95" s="38"/>
      <c r="AC95" s="38"/>
      <c r="AD95" s="38"/>
      <c r="AE95" s="38"/>
      <c r="AR95" s="164" t="s">
        <v>171</v>
      </c>
      <c r="AT95" s="164" t="s">
        <v>166</v>
      </c>
      <c r="AU95" s="164" t="s">
        <v>72</v>
      </c>
      <c r="AY95" s="19" t="s">
        <v>172</v>
      </c>
      <c r="BE95" s="165">
        <f>IF(N95="základní",J95,0)</f>
        <v>0</v>
      </c>
      <c r="BF95" s="165">
        <f>IF(N95="snížená",J95,0)</f>
        <v>0</v>
      </c>
      <c r="BG95" s="165">
        <f>IF(N95="zákl. přenesená",J95,0)</f>
        <v>0</v>
      </c>
      <c r="BH95" s="165">
        <f>IF(N95="sníž. přenesená",J95,0)</f>
        <v>0</v>
      </c>
      <c r="BI95" s="165">
        <f>IF(N95="nulová",J95,0)</f>
        <v>0</v>
      </c>
      <c r="BJ95" s="19" t="s">
        <v>79</v>
      </c>
      <c r="BK95" s="165">
        <f>ROUND(I95*H95,2)</f>
        <v>0</v>
      </c>
      <c r="BL95" s="19" t="s">
        <v>171</v>
      </c>
      <c r="BM95" s="164" t="s">
        <v>355</v>
      </c>
    </row>
    <row r="96" s="2" customFormat="1">
      <c r="A96" s="38"/>
      <c r="B96" s="39"/>
      <c r="C96" s="38"/>
      <c r="D96" s="166" t="s">
        <v>174</v>
      </c>
      <c r="E96" s="38"/>
      <c r="F96" s="167" t="s">
        <v>356</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174</v>
      </c>
      <c r="AU96" s="19" t="s">
        <v>72</v>
      </c>
    </row>
    <row r="97" s="2" customFormat="1">
      <c r="A97" s="38"/>
      <c r="B97" s="39"/>
      <c r="C97" s="38"/>
      <c r="D97" s="166" t="s">
        <v>193</v>
      </c>
      <c r="E97" s="38"/>
      <c r="F97" s="179" t="s">
        <v>351</v>
      </c>
      <c r="G97" s="38"/>
      <c r="H97" s="38"/>
      <c r="I97" s="168"/>
      <c r="J97" s="38"/>
      <c r="K97" s="38"/>
      <c r="L97" s="39"/>
      <c r="M97" s="169"/>
      <c r="N97" s="170"/>
      <c r="O97" s="72"/>
      <c r="P97" s="72"/>
      <c r="Q97" s="72"/>
      <c r="R97" s="72"/>
      <c r="S97" s="72"/>
      <c r="T97" s="73"/>
      <c r="U97" s="38"/>
      <c r="V97" s="38"/>
      <c r="W97" s="38"/>
      <c r="X97" s="38"/>
      <c r="Y97" s="38"/>
      <c r="Z97" s="38"/>
      <c r="AA97" s="38"/>
      <c r="AB97" s="38"/>
      <c r="AC97" s="38"/>
      <c r="AD97" s="38"/>
      <c r="AE97" s="38"/>
      <c r="AT97" s="19" t="s">
        <v>193</v>
      </c>
      <c r="AU97" s="19" t="s">
        <v>72</v>
      </c>
    </row>
    <row r="98" s="10" customFormat="1">
      <c r="A98" s="10"/>
      <c r="B98" s="171"/>
      <c r="C98" s="10"/>
      <c r="D98" s="166" t="s">
        <v>176</v>
      </c>
      <c r="E98" s="172" t="s">
        <v>3</v>
      </c>
      <c r="F98" s="173" t="s">
        <v>318</v>
      </c>
      <c r="G98" s="10"/>
      <c r="H98" s="174">
        <v>26</v>
      </c>
      <c r="I98" s="175"/>
      <c r="J98" s="10"/>
      <c r="K98" s="10"/>
      <c r="L98" s="171"/>
      <c r="M98" s="176"/>
      <c r="N98" s="177"/>
      <c r="O98" s="177"/>
      <c r="P98" s="177"/>
      <c r="Q98" s="177"/>
      <c r="R98" s="177"/>
      <c r="S98" s="177"/>
      <c r="T98" s="178"/>
      <c r="U98" s="10"/>
      <c r="V98" s="10"/>
      <c r="W98" s="10"/>
      <c r="X98" s="10"/>
      <c r="Y98" s="10"/>
      <c r="Z98" s="10"/>
      <c r="AA98" s="10"/>
      <c r="AB98" s="10"/>
      <c r="AC98" s="10"/>
      <c r="AD98" s="10"/>
      <c r="AE98" s="10"/>
      <c r="AT98" s="172" t="s">
        <v>176</v>
      </c>
      <c r="AU98" s="172" t="s">
        <v>72</v>
      </c>
      <c r="AV98" s="10" t="s">
        <v>81</v>
      </c>
      <c r="AW98" s="10" t="s">
        <v>33</v>
      </c>
      <c r="AX98" s="10" t="s">
        <v>79</v>
      </c>
      <c r="AY98" s="172" t="s">
        <v>172</v>
      </c>
    </row>
    <row r="99" s="2" customFormat="1" ht="16.5" customHeight="1">
      <c r="A99" s="38"/>
      <c r="B99" s="152"/>
      <c r="C99" s="153" t="s">
        <v>198</v>
      </c>
      <c r="D99" s="153" t="s">
        <v>166</v>
      </c>
      <c r="E99" s="154" t="s">
        <v>357</v>
      </c>
      <c r="F99" s="155" t="s">
        <v>358</v>
      </c>
      <c r="G99" s="156" t="s">
        <v>359</v>
      </c>
      <c r="H99" s="157">
        <v>8</v>
      </c>
      <c r="I99" s="158"/>
      <c r="J99" s="159">
        <f>ROUND(I99*H99,2)</f>
        <v>0</v>
      </c>
      <c r="K99" s="155" t="s">
        <v>170</v>
      </c>
      <c r="L99" s="39"/>
      <c r="M99" s="160" t="s">
        <v>3</v>
      </c>
      <c r="N99" s="161" t="s">
        <v>43</v>
      </c>
      <c r="O99" s="72"/>
      <c r="P99" s="162">
        <f>O99*H99</f>
        <v>0</v>
      </c>
      <c r="Q99" s="162">
        <v>0</v>
      </c>
      <c r="R99" s="162">
        <f>Q99*H99</f>
        <v>0</v>
      </c>
      <c r="S99" s="162">
        <v>0</v>
      </c>
      <c r="T99" s="163">
        <f>S99*H99</f>
        <v>0</v>
      </c>
      <c r="U99" s="38"/>
      <c r="V99" s="38"/>
      <c r="W99" s="38"/>
      <c r="X99" s="38"/>
      <c r="Y99" s="38"/>
      <c r="Z99" s="38"/>
      <c r="AA99" s="38"/>
      <c r="AB99" s="38"/>
      <c r="AC99" s="38"/>
      <c r="AD99" s="38"/>
      <c r="AE99" s="38"/>
      <c r="AR99" s="164" t="s">
        <v>171</v>
      </c>
      <c r="AT99" s="164" t="s">
        <v>166</v>
      </c>
      <c r="AU99" s="164" t="s">
        <v>72</v>
      </c>
      <c r="AY99" s="19" t="s">
        <v>172</v>
      </c>
      <c r="BE99" s="165">
        <f>IF(N99="základní",J99,0)</f>
        <v>0</v>
      </c>
      <c r="BF99" s="165">
        <f>IF(N99="snížená",J99,0)</f>
        <v>0</v>
      </c>
      <c r="BG99" s="165">
        <f>IF(N99="zákl. přenesená",J99,0)</f>
        <v>0</v>
      </c>
      <c r="BH99" s="165">
        <f>IF(N99="sníž. přenesená",J99,0)</f>
        <v>0</v>
      </c>
      <c r="BI99" s="165">
        <f>IF(N99="nulová",J99,0)</f>
        <v>0</v>
      </c>
      <c r="BJ99" s="19" t="s">
        <v>79</v>
      </c>
      <c r="BK99" s="165">
        <f>ROUND(I99*H99,2)</f>
        <v>0</v>
      </c>
      <c r="BL99" s="19" t="s">
        <v>171</v>
      </c>
      <c r="BM99" s="164" t="s">
        <v>360</v>
      </c>
    </row>
    <row r="100" s="2" customFormat="1">
      <c r="A100" s="38"/>
      <c r="B100" s="39"/>
      <c r="C100" s="38"/>
      <c r="D100" s="166" t="s">
        <v>174</v>
      </c>
      <c r="E100" s="38"/>
      <c r="F100" s="167" t="s">
        <v>361</v>
      </c>
      <c r="G100" s="38"/>
      <c r="H100" s="38"/>
      <c r="I100" s="168"/>
      <c r="J100" s="38"/>
      <c r="K100" s="38"/>
      <c r="L100" s="39"/>
      <c r="M100" s="169"/>
      <c r="N100" s="170"/>
      <c r="O100" s="72"/>
      <c r="P100" s="72"/>
      <c r="Q100" s="72"/>
      <c r="R100" s="72"/>
      <c r="S100" s="72"/>
      <c r="T100" s="73"/>
      <c r="U100" s="38"/>
      <c r="V100" s="38"/>
      <c r="W100" s="38"/>
      <c r="X100" s="38"/>
      <c r="Y100" s="38"/>
      <c r="Z100" s="38"/>
      <c r="AA100" s="38"/>
      <c r="AB100" s="38"/>
      <c r="AC100" s="38"/>
      <c r="AD100" s="38"/>
      <c r="AE100" s="38"/>
      <c r="AT100" s="19" t="s">
        <v>174</v>
      </c>
      <c r="AU100" s="19" t="s">
        <v>72</v>
      </c>
    </row>
    <row r="101" s="2" customFormat="1" ht="16.5" customHeight="1">
      <c r="A101" s="38"/>
      <c r="B101" s="152"/>
      <c r="C101" s="153" t="s">
        <v>203</v>
      </c>
      <c r="D101" s="153" t="s">
        <v>166</v>
      </c>
      <c r="E101" s="154" t="s">
        <v>362</v>
      </c>
      <c r="F101" s="155" t="s">
        <v>363</v>
      </c>
      <c r="G101" s="156" t="s">
        <v>359</v>
      </c>
      <c r="H101" s="157">
        <v>12</v>
      </c>
      <c r="I101" s="158"/>
      <c r="J101" s="159">
        <f>ROUND(I101*H101,2)</f>
        <v>0</v>
      </c>
      <c r="K101" s="155" t="s">
        <v>170</v>
      </c>
      <c r="L101" s="39"/>
      <c r="M101" s="160" t="s">
        <v>3</v>
      </c>
      <c r="N101" s="161" t="s">
        <v>43</v>
      </c>
      <c r="O101" s="72"/>
      <c r="P101" s="162">
        <f>O101*H101</f>
        <v>0</v>
      </c>
      <c r="Q101" s="162">
        <v>0</v>
      </c>
      <c r="R101" s="162">
        <f>Q101*H101</f>
        <v>0</v>
      </c>
      <c r="S101" s="162">
        <v>0</v>
      </c>
      <c r="T101" s="163">
        <f>S101*H101</f>
        <v>0</v>
      </c>
      <c r="U101" s="38"/>
      <c r="V101" s="38"/>
      <c r="W101" s="38"/>
      <c r="X101" s="38"/>
      <c r="Y101" s="38"/>
      <c r="Z101" s="38"/>
      <c r="AA101" s="38"/>
      <c r="AB101" s="38"/>
      <c r="AC101" s="38"/>
      <c r="AD101" s="38"/>
      <c r="AE101" s="38"/>
      <c r="AR101" s="164" t="s">
        <v>171</v>
      </c>
      <c r="AT101" s="164" t="s">
        <v>166</v>
      </c>
      <c r="AU101" s="164" t="s">
        <v>72</v>
      </c>
      <c r="AY101" s="19" t="s">
        <v>172</v>
      </c>
      <c r="BE101" s="165">
        <f>IF(N101="základní",J101,0)</f>
        <v>0</v>
      </c>
      <c r="BF101" s="165">
        <f>IF(N101="snížená",J101,0)</f>
        <v>0</v>
      </c>
      <c r="BG101" s="165">
        <f>IF(N101="zákl. přenesená",J101,0)</f>
        <v>0</v>
      </c>
      <c r="BH101" s="165">
        <f>IF(N101="sníž. přenesená",J101,0)</f>
        <v>0</v>
      </c>
      <c r="BI101" s="165">
        <f>IF(N101="nulová",J101,0)</f>
        <v>0</v>
      </c>
      <c r="BJ101" s="19" t="s">
        <v>79</v>
      </c>
      <c r="BK101" s="165">
        <f>ROUND(I101*H101,2)</f>
        <v>0</v>
      </c>
      <c r="BL101" s="19" t="s">
        <v>171</v>
      </c>
      <c r="BM101" s="164" t="s">
        <v>364</v>
      </c>
    </row>
    <row r="102" s="2" customFormat="1">
      <c r="A102" s="38"/>
      <c r="B102" s="39"/>
      <c r="C102" s="38"/>
      <c r="D102" s="166" t="s">
        <v>174</v>
      </c>
      <c r="E102" s="38"/>
      <c r="F102" s="167" t="s">
        <v>365</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174</v>
      </c>
      <c r="AU102" s="19" t="s">
        <v>72</v>
      </c>
    </row>
    <row r="103" s="2" customFormat="1" ht="16.5" customHeight="1">
      <c r="A103" s="38"/>
      <c r="B103" s="152"/>
      <c r="C103" s="153" t="s">
        <v>210</v>
      </c>
      <c r="D103" s="153" t="s">
        <v>166</v>
      </c>
      <c r="E103" s="154" t="s">
        <v>366</v>
      </c>
      <c r="F103" s="155" t="s">
        <v>367</v>
      </c>
      <c r="G103" s="156" t="s">
        <v>359</v>
      </c>
      <c r="H103" s="157">
        <v>6</v>
      </c>
      <c r="I103" s="158"/>
      <c r="J103" s="159">
        <f>ROUND(I103*H103,2)</f>
        <v>0</v>
      </c>
      <c r="K103" s="155" t="s">
        <v>170</v>
      </c>
      <c r="L103" s="39"/>
      <c r="M103" s="160" t="s">
        <v>3</v>
      </c>
      <c r="N103" s="161" t="s">
        <v>43</v>
      </c>
      <c r="O103" s="72"/>
      <c r="P103" s="162">
        <f>O103*H103</f>
        <v>0</v>
      </c>
      <c r="Q103" s="162">
        <v>0</v>
      </c>
      <c r="R103" s="162">
        <f>Q103*H103</f>
        <v>0</v>
      </c>
      <c r="S103" s="162">
        <v>0</v>
      </c>
      <c r="T103" s="163">
        <f>S103*H103</f>
        <v>0</v>
      </c>
      <c r="U103" s="38"/>
      <c r="V103" s="38"/>
      <c r="W103" s="38"/>
      <c r="X103" s="38"/>
      <c r="Y103" s="38"/>
      <c r="Z103" s="38"/>
      <c r="AA103" s="38"/>
      <c r="AB103" s="38"/>
      <c r="AC103" s="38"/>
      <c r="AD103" s="38"/>
      <c r="AE103" s="38"/>
      <c r="AR103" s="164" t="s">
        <v>171</v>
      </c>
      <c r="AT103" s="164" t="s">
        <v>166</v>
      </c>
      <c r="AU103" s="164" t="s">
        <v>72</v>
      </c>
      <c r="AY103" s="19" t="s">
        <v>172</v>
      </c>
      <c r="BE103" s="165">
        <f>IF(N103="základní",J103,0)</f>
        <v>0</v>
      </c>
      <c r="BF103" s="165">
        <f>IF(N103="snížená",J103,0)</f>
        <v>0</v>
      </c>
      <c r="BG103" s="165">
        <f>IF(N103="zákl. přenesená",J103,0)</f>
        <v>0</v>
      </c>
      <c r="BH103" s="165">
        <f>IF(N103="sníž. přenesená",J103,0)</f>
        <v>0</v>
      </c>
      <c r="BI103" s="165">
        <f>IF(N103="nulová",J103,0)</f>
        <v>0</v>
      </c>
      <c r="BJ103" s="19" t="s">
        <v>79</v>
      </c>
      <c r="BK103" s="165">
        <f>ROUND(I103*H103,2)</f>
        <v>0</v>
      </c>
      <c r="BL103" s="19" t="s">
        <v>171</v>
      </c>
      <c r="BM103" s="164" t="s">
        <v>368</v>
      </c>
    </row>
    <row r="104" s="2" customFormat="1">
      <c r="A104" s="38"/>
      <c r="B104" s="39"/>
      <c r="C104" s="38"/>
      <c r="D104" s="166" t="s">
        <v>174</v>
      </c>
      <c r="E104" s="38"/>
      <c r="F104" s="167" t="s">
        <v>369</v>
      </c>
      <c r="G104" s="38"/>
      <c r="H104" s="38"/>
      <c r="I104" s="168"/>
      <c r="J104" s="38"/>
      <c r="K104" s="38"/>
      <c r="L104" s="39"/>
      <c r="M104" s="169"/>
      <c r="N104" s="170"/>
      <c r="O104" s="72"/>
      <c r="P104" s="72"/>
      <c r="Q104" s="72"/>
      <c r="R104" s="72"/>
      <c r="S104" s="72"/>
      <c r="T104" s="73"/>
      <c r="U104" s="38"/>
      <c r="V104" s="38"/>
      <c r="W104" s="38"/>
      <c r="X104" s="38"/>
      <c r="Y104" s="38"/>
      <c r="Z104" s="38"/>
      <c r="AA104" s="38"/>
      <c r="AB104" s="38"/>
      <c r="AC104" s="38"/>
      <c r="AD104" s="38"/>
      <c r="AE104" s="38"/>
      <c r="AT104" s="19" t="s">
        <v>174</v>
      </c>
      <c r="AU104" s="19" t="s">
        <v>72</v>
      </c>
    </row>
    <row r="105" s="2" customFormat="1" ht="16.5" customHeight="1">
      <c r="A105" s="38"/>
      <c r="B105" s="152"/>
      <c r="C105" s="153" t="s">
        <v>218</v>
      </c>
      <c r="D105" s="153" t="s">
        <v>166</v>
      </c>
      <c r="E105" s="154" t="s">
        <v>370</v>
      </c>
      <c r="F105" s="155" t="s">
        <v>371</v>
      </c>
      <c r="G105" s="156" t="s">
        <v>255</v>
      </c>
      <c r="H105" s="157">
        <v>1300</v>
      </c>
      <c r="I105" s="158"/>
      <c r="J105" s="159">
        <f>ROUND(I105*H105,2)</f>
        <v>0</v>
      </c>
      <c r="K105" s="155" t="s">
        <v>170</v>
      </c>
      <c r="L105" s="39"/>
      <c r="M105" s="160" t="s">
        <v>3</v>
      </c>
      <c r="N105" s="161" t="s">
        <v>43</v>
      </c>
      <c r="O105" s="72"/>
      <c r="P105" s="162">
        <f>O105*H105</f>
        <v>0</v>
      </c>
      <c r="Q105" s="162">
        <v>0</v>
      </c>
      <c r="R105" s="162">
        <f>Q105*H105</f>
        <v>0</v>
      </c>
      <c r="S105" s="162">
        <v>0</v>
      </c>
      <c r="T105" s="163">
        <f>S105*H105</f>
        <v>0</v>
      </c>
      <c r="U105" s="38"/>
      <c r="V105" s="38"/>
      <c r="W105" s="38"/>
      <c r="X105" s="38"/>
      <c r="Y105" s="38"/>
      <c r="Z105" s="38"/>
      <c r="AA105" s="38"/>
      <c r="AB105" s="38"/>
      <c r="AC105" s="38"/>
      <c r="AD105" s="38"/>
      <c r="AE105" s="38"/>
      <c r="AR105" s="164" t="s">
        <v>171</v>
      </c>
      <c r="AT105" s="164" t="s">
        <v>166</v>
      </c>
      <c r="AU105" s="164" t="s">
        <v>72</v>
      </c>
      <c r="AY105" s="19" t="s">
        <v>172</v>
      </c>
      <c r="BE105" s="165">
        <f>IF(N105="základní",J105,0)</f>
        <v>0</v>
      </c>
      <c r="BF105" s="165">
        <f>IF(N105="snížená",J105,0)</f>
        <v>0</v>
      </c>
      <c r="BG105" s="165">
        <f>IF(N105="zákl. přenesená",J105,0)</f>
        <v>0</v>
      </c>
      <c r="BH105" s="165">
        <f>IF(N105="sníž. přenesená",J105,0)</f>
        <v>0</v>
      </c>
      <c r="BI105" s="165">
        <f>IF(N105="nulová",J105,0)</f>
        <v>0</v>
      </c>
      <c r="BJ105" s="19" t="s">
        <v>79</v>
      </c>
      <c r="BK105" s="165">
        <f>ROUND(I105*H105,2)</f>
        <v>0</v>
      </c>
      <c r="BL105" s="19" t="s">
        <v>171</v>
      </c>
      <c r="BM105" s="164" t="s">
        <v>372</v>
      </c>
    </row>
    <row r="106" s="2" customFormat="1">
      <c r="A106" s="38"/>
      <c r="B106" s="39"/>
      <c r="C106" s="38"/>
      <c r="D106" s="166" t="s">
        <v>174</v>
      </c>
      <c r="E106" s="38"/>
      <c r="F106" s="167" t="s">
        <v>373</v>
      </c>
      <c r="G106" s="38"/>
      <c r="H106" s="38"/>
      <c r="I106" s="168"/>
      <c r="J106" s="38"/>
      <c r="K106" s="38"/>
      <c r="L106" s="39"/>
      <c r="M106" s="169"/>
      <c r="N106" s="170"/>
      <c r="O106" s="72"/>
      <c r="P106" s="72"/>
      <c r="Q106" s="72"/>
      <c r="R106" s="72"/>
      <c r="S106" s="72"/>
      <c r="T106" s="73"/>
      <c r="U106" s="38"/>
      <c r="V106" s="38"/>
      <c r="W106" s="38"/>
      <c r="X106" s="38"/>
      <c r="Y106" s="38"/>
      <c r="Z106" s="38"/>
      <c r="AA106" s="38"/>
      <c r="AB106" s="38"/>
      <c r="AC106" s="38"/>
      <c r="AD106" s="38"/>
      <c r="AE106" s="38"/>
      <c r="AT106" s="19" t="s">
        <v>174</v>
      </c>
      <c r="AU106" s="19" t="s">
        <v>72</v>
      </c>
    </row>
    <row r="107" s="2" customFormat="1">
      <c r="A107" s="38"/>
      <c r="B107" s="39"/>
      <c r="C107" s="38"/>
      <c r="D107" s="166" t="s">
        <v>193</v>
      </c>
      <c r="E107" s="38"/>
      <c r="F107" s="179" t="s">
        <v>374</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193</v>
      </c>
      <c r="AU107" s="19" t="s">
        <v>72</v>
      </c>
    </row>
    <row r="108" s="10" customFormat="1">
      <c r="A108" s="10"/>
      <c r="B108" s="171"/>
      <c r="C108" s="10"/>
      <c r="D108" s="166" t="s">
        <v>176</v>
      </c>
      <c r="E108" s="172" t="s">
        <v>3</v>
      </c>
      <c r="F108" s="173" t="s">
        <v>375</v>
      </c>
      <c r="G108" s="10"/>
      <c r="H108" s="174">
        <v>1300</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79</v>
      </c>
      <c r="AY108" s="172" t="s">
        <v>172</v>
      </c>
    </row>
    <row r="109" s="2" customFormat="1" ht="16.5" customHeight="1">
      <c r="A109" s="38"/>
      <c r="B109" s="152"/>
      <c r="C109" s="153" t="s">
        <v>225</v>
      </c>
      <c r="D109" s="153" t="s">
        <v>166</v>
      </c>
      <c r="E109" s="154" t="s">
        <v>376</v>
      </c>
      <c r="F109" s="155" t="s">
        <v>377</v>
      </c>
      <c r="G109" s="156" t="s">
        <v>255</v>
      </c>
      <c r="H109" s="157">
        <v>1300</v>
      </c>
      <c r="I109" s="158"/>
      <c r="J109" s="159">
        <f>ROUND(I109*H109,2)</f>
        <v>0</v>
      </c>
      <c r="K109" s="155" t="s">
        <v>170</v>
      </c>
      <c r="L109" s="39"/>
      <c r="M109" s="160" t="s">
        <v>3</v>
      </c>
      <c r="N109" s="161" t="s">
        <v>43</v>
      </c>
      <c r="O109" s="72"/>
      <c r="P109" s="162">
        <f>O109*H109</f>
        <v>0</v>
      </c>
      <c r="Q109" s="162">
        <v>0</v>
      </c>
      <c r="R109" s="162">
        <f>Q109*H109</f>
        <v>0</v>
      </c>
      <c r="S109" s="162">
        <v>0</v>
      </c>
      <c r="T109" s="163">
        <f>S109*H109</f>
        <v>0</v>
      </c>
      <c r="U109" s="38"/>
      <c r="V109" s="38"/>
      <c r="W109" s="38"/>
      <c r="X109" s="38"/>
      <c r="Y109" s="38"/>
      <c r="Z109" s="38"/>
      <c r="AA109" s="38"/>
      <c r="AB109" s="38"/>
      <c r="AC109" s="38"/>
      <c r="AD109" s="38"/>
      <c r="AE109" s="38"/>
      <c r="AR109" s="164" t="s">
        <v>171</v>
      </c>
      <c r="AT109" s="164" t="s">
        <v>166</v>
      </c>
      <c r="AU109" s="164" t="s">
        <v>72</v>
      </c>
      <c r="AY109" s="19" t="s">
        <v>172</v>
      </c>
      <c r="BE109" s="165">
        <f>IF(N109="základní",J109,0)</f>
        <v>0</v>
      </c>
      <c r="BF109" s="165">
        <f>IF(N109="snížená",J109,0)</f>
        <v>0</v>
      </c>
      <c r="BG109" s="165">
        <f>IF(N109="zákl. přenesená",J109,0)</f>
        <v>0</v>
      </c>
      <c r="BH109" s="165">
        <f>IF(N109="sníž. přenesená",J109,0)</f>
        <v>0</v>
      </c>
      <c r="BI109" s="165">
        <f>IF(N109="nulová",J109,0)</f>
        <v>0</v>
      </c>
      <c r="BJ109" s="19" t="s">
        <v>79</v>
      </c>
      <c r="BK109" s="165">
        <f>ROUND(I109*H109,2)</f>
        <v>0</v>
      </c>
      <c r="BL109" s="19" t="s">
        <v>171</v>
      </c>
      <c r="BM109" s="164" t="s">
        <v>378</v>
      </c>
    </row>
    <row r="110" s="2" customFormat="1">
      <c r="A110" s="38"/>
      <c r="B110" s="39"/>
      <c r="C110" s="38"/>
      <c r="D110" s="166" t="s">
        <v>174</v>
      </c>
      <c r="E110" s="38"/>
      <c r="F110" s="167" t="s">
        <v>379</v>
      </c>
      <c r="G110" s="38"/>
      <c r="H110" s="38"/>
      <c r="I110" s="168"/>
      <c r="J110" s="38"/>
      <c r="K110" s="38"/>
      <c r="L110" s="39"/>
      <c r="M110" s="169"/>
      <c r="N110" s="170"/>
      <c r="O110" s="72"/>
      <c r="P110" s="72"/>
      <c r="Q110" s="72"/>
      <c r="R110" s="72"/>
      <c r="S110" s="72"/>
      <c r="T110" s="73"/>
      <c r="U110" s="38"/>
      <c r="V110" s="38"/>
      <c r="W110" s="38"/>
      <c r="X110" s="38"/>
      <c r="Y110" s="38"/>
      <c r="Z110" s="38"/>
      <c r="AA110" s="38"/>
      <c r="AB110" s="38"/>
      <c r="AC110" s="38"/>
      <c r="AD110" s="38"/>
      <c r="AE110" s="38"/>
      <c r="AT110" s="19" t="s">
        <v>174</v>
      </c>
      <c r="AU110" s="19" t="s">
        <v>72</v>
      </c>
    </row>
    <row r="111" s="2" customFormat="1">
      <c r="A111" s="38"/>
      <c r="B111" s="39"/>
      <c r="C111" s="38"/>
      <c r="D111" s="166" t="s">
        <v>193</v>
      </c>
      <c r="E111" s="38"/>
      <c r="F111" s="179" t="s">
        <v>374</v>
      </c>
      <c r="G111" s="38"/>
      <c r="H111" s="38"/>
      <c r="I111" s="168"/>
      <c r="J111" s="38"/>
      <c r="K111" s="38"/>
      <c r="L111" s="39"/>
      <c r="M111" s="169"/>
      <c r="N111" s="170"/>
      <c r="O111" s="72"/>
      <c r="P111" s="72"/>
      <c r="Q111" s="72"/>
      <c r="R111" s="72"/>
      <c r="S111" s="72"/>
      <c r="T111" s="73"/>
      <c r="U111" s="38"/>
      <c r="V111" s="38"/>
      <c r="W111" s="38"/>
      <c r="X111" s="38"/>
      <c r="Y111" s="38"/>
      <c r="Z111" s="38"/>
      <c r="AA111" s="38"/>
      <c r="AB111" s="38"/>
      <c r="AC111" s="38"/>
      <c r="AD111" s="38"/>
      <c r="AE111" s="38"/>
      <c r="AT111" s="19" t="s">
        <v>193</v>
      </c>
      <c r="AU111" s="19" t="s">
        <v>72</v>
      </c>
    </row>
    <row r="112" s="10" customFormat="1">
      <c r="A112" s="10"/>
      <c r="B112" s="171"/>
      <c r="C112" s="10"/>
      <c r="D112" s="166" t="s">
        <v>176</v>
      </c>
      <c r="E112" s="172" t="s">
        <v>3</v>
      </c>
      <c r="F112" s="173" t="s">
        <v>375</v>
      </c>
      <c r="G112" s="10"/>
      <c r="H112" s="174">
        <v>1300</v>
      </c>
      <c r="I112" s="175"/>
      <c r="J112" s="10"/>
      <c r="K112" s="10"/>
      <c r="L112" s="171"/>
      <c r="M112" s="176"/>
      <c r="N112" s="177"/>
      <c r="O112" s="177"/>
      <c r="P112" s="177"/>
      <c r="Q112" s="177"/>
      <c r="R112" s="177"/>
      <c r="S112" s="177"/>
      <c r="T112" s="178"/>
      <c r="U112" s="10"/>
      <c r="V112" s="10"/>
      <c r="W112" s="10"/>
      <c r="X112" s="10"/>
      <c r="Y112" s="10"/>
      <c r="Z112" s="10"/>
      <c r="AA112" s="10"/>
      <c r="AB112" s="10"/>
      <c r="AC112" s="10"/>
      <c r="AD112" s="10"/>
      <c r="AE112" s="10"/>
      <c r="AT112" s="172" t="s">
        <v>176</v>
      </c>
      <c r="AU112" s="172" t="s">
        <v>72</v>
      </c>
      <c r="AV112" s="10" t="s">
        <v>81</v>
      </c>
      <c r="AW112" s="10" t="s">
        <v>33</v>
      </c>
      <c r="AX112" s="10" t="s">
        <v>79</v>
      </c>
      <c r="AY112" s="172" t="s">
        <v>172</v>
      </c>
    </row>
    <row r="113" s="2" customFormat="1" ht="16.5" customHeight="1">
      <c r="A113" s="38"/>
      <c r="B113" s="152"/>
      <c r="C113" s="153" t="s">
        <v>231</v>
      </c>
      <c r="D113" s="153" t="s">
        <v>166</v>
      </c>
      <c r="E113" s="154" t="s">
        <v>380</v>
      </c>
      <c r="F113" s="155" t="s">
        <v>381</v>
      </c>
      <c r="G113" s="156" t="s">
        <v>255</v>
      </c>
      <c r="H113" s="157">
        <v>520</v>
      </c>
      <c r="I113" s="158"/>
      <c r="J113" s="159">
        <f>ROUND(I113*H113,2)</f>
        <v>0</v>
      </c>
      <c r="K113" s="155" t="s">
        <v>170</v>
      </c>
      <c r="L113" s="39"/>
      <c r="M113" s="160" t="s">
        <v>3</v>
      </c>
      <c r="N113" s="161" t="s">
        <v>43</v>
      </c>
      <c r="O113" s="72"/>
      <c r="P113" s="162">
        <f>O113*H113</f>
        <v>0</v>
      </c>
      <c r="Q113" s="162">
        <v>0</v>
      </c>
      <c r="R113" s="162">
        <f>Q113*H113</f>
        <v>0</v>
      </c>
      <c r="S113" s="162">
        <v>0</v>
      </c>
      <c r="T113" s="163">
        <f>S113*H113</f>
        <v>0</v>
      </c>
      <c r="U113" s="38"/>
      <c r="V113" s="38"/>
      <c r="W113" s="38"/>
      <c r="X113" s="38"/>
      <c r="Y113" s="38"/>
      <c r="Z113" s="38"/>
      <c r="AA113" s="38"/>
      <c r="AB113" s="38"/>
      <c r="AC113" s="38"/>
      <c r="AD113" s="38"/>
      <c r="AE113" s="38"/>
      <c r="AR113" s="164" t="s">
        <v>171</v>
      </c>
      <c r="AT113" s="164" t="s">
        <v>166</v>
      </c>
      <c r="AU113" s="164" t="s">
        <v>72</v>
      </c>
      <c r="AY113" s="19" t="s">
        <v>172</v>
      </c>
      <c r="BE113" s="165">
        <f>IF(N113="základní",J113,0)</f>
        <v>0</v>
      </c>
      <c r="BF113" s="165">
        <f>IF(N113="snížená",J113,0)</f>
        <v>0</v>
      </c>
      <c r="BG113" s="165">
        <f>IF(N113="zákl. přenesená",J113,0)</f>
        <v>0</v>
      </c>
      <c r="BH113" s="165">
        <f>IF(N113="sníž. přenesená",J113,0)</f>
        <v>0</v>
      </c>
      <c r="BI113" s="165">
        <f>IF(N113="nulová",J113,0)</f>
        <v>0</v>
      </c>
      <c r="BJ113" s="19" t="s">
        <v>79</v>
      </c>
      <c r="BK113" s="165">
        <f>ROUND(I113*H113,2)</f>
        <v>0</v>
      </c>
      <c r="BL113" s="19" t="s">
        <v>171</v>
      </c>
      <c r="BM113" s="164" t="s">
        <v>382</v>
      </c>
    </row>
    <row r="114" s="2" customFormat="1">
      <c r="A114" s="38"/>
      <c r="B114" s="39"/>
      <c r="C114" s="38"/>
      <c r="D114" s="166" t="s">
        <v>174</v>
      </c>
      <c r="E114" s="38"/>
      <c r="F114" s="167" t="s">
        <v>383</v>
      </c>
      <c r="G114" s="38"/>
      <c r="H114" s="38"/>
      <c r="I114" s="168"/>
      <c r="J114" s="38"/>
      <c r="K114" s="38"/>
      <c r="L114" s="39"/>
      <c r="M114" s="169"/>
      <c r="N114" s="170"/>
      <c r="O114" s="72"/>
      <c r="P114" s="72"/>
      <c r="Q114" s="72"/>
      <c r="R114" s="72"/>
      <c r="S114" s="72"/>
      <c r="T114" s="73"/>
      <c r="U114" s="38"/>
      <c r="V114" s="38"/>
      <c r="W114" s="38"/>
      <c r="X114" s="38"/>
      <c r="Y114" s="38"/>
      <c r="Z114" s="38"/>
      <c r="AA114" s="38"/>
      <c r="AB114" s="38"/>
      <c r="AC114" s="38"/>
      <c r="AD114" s="38"/>
      <c r="AE114" s="38"/>
      <c r="AT114" s="19" t="s">
        <v>174</v>
      </c>
      <c r="AU114" s="19" t="s">
        <v>72</v>
      </c>
    </row>
    <row r="115" s="2" customFormat="1">
      <c r="A115" s="38"/>
      <c r="B115" s="39"/>
      <c r="C115" s="38"/>
      <c r="D115" s="166" t="s">
        <v>193</v>
      </c>
      <c r="E115" s="38"/>
      <c r="F115" s="179" t="s">
        <v>374</v>
      </c>
      <c r="G115" s="38"/>
      <c r="H115" s="38"/>
      <c r="I115" s="168"/>
      <c r="J115" s="38"/>
      <c r="K115" s="38"/>
      <c r="L115" s="39"/>
      <c r="M115" s="169"/>
      <c r="N115" s="170"/>
      <c r="O115" s="72"/>
      <c r="P115" s="72"/>
      <c r="Q115" s="72"/>
      <c r="R115" s="72"/>
      <c r="S115" s="72"/>
      <c r="T115" s="73"/>
      <c r="U115" s="38"/>
      <c r="V115" s="38"/>
      <c r="W115" s="38"/>
      <c r="X115" s="38"/>
      <c r="Y115" s="38"/>
      <c r="Z115" s="38"/>
      <c r="AA115" s="38"/>
      <c r="AB115" s="38"/>
      <c r="AC115" s="38"/>
      <c r="AD115" s="38"/>
      <c r="AE115" s="38"/>
      <c r="AT115" s="19" t="s">
        <v>193</v>
      </c>
      <c r="AU115" s="19" t="s">
        <v>72</v>
      </c>
    </row>
    <row r="116" s="10" customFormat="1">
      <c r="A116" s="10"/>
      <c r="B116" s="171"/>
      <c r="C116" s="10"/>
      <c r="D116" s="166" t="s">
        <v>176</v>
      </c>
      <c r="E116" s="172" t="s">
        <v>3</v>
      </c>
      <c r="F116" s="173" t="s">
        <v>384</v>
      </c>
      <c r="G116" s="10"/>
      <c r="H116" s="174">
        <v>520</v>
      </c>
      <c r="I116" s="175"/>
      <c r="J116" s="10"/>
      <c r="K116" s="10"/>
      <c r="L116" s="171"/>
      <c r="M116" s="176"/>
      <c r="N116" s="177"/>
      <c r="O116" s="177"/>
      <c r="P116" s="177"/>
      <c r="Q116" s="177"/>
      <c r="R116" s="177"/>
      <c r="S116" s="177"/>
      <c r="T116" s="178"/>
      <c r="U116" s="10"/>
      <c r="V116" s="10"/>
      <c r="W116" s="10"/>
      <c r="X116" s="10"/>
      <c r="Y116" s="10"/>
      <c r="Z116" s="10"/>
      <c r="AA116" s="10"/>
      <c r="AB116" s="10"/>
      <c r="AC116" s="10"/>
      <c r="AD116" s="10"/>
      <c r="AE116" s="10"/>
      <c r="AT116" s="172" t="s">
        <v>176</v>
      </c>
      <c r="AU116" s="172" t="s">
        <v>72</v>
      </c>
      <c r="AV116" s="10" t="s">
        <v>81</v>
      </c>
      <c r="AW116" s="10" t="s">
        <v>33</v>
      </c>
      <c r="AX116" s="10" t="s">
        <v>79</v>
      </c>
      <c r="AY116" s="172" t="s">
        <v>172</v>
      </c>
    </row>
    <row r="117" s="2" customFormat="1" ht="16.5" customHeight="1">
      <c r="A117" s="38"/>
      <c r="B117" s="152"/>
      <c r="C117" s="153" t="s">
        <v>236</v>
      </c>
      <c r="D117" s="153" t="s">
        <v>166</v>
      </c>
      <c r="E117" s="154" t="s">
        <v>385</v>
      </c>
      <c r="F117" s="155" t="s">
        <v>386</v>
      </c>
      <c r="G117" s="156" t="s">
        <v>387</v>
      </c>
      <c r="H117" s="157">
        <v>8</v>
      </c>
      <c r="I117" s="158"/>
      <c r="J117" s="159">
        <f>ROUND(I117*H117,2)</f>
        <v>0</v>
      </c>
      <c r="K117" s="155" t="s">
        <v>170</v>
      </c>
      <c r="L117" s="39"/>
      <c r="M117" s="160" t="s">
        <v>3</v>
      </c>
      <c r="N117" s="161" t="s">
        <v>43</v>
      </c>
      <c r="O117" s="72"/>
      <c r="P117" s="162">
        <f>O117*H117</f>
        <v>0</v>
      </c>
      <c r="Q117" s="162">
        <v>0</v>
      </c>
      <c r="R117" s="162">
        <f>Q117*H117</f>
        <v>0</v>
      </c>
      <c r="S117" s="162">
        <v>0</v>
      </c>
      <c r="T117" s="163">
        <f>S117*H117</f>
        <v>0</v>
      </c>
      <c r="U117" s="38"/>
      <c r="V117" s="38"/>
      <c r="W117" s="38"/>
      <c r="X117" s="38"/>
      <c r="Y117" s="38"/>
      <c r="Z117" s="38"/>
      <c r="AA117" s="38"/>
      <c r="AB117" s="38"/>
      <c r="AC117" s="38"/>
      <c r="AD117" s="38"/>
      <c r="AE117" s="38"/>
      <c r="AR117" s="164" t="s">
        <v>171</v>
      </c>
      <c r="AT117" s="164" t="s">
        <v>166</v>
      </c>
      <c r="AU117" s="164" t="s">
        <v>72</v>
      </c>
      <c r="AY117" s="19" t="s">
        <v>172</v>
      </c>
      <c r="BE117" s="165">
        <f>IF(N117="základní",J117,0)</f>
        <v>0</v>
      </c>
      <c r="BF117" s="165">
        <f>IF(N117="snížená",J117,0)</f>
        <v>0</v>
      </c>
      <c r="BG117" s="165">
        <f>IF(N117="zákl. přenesená",J117,0)</f>
        <v>0</v>
      </c>
      <c r="BH117" s="165">
        <f>IF(N117="sníž. přenesená",J117,0)</f>
        <v>0</v>
      </c>
      <c r="BI117" s="165">
        <f>IF(N117="nulová",J117,0)</f>
        <v>0</v>
      </c>
      <c r="BJ117" s="19" t="s">
        <v>79</v>
      </c>
      <c r="BK117" s="165">
        <f>ROUND(I117*H117,2)</f>
        <v>0</v>
      </c>
      <c r="BL117" s="19" t="s">
        <v>171</v>
      </c>
      <c r="BM117" s="164" t="s">
        <v>388</v>
      </c>
    </row>
    <row r="118" s="2" customFormat="1">
      <c r="A118" s="38"/>
      <c r="B118" s="39"/>
      <c r="C118" s="38"/>
      <c r="D118" s="166" t="s">
        <v>174</v>
      </c>
      <c r="E118" s="38"/>
      <c r="F118" s="167" t="s">
        <v>389</v>
      </c>
      <c r="G118" s="38"/>
      <c r="H118" s="38"/>
      <c r="I118" s="168"/>
      <c r="J118" s="38"/>
      <c r="K118" s="38"/>
      <c r="L118" s="39"/>
      <c r="M118" s="169"/>
      <c r="N118" s="170"/>
      <c r="O118" s="72"/>
      <c r="P118" s="72"/>
      <c r="Q118" s="72"/>
      <c r="R118" s="72"/>
      <c r="S118" s="72"/>
      <c r="T118" s="73"/>
      <c r="U118" s="38"/>
      <c r="V118" s="38"/>
      <c r="W118" s="38"/>
      <c r="X118" s="38"/>
      <c r="Y118" s="38"/>
      <c r="Z118" s="38"/>
      <c r="AA118" s="38"/>
      <c r="AB118" s="38"/>
      <c r="AC118" s="38"/>
      <c r="AD118" s="38"/>
      <c r="AE118" s="38"/>
      <c r="AT118" s="19" t="s">
        <v>174</v>
      </c>
      <c r="AU118" s="19" t="s">
        <v>72</v>
      </c>
    </row>
    <row r="119" s="2" customFormat="1" ht="16.5" customHeight="1">
      <c r="A119" s="38"/>
      <c r="B119" s="152"/>
      <c r="C119" s="188" t="s">
        <v>241</v>
      </c>
      <c r="D119" s="188" t="s">
        <v>211</v>
      </c>
      <c r="E119" s="189" t="s">
        <v>390</v>
      </c>
      <c r="F119" s="190" t="s">
        <v>391</v>
      </c>
      <c r="G119" s="191" t="s">
        <v>221</v>
      </c>
      <c r="H119" s="192">
        <v>16</v>
      </c>
      <c r="I119" s="193"/>
      <c r="J119" s="194">
        <f>ROUND(I119*H119,2)</f>
        <v>0</v>
      </c>
      <c r="K119" s="190" t="s">
        <v>392</v>
      </c>
      <c r="L119" s="195"/>
      <c r="M119" s="196" t="s">
        <v>3</v>
      </c>
      <c r="N119" s="197" t="s">
        <v>43</v>
      </c>
      <c r="O119" s="72"/>
      <c r="P119" s="162">
        <f>O119*H119</f>
        <v>0</v>
      </c>
      <c r="Q119" s="162">
        <v>0.01796</v>
      </c>
      <c r="R119" s="162">
        <f>Q119*H119</f>
        <v>0.28736</v>
      </c>
      <c r="S119" s="162">
        <v>0</v>
      </c>
      <c r="T119" s="163">
        <f>S119*H119</f>
        <v>0</v>
      </c>
      <c r="U119" s="38"/>
      <c r="V119" s="38"/>
      <c r="W119" s="38"/>
      <c r="X119" s="38"/>
      <c r="Y119" s="38"/>
      <c r="Z119" s="38"/>
      <c r="AA119" s="38"/>
      <c r="AB119" s="38"/>
      <c r="AC119" s="38"/>
      <c r="AD119" s="38"/>
      <c r="AE119" s="38"/>
      <c r="AR119" s="164" t="s">
        <v>218</v>
      </c>
      <c r="AT119" s="164" t="s">
        <v>211</v>
      </c>
      <c r="AU119" s="164" t="s">
        <v>72</v>
      </c>
      <c r="AY119" s="19" t="s">
        <v>172</v>
      </c>
      <c r="BE119" s="165">
        <f>IF(N119="základní",J119,0)</f>
        <v>0</v>
      </c>
      <c r="BF119" s="165">
        <f>IF(N119="snížená",J119,0)</f>
        <v>0</v>
      </c>
      <c r="BG119" s="165">
        <f>IF(N119="zákl. přenesená",J119,0)</f>
        <v>0</v>
      </c>
      <c r="BH119" s="165">
        <f>IF(N119="sníž. přenesená",J119,0)</f>
        <v>0</v>
      </c>
      <c r="BI119" s="165">
        <f>IF(N119="nulová",J119,0)</f>
        <v>0</v>
      </c>
      <c r="BJ119" s="19" t="s">
        <v>79</v>
      </c>
      <c r="BK119" s="165">
        <f>ROUND(I119*H119,2)</f>
        <v>0</v>
      </c>
      <c r="BL119" s="19" t="s">
        <v>171</v>
      </c>
      <c r="BM119" s="164" t="s">
        <v>393</v>
      </c>
    </row>
    <row r="120" s="2" customFormat="1">
      <c r="A120" s="38"/>
      <c r="B120" s="39"/>
      <c r="C120" s="38"/>
      <c r="D120" s="166" t="s">
        <v>174</v>
      </c>
      <c r="E120" s="38"/>
      <c r="F120" s="167" t="s">
        <v>391</v>
      </c>
      <c r="G120" s="38"/>
      <c r="H120" s="38"/>
      <c r="I120" s="168"/>
      <c r="J120" s="38"/>
      <c r="K120" s="38"/>
      <c r="L120" s="39"/>
      <c r="M120" s="169"/>
      <c r="N120" s="170"/>
      <c r="O120" s="72"/>
      <c r="P120" s="72"/>
      <c r="Q120" s="72"/>
      <c r="R120" s="72"/>
      <c r="S120" s="72"/>
      <c r="T120" s="73"/>
      <c r="U120" s="38"/>
      <c r="V120" s="38"/>
      <c r="W120" s="38"/>
      <c r="X120" s="38"/>
      <c r="Y120" s="38"/>
      <c r="Z120" s="38"/>
      <c r="AA120" s="38"/>
      <c r="AB120" s="38"/>
      <c r="AC120" s="38"/>
      <c r="AD120" s="38"/>
      <c r="AE120" s="38"/>
      <c r="AT120" s="19" t="s">
        <v>174</v>
      </c>
      <c r="AU120" s="19" t="s">
        <v>72</v>
      </c>
    </row>
    <row r="121" s="2" customFormat="1" ht="16.5" customHeight="1">
      <c r="A121" s="38"/>
      <c r="B121" s="152"/>
      <c r="C121" s="188" t="s">
        <v>246</v>
      </c>
      <c r="D121" s="188" t="s">
        <v>211</v>
      </c>
      <c r="E121" s="189" t="s">
        <v>394</v>
      </c>
      <c r="F121" s="190" t="s">
        <v>395</v>
      </c>
      <c r="G121" s="191" t="s">
        <v>221</v>
      </c>
      <c r="H121" s="192">
        <v>32</v>
      </c>
      <c r="I121" s="193"/>
      <c r="J121" s="194">
        <f>ROUND(I121*H121,2)</f>
        <v>0</v>
      </c>
      <c r="K121" s="190" t="s">
        <v>170</v>
      </c>
      <c r="L121" s="195"/>
      <c r="M121" s="196" t="s">
        <v>3</v>
      </c>
      <c r="N121" s="197" t="s">
        <v>43</v>
      </c>
      <c r="O121" s="72"/>
      <c r="P121" s="162">
        <f>O121*H121</f>
        <v>0</v>
      </c>
      <c r="Q121" s="162">
        <v>0.00059999999999999995</v>
      </c>
      <c r="R121" s="162">
        <f>Q121*H121</f>
        <v>0.019199999999999998</v>
      </c>
      <c r="S121" s="162">
        <v>0</v>
      </c>
      <c r="T121" s="163">
        <f>S121*H121</f>
        <v>0</v>
      </c>
      <c r="U121" s="38"/>
      <c r="V121" s="38"/>
      <c r="W121" s="38"/>
      <c r="X121" s="38"/>
      <c r="Y121" s="38"/>
      <c r="Z121" s="38"/>
      <c r="AA121" s="38"/>
      <c r="AB121" s="38"/>
      <c r="AC121" s="38"/>
      <c r="AD121" s="38"/>
      <c r="AE121" s="38"/>
      <c r="AR121" s="164" t="s">
        <v>218</v>
      </c>
      <c r="AT121" s="164" t="s">
        <v>211</v>
      </c>
      <c r="AU121" s="164" t="s">
        <v>72</v>
      </c>
      <c r="AY121" s="19" t="s">
        <v>172</v>
      </c>
      <c r="BE121" s="165">
        <f>IF(N121="základní",J121,0)</f>
        <v>0</v>
      </c>
      <c r="BF121" s="165">
        <f>IF(N121="snížená",J121,0)</f>
        <v>0</v>
      </c>
      <c r="BG121" s="165">
        <f>IF(N121="zákl. přenesená",J121,0)</f>
        <v>0</v>
      </c>
      <c r="BH121" s="165">
        <f>IF(N121="sníž. přenesená",J121,0)</f>
        <v>0</v>
      </c>
      <c r="BI121" s="165">
        <f>IF(N121="nulová",J121,0)</f>
        <v>0</v>
      </c>
      <c r="BJ121" s="19" t="s">
        <v>79</v>
      </c>
      <c r="BK121" s="165">
        <f>ROUND(I121*H121,2)</f>
        <v>0</v>
      </c>
      <c r="BL121" s="19" t="s">
        <v>171</v>
      </c>
      <c r="BM121" s="164" t="s">
        <v>396</v>
      </c>
    </row>
    <row r="122" s="2" customFormat="1">
      <c r="A122" s="38"/>
      <c r="B122" s="39"/>
      <c r="C122" s="38"/>
      <c r="D122" s="166" t="s">
        <v>174</v>
      </c>
      <c r="E122" s="38"/>
      <c r="F122" s="167" t="s">
        <v>395</v>
      </c>
      <c r="G122" s="38"/>
      <c r="H122" s="38"/>
      <c r="I122" s="168"/>
      <c r="J122" s="38"/>
      <c r="K122" s="38"/>
      <c r="L122" s="39"/>
      <c r="M122" s="169"/>
      <c r="N122" s="170"/>
      <c r="O122" s="72"/>
      <c r="P122" s="72"/>
      <c r="Q122" s="72"/>
      <c r="R122" s="72"/>
      <c r="S122" s="72"/>
      <c r="T122" s="73"/>
      <c r="U122" s="38"/>
      <c r="V122" s="38"/>
      <c r="W122" s="38"/>
      <c r="X122" s="38"/>
      <c r="Y122" s="38"/>
      <c r="Z122" s="38"/>
      <c r="AA122" s="38"/>
      <c r="AB122" s="38"/>
      <c r="AC122" s="38"/>
      <c r="AD122" s="38"/>
      <c r="AE122" s="38"/>
      <c r="AT122" s="19" t="s">
        <v>174</v>
      </c>
      <c r="AU122" s="19" t="s">
        <v>72</v>
      </c>
    </row>
    <row r="123" s="10" customFormat="1">
      <c r="A123" s="10"/>
      <c r="B123" s="171"/>
      <c r="C123" s="10"/>
      <c r="D123" s="166" t="s">
        <v>176</v>
      </c>
      <c r="E123" s="172" t="s">
        <v>3</v>
      </c>
      <c r="F123" s="173" t="s">
        <v>397</v>
      </c>
      <c r="G123" s="10"/>
      <c r="H123" s="174">
        <v>32</v>
      </c>
      <c r="I123" s="175"/>
      <c r="J123" s="10"/>
      <c r="K123" s="10"/>
      <c r="L123" s="171"/>
      <c r="M123" s="176"/>
      <c r="N123" s="177"/>
      <c r="O123" s="177"/>
      <c r="P123" s="177"/>
      <c r="Q123" s="177"/>
      <c r="R123" s="177"/>
      <c r="S123" s="177"/>
      <c r="T123" s="178"/>
      <c r="U123" s="10"/>
      <c r="V123" s="10"/>
      <c r="W123" s="10"/>
      <c r="X123" s="10"/>
      <c r="Y123" s="10"/>
      <c r="Z123" s="10"/>
      <c r="AA123" s="10"/>
      <c r="AB123" s="10"/>
      <c r="AC123" s="10"/>
      <c r="AD123" s="10"/>
      <c r="AE123" s="10"/>
      <c r="AT123" s="172" t="s">
        <v>176</v>
      </c>
      <c r="AU123" s="172" t="s">
        <v>72</v>
      </c>
      <c r="AV123" s="10" t="s">
        <v>81</v>
      </c>
      <c r="AW123" s="10" t="s">
        <v>33</v>
      </c>
      <c r="AX123" s="10" t="s">
        <v>79</v>
      </c>
      <c r="AY123" s="172" t="s">
        <v>172</v>
      </c>
    </row>
    <row r="124" s="2" customFormat="1" ht="16.5" customHeight="1">
      <c r="A124" s="38"/>
      <c r="B124" s="152"/>
      <c r="C124" s="188" t="s">
        <v>252</v>
      </c>
      <c r="D124" s="188" t="s">
        <v>211</v>
      </c>
      <c r="E124" s="189" t="s">
        <v>398</v>
      </c>
      <c r="F124" s="190" t="s">
        <v>399</v>
      </c>
      <c r="G124" s="191" t="s">
        <v>221</v>
      </c>
      <c r="H124" s="192">
        <v>32</v>
      </c>
      <c r="I124" s="193"/>
      <c r="J124" s="194">
        <f>ROUND(I124*H124,2)</f>
        <v>0</v>
      </c>
      <c r="K124" s="190" t="s">
        <v>170</v>
      </c>
      <c r="L124" s="195"/>
      <c r="M124" s="196" t="s">
        <v>3</v>
      </c>
      <c r="N124" s="197" t="s">
        <v>43</v>
      </c>
      <c r="O124" s="72"/>
      <c r="P124" s="162">
        <f>O124*H124</f>
        <v>0</v>
      </c>
      <c r="Q124" s="162">
        <v>0.00012</v>
      </c>
      <c r="R124" s="162">
        <f>Q124*H124</f>
        <v>0.0038400000000000001</v>
      </c>
      <c r="S124" s="162">
        <v>0</v>
      </c>
      <c r="T124" s="163">
        <f>S124*H124</f>
        <v>0</v>
      </c>
      <c r="U124" s="38"/>
      <c r="V124" s="38"/>
      <c r="W124" s="38"/>
      <c r="X124" s="38"/>
      <c r="Y124" s="38"/>
      <c r="Z124" s="38"/>
      <c r="AA124" s="38"/>
      <c r="AB124" s="38"/>
      <c r="AC124" s="38"/>
      <c r="AD124" s="38"/>
      <c r="AE124" s="38"/>
      <c r="AR124" s="164" t="s">
        <v>218</v>
      </c>
      <c r="AT124" s="164" t="s">
        <v>211</v>
      </c>
      <c r="AU124" s="164" t="s">
        <v>72</v>
      </c>
      <c r="AY124" s="19" t="s">
        <v>172</v>
      </c>
      <c r="BE124" s="165">
        <f>IF(N124="základní",J124,0)</f>
        <v>0</v>
      </c>
      <c r="BF124" s="165">
        <f>IF(N124="snížená",J124,0)</f>
        <v>0</v>
      </c>
      <c r="BG124" s="165">
        <f>IF(N124="zákl. přenesená",J124,0)</f>
        <v>0</v>
      </c>
      <c r="BH124" s="165">
        <f>IF(N124="sníž. přenesená",J124,0)</f>
        <v>0</v>
      </c>
      <c r="BI124" s="165">
        <f>IF(N124="nulová",J124,0)</f>
        <v>0</v>
      </c>
      <c r="BJ124" s="19" t="s">
        <v>79</v>
      </c>
      <c r="BK124" s="165">
        <f>ROUND(I124*H124,2)</f>
        <v>0</v>
      </c>
      <c r="BL124" s="19" t="s">
        <v>171</v>
      </c>
      <c r="BM124" s="164" t="s">
        <v>400</v>
      </c>
    </row>
    <row r="125" s="2" customFormat="1">
      <c r="A125" s="38"/>
      <c r="B125" s="39"/>
      <c r="C125" s="38"/>
      <c r="D125" s="166" t="s">
        <v>174</v>
      </c>
      <c r="E125" s="38"/>
      <c r="F125" s="167" t="s">
        <v>399</v>
      </c>
      <c r="G125" s="38"/>
      <c r="H125" s="38"/>
      <c r="I125" s="168"/>
      <c r="J125" s="38"/>
      <c r="K125" s="38"/>
      <c r="L125" s="39"/>
      <c r="M125" s="169"/>
      <c r="N125" s="170"/>
      <c r="O125" s="72"/>
      <c r="P125" s="72"/>
      <c r="Q125" s="72"/>
      <c r="R125" s="72"/>
      <c r="S125" s="72"/>
      <c r="T125" s="73"/>
      <c r="U125" s="38"/>
      <c r="V125" s="38"/>
      <c r="W125" s="38"/>
      <c r="X125" s="38"/>
      <c r="Y125" s="38"/>
      <c r="Z125" s="38"/>
      <c r="AA125" s="38"/>
      <c r="AB125" s="38"/>
      <c r="AC125" s="38"/>
      <c r="AD125" s="38"/>
      <c r="AE125" s="38"/>
      <c r="AT125" s="19" t="s">
        <v>174</v>
      </c>
      <c r="AU125" s="19" t="s">
        <v>72</v>
      </c>
    </row>
    <row r="126" s="2" customFormat="1" ht="16.5" customHeight="1">
      <c r="A126" s="38"/>
      <c r="B126" s="152"/>
      <c r="C126" s="188" t="s">
        <v>9</v>
      </c>
      <c r="D126" s="188" t="s">
        <v>211</v>
      </c>
      <c r="E126" s="189" t="s">
        <v>401</v>
      </c>
      <c r="F126" s="190" t="s">
        <v>402</v>
      </c>
      <c r="G126" s="191" t="s">
        <v>221</v>
      </c>
      <c r="H126" s="192">
        <v>32</v>
      </c>
      <c r="I126" s="193"/>
      <c r="J126" s="194">
        <f>ROUND(I126*H126,2)</f>
        <v>0</v>
      </c>
      <c r="K126" s="190" t="s">
        <v>170</v>
      </c>
      <c r="L126" s="195"/>
      <c r="M126" s="196" t="s">
        <v>3</v>
      </c>
      <c r="N126" s="197" t="s">
        <v>43</v>
      </c>
      <c r="O126" s="72"/>
      <c r="P126" s="162">
        <f>O126*H126</f>
        <v>0</v>
      </c>
      <c r="Q126" s="162">
        <v>9.0000000000000006E-05</v>
      </c>
      <c r="R126" s="162">
        <f>Q126*H126</f>
        <v>0.0028800000000000002</v>
      </c>
      <c r="S126" s="162">
        <v>0</v>
      </c>
      <c r="T126" s="163">
        <f>S126*H126</f>
        <v>0</v>
      </c>
      <c r="U126" s="38"/>
      <c r="V126" s="38"/>
      <c r="W126" s="38"/>
      <c r="X126" s="38"/>
      <c r="Y126" s="38"/>
      <c r="Z126" s="38"/>
      <c r="AA126" s="38"/>
      <c r="AB126" s="38"/>
      <c r="AC126" s="38"/>
      <c r="AD126" s="38"/>
      <c r="AE126" s="38"/>
      <c r="AR126" s="164" t="s">
        <v>218</v>
      </c>
      <c r="AT126" s="164" t="s">
        <v>211</v>
      </c>
      <c r="AU126" s="164" t="s">
        <v>72</v>
      </c>
      <c r="AY126" s="19" t="s">
        <v>172</v>
      </c>
      <c r="BE126" s="165">
        <f>IF(N126="základní",J126,0)</f>
        <v>0</v>
      </c>
      <c r="BF126" s="165">
        <f>IF(N126="snížená",J126,0)</f>
        <v>0</v>
      </c>
      <c r="BG126" s="165">
        <f>IF(N126="zákl. přenesená",J126,0)</f>
        <v>0</v>
      </c>
      <c r="BH126" s="165">
        <f>IF(N126="sníž. přenesená",J126,0)</f>
        <v>0</v>
      </c>
      <c r="BI126" s="165">
        <f>IF(N126="nulová",J126,0)</f>
        <v>0</v>
      </c>
      <c r="BJ126" s="19" t="s">
        <v>79</v>
      </c>
      <c r="BK126" s="165">
        <f>ROUND(I126*H126,2)</f>
        <v>0</v>
      </c>
      <c r="BL126" s="19" t="s">
        <v>171</v>
      </c>
      <c r="BM126" s="164" t="s">
        <v>403</v>
      </c>
    </row>
    <row r="127" s="2" customFormat="1">
      <c r="A127" s="38"/>
      <c r="B127" s="39"/>
      <c r="C127" s="38"/>
      <c r="D127" s="166" t="s">
        <v>174</v>
      </c>
      <c r="E127" s="38"/>
      <c r="F127" s="167" t="s">
        <v>402</v>
      </c>
      <c r="G127" s="38"/>
      <c r="H127" s="38"/>
      <c r="I127" s="168"/>
      <c r="J127" s="38"/>
      <c r="K127" s="38"/>
      <c r="L127" s="39"/>
      <c r="M127" s="169"/>
      <c r="N127" s="170"/>
      <c r="O127" s="72"/>
      <c r="P127" s="72"/>
      <c r="Q127" s="72"/>
      <c r="R127" s="72"/>
      <c r="S127" s="72"/>
      <c r="T127" s="73"/>
      <c r="U127" s="38"/>
      <c r="V127" s="38"/>
      <c r="W127" s="38"/>
      <c r="X127" s="38"/>
      <c r="Y127" s="38"/>
      <c r="Z127" s="38"/>
      <c r="AA127" s="38"/>
      <c r="AB127" s="38"/>
      <c r="AC127" s="38"/>
      <c r="AD127" s="38"/>
      <c r="AE127" s="38"/>
      <c r="AT127" s="19" t="s">
        <v>174</v>
      </c>
      <c r="AU127" s="19" t="s">
        <v>72</v>
      </c>
    </row>
    <row r="128" s="2" customFormat="1" ht="16.5" customHeight="1">
      <c r="A128" s="38"/>
      <c r="B128" s="152"/>
      <c r="C128" s="153" t="s">
        <v>262</v>
      </c>
      <c r="D128" s="153" t="s">
        <v>166</v>
      </c>
      <c r="E128" s="154" t="s">
        <v>404</v>
      </c>
      <c r="F128" s="155" t="s">
        <v>405</v>
      </c>
      <c r="G128" s="156" t="s">
        <v>221</v>
      </c>
      <c r="H128" s="157">
        <v>35</v>
      </c>
      <c r="I128" s="158"/>
      <c r="J128" s="159">
        <f>ROUND(I128*H128,2)</f>
        <v>0</v>
      </c>
      <c r="K128" s="155" t="s">
        <v>170</v>
      </c>
      <c r="L128" s="39"/>
      <c r="M128" s="160" t="s">
        <v>3</v>
      </c>
      <c r="N128" s="161" t="s">
        <v>43</v>
      </c>
      <c r="O128" s="72"/>
      <c r="P128" s="162">
        <f>O128*H128</f>
        <v>0</v>
      </c>
      <c r="Q128" s="162">
        <v>0</v>
      </c>
      <c r="R128" s="162">
        <f>Q128*H128</f>
        <v>0</v>
      </c>
      <c r="S128" s="162">
        <v>0</v>
      </c>
      <c r="T128" s="163">
        <f>S128*H128</f>
        <v>0</v>
      </c>
      <c r="U128" s="38"/>
      <c r="V128" s="38"/>
      <c r="W128" s="38"/>
      <c r="X128" s="38"/>
      <c r="Y128" s="38"/>
      <c r="Z128" s="38"/>
      <c r="AA128" s="38"/>
      <c r="AB128" s="38"/>
      <c r="AC128" s="38"/>
      <c r="AD128" s="38"/>
      <c r="AE128" s="38"/>
      <c r="AR128" s="164" t="s">
        <v>171</v>
      </c>
      <c r="AT128" s="164" t="s">
        <v>166</v>
      </c>
      <c r="AU128" s="164" t="s">
        <v>72</v>
      </c>
      <c r="AY128" s="19" t="s">
        <v>172</v>
      </c>
      <c r="BE128" s="165">
        <f>IF(N128="základní",J128,0)</f>
        <v>0</v>
      </c>
      <c r="BF128" s="165">
        <f>IF(N128="snížená",J128,0)</f>
        <v>0</v>
      </c>
      <c r="BG128" s="165">
        <f>IF(N128="zákl. přenesená",J128,0)</f>
        <v>0</v>
      </c>
      <c r="BH128" s="165">
        <f>IF(N128="sníž. přenesená",J128,0)</f>
        <v>0</v>
      </c>
      <c r="BI128" s="165">
        <f>IF(N128="nulová",J128,0)</f>
        <v>0</v>
      </c>
      <c r="BJ128" s="19" t="s">
        <v>79</v>
      </c>
      <c r="BK128" s="165">
        <f>ROUND(I128*H128,2)</f>
        <v>0</v>
      </c>
      <c r="BL128" s="19" t="s">
        <v>171</v>
      </c>
      <c r="BM128" s="164" t="s">
        <v>406</v>
      </c>
    </row>
    <row r="129" s="2" customFormat="1">
      <c r="A129" s="38"/>
      <c r="B129" s="39"/>
      <c r="C129" s="38"/>
      <c r="D129" s="166" t="s">
        <v>174</v>
      </c>
      <c r="E129" s="38"/>
      <c r="F129" s="167" t="s">
        <v>407</v>
      </c>
      <c r="G129" s="38"/>
      <c r="H129" s="38"/>
      <c r="I129" s="168"/>
      <c r="J129" s="38"/>
      <c r="K129" s="38"/>
      <c r="L129" s="39"/>
      <c r="M129" s="169"/>
      <c r="N129" s="170"/>
      <c r="O129" s="72"/>
      <c r="P129" s="72"/>
      <c r="Q129" s="72"/>
      <c r="R129" s="72"/>
      <c r="S129" s="72"/>
      <c r="T129" s="73"/>
      <c r="U129" s="38"/>
      <c r="V129" s="38"/>
      <c r="W129" s="38"/>
      <c r="X129" s="38"/>
      <c r="Y129" s="38"/>
      <c r="Z129" s="38"/>
      <c r="AA129" s="38"/>
      <c r="AB129" s="38"/>
      <c r="AC129" s="38"/>
      <c r="AD129" s="38"/>
      <c r="AE129" s="38"/>
      <c r="AT129" s="19" t="s">
        <v>174</v>
      </c>
      <c r="AU129" s="19" t="s">
        <v>72</v>
      </c>
    </row>
    <row r="130" s="2" customFormat="1">
      <c r="A130" s="38"/>
      <c r="B130" s="39"/>
      <c r="C130" s="38"/>
      <c r="D130" s="166" t="s">
        <v>193</v>
      </c>
      <c r="E130" s="38"/>
      <c r="F130" s="179" t="s">
        <v>408</v>
      </c>
      <c r="G130" s="38"/>
      <c r="H130" s="38"/>
      <c r="I130" s="168"/>
      <c r="J130" s="38"/>
      <c r="K130" s="38"/>
      <c r="L130" s="39"/>
      <c r="M130" s="169"/>
      <c r="N130" s="170"/>
      <c r="O130" s="72"/>
      <c r="P130" s="72"/>
      <c r="Q130" s="72"/>
      <c r="R130" s="72"/>
      <c r="S130" s="72"/>
      <c r="T130" s="73"/>
      <c r="U130" s="38"/>
      <c r="V130" s="38"/>
      <c r="W130" s="38"/>
      <c r="X130" s="38"/>
      <c r="Y130" s="38"/>
      <c r="Z130" s="38"/>
      <c r="AA130" s="38"/>
      <c r="AB130" s="38"/>
      <c r="AC130" s="38"/>
      <c r="AD130" s="38"/>
      <c r="AE130" s="38"/>
      <c r="AT130" s="19" t="s">
        <v>193</v>
      </c>
      <c r="AU130" s="19" t="s">
        <v>72</v>
      </c>
    </row>
    <row r="131" s="2" customFormat="1" ht="16.5" customHeight="1">
      <c r="A131" s="38"/>
      <c r="B131" s="152"/>
      <c r="C131" s="153" t="s">
        <v>266</v>
      </c>
      <c r="D131" s="153" t="s">
        <v>166</v>
      </c>
      <c r="E131" s="154" t="s">
        <v>409</v>
      </c>
      <c r="F131" s="155" t="s">
        <v>410</v>
      </c>
      <c r="G131" s="156" t="s">
        <v>214</v>
      </c>
      <c r="H131" s="157">
        <v>4.2000000000000002</v>
      </c>
      <c r="I131" s="158"/>
      <c r="J131" s="159">
        <f>ROUND(I131*H131,2)</f>
        <v>0</v>
      </c>
      <c r="K131" s="155" t="s">
        <v>170</v>
      </c>
      <c r="L131" s="39"/>
      <c r="M131" s="160" t="s">
        <v>3</v>
      </c>
      <c r="N131" s="161" t="s">
        <v>43</v>
      </c>
      <c r="O131" s="72"/>
      <c r="P131" s="162">
        <f>O131*H131</f>
        <v>0</v>
      </c>
      <c r="Q131" s="162">
        <v>0</v>
      </c>
      <c r="R131" s="162">
        <f>Q131*H131</f>
        <v>0</v>
      </c>
      <c r="S131" s="162">
        <v>0</v>
      </c>
      <c r="T131" s="163">
        <f>S131*H131</f>
        <v>0</v>
      </c>
      <c r="U131" s="38"/>
      <c r="V131" s="38"/>
      <c r="W131" s="38"/>
      <c r="X131" s="38"/>
      <c r="Y131" s="38"/>
      <c r="Z131" s="38"/>
      <c r="AA131" s="38"/>
      <c r="AB131" s="38"/>
      <c r="AC131" s="38"/>
      <c r="AD131" s="38"/>
      <c r="AE131" s="38"/>
      <c r="AR131" s="164" t="s">
        <v>292</v>
      </c>
      <c r="AT131" s="164" t="s">
        <v>166</v>
      </c>
      <c r="AU131" s="164" t="s">
        <v>72</v>
      </c>
      <c r="AY131" s="19" t="s">
        <v>172</v>
      </c>
      <c r="BE131" s="165">
        <f>IF(N131="základní",J131,0)</f>
        <v>0</v>
      </c>
      <c r="BF131" s="165">
        <f>IF(N131="snížená",J131,0)</f>
        <v>0</v>
      </c>
      <c r="BG131" s="165">
        <f>IF(N131="zákl. přenesená",J131,0)</f>
        <v>0</v>
      </c>
      <c r="BH131" s="165">
        <f>IF(N131="sníž. přenesená",J131,0)</f>
        <v>0</v>
      </c>
      <c r="BI131" s="165">
        <f>IF(N131="nulová",J131,0)</f>
        <v>0</v>
      </c>
      <c r="BJ131" s="19" t="s">
        <v>79</v>
      </c>
      <c r="BK131" s="165">
        <f>ROUND(I131*H131,2)</f>
        <v>0</v>
      </c>
      <c r="BL131" s="19" t="s">
        <v>292</v>
      </c>
      <c r="BM131" s="164" t="s">
        <v>411</v>
      </c>
    </row>
    <row r="132" s="2" customFormat="1">
      <c r="A132" s="38"/>
      <c r="B132" s="39"/>
      <c r="C132" s="38"/>
      <c r="D132" s="166" t="s">
        <v>174</v>
      </c>
      <c r="E132" s="38"/>
      <c r="F132" s="167" t="s">
        <v>412</v>
      </c>
      <c r="G132" s="38"/>
      <c r="H132" s="38"/>
      <c r="I132" s="168"/>
      <c r="J132" s="38"/>
      <c r="K132" s="38"/>
      <c r="L132" s="39"/>
      <c r="M132" s="169"/>
      <c r="N132" s="170"/>
      <c r="O132" s="72"/>
      <c r="P132" s="72"/>
      <c r="Q132" s="72"/>
      <c r="R132" s="72"/>
      <c r="S132" s="72"/>
      <c r="T132" s="73"/>
      <c r="U132" s="38"/>
      <c r="V132" s="38"/>
      <c r="W132" s="38"/>
      <c r="X132" s="38"/>
      <c r="Y132" s="38"/>
      <c r="Z132" s="38"/>
      <c r="AA132" s="38"/>
      <c r="AB132" s="38"/>
      <c r="AC132" s="38"/>
      <c r="AD132" s="38"/>
      <c r="AE132" s="38"/>
      <c r="AT132" s="19" t="s">
        <v>174</v>
      </c>
      <c r="AU132" s="19" t="s">
        <v>72</v>
      </c>
    </row>
    <row r="133" s="10" customFormat="1">
      <c r="A133" s="10"/>
      <c r="B133" s="171"/>
      <c r="C133" s="10"/>
      <c r="D133" s="166" t="s">
        <v>176</v>
      </c>
      <c r="E133" s="172" t="s">
        <v>3</v>
      </c>
      <c r="F133" s="173" t="s">
        <v>413</v>
      </c>
      <c r="G133" s="10"/>
      <c r="H133" s="174">
        <v>4.2000000000000002</v>
      </c>
      <c r="I133" s="175"/>
      <c r="J133" s="10"/>
      <c r="K133" s="10"/>
      <c r="L133" s="171"/>
      <c r="M133" s="176"/>
      <c r="N133" s="177"/>
      <c r="O133" s="177"/>
      <c r="P133" s="177"/>
      <c r="Q133" s="177"/>
      <c r="R133" s="177"/>
      <c r="S133" s="177"/>
      <c r="T133" s="178"/>
      <c r="U133" s="10"/>
      <c r="V133" s="10"/>
      <c r="W133" s="10"/>
      <c r="X133" s="10"/>
      <c r="Y133" s="10"/>
      <c r="Z133" s="10"/>
      <c r="AA133" s="10"/>
      <c r="AB133" s="10"/>
      <c r="AC133" s="10"/>
      <c r="AD133" s="10"/>
      <c r="AE133" s="10"/>
      <c r="AT133" s="172" t="s">
        <v>176</v>
      </c>
      <c r="AU133" s="172" t="s">
        <v>72</v>
      </c>
      <c r="AV133" s="10" t="s">
        <v>81</v>
      </c>
      <c r="AW133" s="10" t="s">
        <v>33</v>
      </c>
      <c r="AX133" s="10" t="s">
        <v>79</v>
      </c>
      <c r="AY133" s="172" t="s">
        <v>172</v>
      </c>
    </row>
    <row r="134" s="2" customFormat="1" ht="16.5" customHeight="1">
      <c r="A134" s="38"/>
      <c r="B134" s="152"/>
      <c r="C134" s="153" t="s">
        <v>271</v>
      </c>
      <c r="D134" s="153" t="s">
        <v>166</v>
      </c>
      <c r="E134" s="154" t="s">
        <v>284</v>
      </c>
      <c r="F134" s="155" t="s">
        <v>285</v>
      </c>
      <c r="G134" s="156" t="s">
        <v>214</v>
      </c>
      <c r="H134" s="157">
        <v>68.299999999999997</v>
      </c>
      <c r="I134" s="158"/>
      <c r="J134" s="159">
        <f>ROUND(I134*H134,2)</f>
        <v>0</v>
      </c>
      <c r="K134" s="155" t="s">
        <v>170</v>
      </c>
      <c r="L134" s="39"/>
      <c r="M134" s="160" t="s">
        <v>3</v>
      </c>
      <c r="N134" s="161" t="s">
        <v>43</v>
      </c>
      <c r="O134" s="72"/>
      <c r="P134" s="162">
        <f>O134*H134</f>
        <v>0</v>
      </c>
      <c r="Q134" s="162">
        <v>0</v>
      </c>
      <c r="R134" s="162">
        <f>Q134*H134</f>
        <v>0</v>
      </c>
      <c r="S134" s="162">
        <v>0</v>
      </c>
      <c r="T134" s="163">
        <f>S134*H134</f>
        <v>0</v>
      </c>
      <c r="U134" s="38"/>
      <c r="V134" s="38"/>
      <c r="W134" s="38"/>
      <c r="X134" s="38"/>
      <c r="Y134" s="38"/>
      <c r="Z134" s="38"/>
      <c r="AA134" s="38"/>
      <c r="AB134" s="38"/>
      <c r="AC134" s="38"/>
      <c r="AD134" s="38"/>
      <c r="AE134" s="38"/>
      <c r="AR134" s="164" t="s">
        <v>171</v>
      </c>
      <c r="AT134" s="164" t="s">
        <v>166</v>
      </c>
      <c r="AU134" s="164" t="s">
        <v>72</v>
      </c>
      <c r="AY134" s="19" t="s">
        <v>172</v>
      </c>
      <c r="BE134" s="165">
        <f>IF(N134="základní",J134,0)</f>
        <v>0</v>
      </c>
      <c r="BF134" s="165">
        <f>IF(N134="snížená",J134,0)</f>
        <v>0</v>
      </c>
      <c r="BG134" s="165">
        <f>IF(N134="zákl. přenesená",J134,0)</f>
        <v>0</v>
      </c>
      <c r="BH134" s="165">
        <f>IF(N134="sníž. přenesená",J134,0)</f>
        <v>0</v>
      </c>
      <c r="BI134" s="165">
        <f>IF(N134="nulová",J134,0)</f>
        <v>0</v>
      </c>
      <c r="BJ134" s="19" t="s">
        <v>79</v>
      </c>
      <c r="BK134" s="165">
        <f>ROUND(I134*H134,2)</f>
        <v>0</v>
      </c>
      <c r="BL134" s="19" t="s">
        <v>171</v>
      </c>
      <c r="BM134" s="164" t="s">
        <v>414</v>
      </c>
    </row>
    <row r="135" s="2" customFormat="1">
      <c r="A135" s="38"/>
      <c r="B135" s="39"/>
      <c r="C135" s="38"/>
      <c r="D135" s="166" t="s">
        <v>174</v>
      </c>
      <c r="E135" s="38"/>
      <c r="F135" s="167" t="s">
        <v>287</v>
      </c>
      <c r="G135" s="38"/>
      <c r="H135" s="38"/>
      <c r="I135" s="168"/>
      <c r="J135" s="38"/>
      <c r="K135" s="38"/>
      <c r="L135" s="39"/>
      <c r="M135" s="169"/>
      <c r="N135" s="170"/>
      <c r="O135" s="72"/>
      <c r="P135" s="72"/>
      <c r="Q135" s="72"/>
      <c r="R135" s="72"/>
      <c r="S135" s="72"/>
      <c r="T135" s="73"/>
      <c r="U135" s="38"/>
      <c r="V135" s="38"/>
      <c r="W135" s="38"/>
      <c r="X135" s="38"/>
      <c r="Y135" s="38"/>
      <c r="Z135" s="38"/>
      <c r="AA135" s="38"/>
      <c r="AB135" s="38"/>
      <c r="AC135" s="38"/>
      <c r="AD135" s="38"/>
      <c r="AE135" s="38"/>
      <c r="AT135" s="19" t="s">
        <v>174</v>
      </c>
      <c r="AU135" s="19" t="s">
        <v>72</v>
      </c>
    </row>
    <row r="136" s="10" customFormat="1">
      <c r="A136" s="10"/>
      <c r="B136" s="171"/>
      <c r="C136" s="10"/>
      <c r="D136" s="166" t="s">
        <v>176</v>
      </c>
      <c r="E136" s="172" t="s">
        <v>3</v>
      </c>
      <c r="F136" s="173" t="s">
        <v>415</v>
      </c>
      <c r="G136" s="10"/>
      <c r="H136" s="174">
        <v>4.2000000000000002</v>
      </c>
      <c r="I136" s="175"/>
      <c r="J136" s="10"/>
      <c r="K136" s="10"/>
      <c r="L136" s="171"/>
      <c r="M136" s="176"/>
      <c r="N136" s="177"/>
      <c r="O136" s="177"/>
      <c r="P136" s="177"/>
      <c r="Q136" s="177"/>
      <c r="R136" s="177"/>
      <c r="S136" s="177"/>
      <c r="T136" s="178"/>
      <c r="U136" s="10"/>
      <c r="V136" s="10"/>
      <c r="W136" s="10"/>
      <c r="X136" s="10"/>
      <c r="Y136" s="10"/>
      <c r="Z136" s="10"/>
      <c r="AA136" s="10"/>
      <c r="AB136" s="10"/>
      <c r="AC136" s="10"/>
      <c r="AD136" s="10"/>
      <c r="AE136" s="10"/>
      <c r="AT136" s="172" t="s">
        <v>176</v>
      </c>
      <c r="AU136" s="172" t="s">
        <v>72</v>
      </c>
      <c r="AV136" s="10" t="s">
        <v>81</v>
      </c>
      <c r="AW136" s="10" t="s">
        <v>33</v>
      </c>
      <c r="AX136" s="10" t="s">
        <v>72</v>
      </c>
      <c r="AY136" s="172" t="s">
        <v>172</v>
      </c>
    </row>
    <row r="137" s="10" customFormat="1">
      <c r="A137" s="10"/>
      <c r="B137" s="171"/>
      <c r="C137" s="10"/>
      <c r="D137" s="166" t="s">
        <v>176</v>
      </c>
      <c r="E137" s="172" t="s">
        <v>3</v>
      </c>
      <c r="F137" s="173" t="s">
        <v>416</v>
      </c>
      <c r="G137" s="10"/>
      <c r="H137" s="174">
        <v>64.099999999999994</v>
      </c>
      <c r="I137" s="175"/>
      <c r="J137" s="10"/>
      <c r="K137" s="10"/>
      <c r="L137" s="171"/>
      <c r="M137" s="176"/>
      <c r="N137" s="177"/>
      <c r="O137" s="177"/>
      <c r="P137" s="177"/>
      <c r="Q137" s="177"/>
      <c r="R137" s="177"/>
      <c r="S137" s="177"/>
      <c r="T137" s="178"/>
      <c r="U137" s="10"/>
      <c r="V137" s="10"/>
      <c r="W137" s="10"/>
      <c r="X137" s="10"/>
      <c r="Y137" s="10"/>
      <c r="Z137" s="10"/>
      <c r="AA137" s="10"/>
      <c r="AB137" s="10"/>
      <c r="AC137" s="10"/>
      <c r="AD137" s="10"/>
      <c r="AE137" s="10"/>
      <c r="AT137" s="172" t="s">
        <v>176</v>
      </c>
      <c r="AU137" s="172" t="s">
        <v>72</v>
      </c>
      <c r="AV137" s="10" t="s">
        <v>81</v>
      </c>
      <c r="AW137" s="10" t="s">
        <v>33</v>
      </c>
      <c r="AX137" s="10" t="s">
        <v>72</v>
      </c>
      <c r="AY137" s="172" t="s">
        <v>172</v>
      </c>
    </row>
    <row r="138" s="11" customFormat="1">
      <c r="A138" s="11"/>
      <c r="B138" s="180"/>
      <c r="C138" s="11"/>
      <c r="D138" s="166" t="s">
        <v>176</v>
      </c>
      <c r="E138" s="181" t="s">
        <v>3</v>
      </c>
      <c r="F138" s="182" t="s">
        <v>197</v>
      </c>
      <c r="G138" s="11"/>
      <c r="H138" s="183">
        <v>68.299999999999997</v>
      </c>
      <c r="I138" s="184"/>
      <c r="J138" s="11"/>
      <c r="K138" s="11"/>
      <c r="L138" s="180"/>
      <c r="M138" s="185"/>
      <c r="N138" s="186"/>
      <c r="O138" s="186"/>
      <c r="P138" s="186"/>
      <c r="Q138" s="186"/>
      <c r="R138" s="186"/>
      <c r="S138" s="186"/>
      <c r="T138" s="187"/>
      <c r="U138" s="11"/>
      <c r="V138" s="11"/>
      <c r="W138" s="11"/>
      <c r="X138" s="11"/>
      <c r="Y138" s="11"/>
      <c r="Z138" s="11"/>
      <c r="AA138" s="11"/>
      <c r="AB138" s="11"/>
      <c r="AC138" s="11"/>
      <c r="AD138" s="11"/>
      <c r="AE138" s="11"/>
      <c r="AT138" s="181" t="s">
        <v>176</v>
      </c>
      <c r="AU138" s="181" t="s">
        <v>72</v>
      </c>
      <c r="AV138" s="11" t="s">
        <v>171</v>
      </c>
      <c r="AW138" s="11" t="s">
        <v>33</v>
      </c>
      <c r="AX138" s="11" t="s">
        <v>79</v>
      </c>
      <c r="AY138" s="181" t="s">
        <v>172</v>
      </c>
    </row>
    <row r="139" s="2" customFormat="1" ht="24.15" customHeight="1">
      <c r="A139" s="38"/>
      <c r="B139" s="152"/>
      <c r="C139" s="153" t="s">
        <v>277</v>
      </c>
      <c r="D139" s="153" t="s">
        <v>166</v>
      </c>
      <c r="E139" s="154" t="s">
        <v>310</v>
      </c>
      <c r="F139" s="155" t="s">
        <v>311</v>
      </c>
      <c r="G139" s="156" t="s">
        <v>214</v>
      </c>
      <c r="H139" s="157">
        <v>64.099999999999994</v>
      </c>
      <c r="I139" s="158"/>
      <c r="J139" s="159">
        <f>ROUND(I139*H139,2)</f>
        <v>0</v>
      </c>
      <c r="K139" s="155" t="s">
        <v>170</v>
      </c>
      <c r="L139" s="39"/>
      <c r="M139" s="160" t="s">
        <v>3</v>
      </c>
      <c r="N139" s="161" t="s">
        <v>43</v>
      </c>
      <c r="O139" s="72"/>
      <c r="P139" s="162">
        <f>O139*H139</f>
        <v>0</v>
      </c>
      <c r="Q139" s="162">
        <v>0</v>
      </c>
      <c r="R139" s="162">
        <f>Q139*H139</f>
        <v>0</v>
      </c>
      <c r="S139" s="162">
        <v>0</v>
      </c>
      <c r="T139" s="163">
        <f>S139*H139</f>
        <v>0</v>
      </c>
      <c r="U139" s="38"/>
      <c r="V139" s="38"/>
      <c r="W139" s="38"/>
      <c r="X139" s="38"/>
      <c r="Y139" s="38"/>
      <c r="Z139" s="38"/>
      <c r="AA139" s="38"/>
      <c r="AB139" s="38"/>
      <c r="AC139" s="38"/>
      <c r="AD139" s="38"/>
      <c r="AE139" s="38"/>
      <c r="AR139" s="164" t="s">
        <v>292</v>
      </c>
      <c r="AT139" s="164" t="s">
        <v>166</v>
      </c>
      <c r="AU139" s="164" t="s">
        <v>72</v>
      </c>
      <c r="AY139" s="19" t="s">
        <v>172</v>
      </c>
      <c r="BE139" s="165">
        <f>IF(N139="základní",J139,0)</f>
        <v>0</v>
      </c>
      <c r="BF139" s="165">
        <f>IF(N139="snížená",J139,0)</f>
        <v>0</v>
      </c>
      <c r="BG139" s="165">
        <f>IF(N139="zákl. přenesená",J139,0)</f>
        <v>0</v>
      </c>
      <c r="BH139" s="165">
        <f>IF(N139="sníž. přenesená",J139,0)</f>
        <v>0</v>
      </c>
      <c r="BI139" s="165">
        <f>IF(N139="nulová",J139,0)</f>
        <v>0</v>
      </c>
      <c r="BJ139" s="19" t="s">
        <v>79</v>
      </c>
      <c r="BK139" s="165">
        <f>ROUND(I139*H139,2)</f>
        <v>0</v>
      </c>
      <c r="BL139" s="19" t="s">
        <v>292</v>
      </c>
      <c r="BM139" s="164" t="s">
        <v>417</v>
      </c>
    </row>
    <row r="140" s="2" customFormat="1">
      <c r="A140" s="38"/>
      <c r="B140" s="39"/>
      <c r="C140" s="38"/>
      <c r="D140" s="166" t="s">
        <v>174</v>
      </c>
      <c r="E140" s="38"/>
      <c r="F140" s="167" t="s">
        <v>313</v>
      </c>
      <c r="G140" s="38"/>
      <c r="H140" s="38"/>
      <c r="I140" s="168"/>
      <c r="J140" s="38"/>
      <c r="K140" s="38"/>
      <c r="L140" s="39"/>
      <c r="M140" s="169"/>
      <c r="N140" s="170"/>
      <c r="O140" s="72"/>
      <c r="P140" s="72"/>
      <c r="Q140" s="72"/>
      <c r="R140" s="72"/>
      <c r="S140" s="72"/>
      <c r="T140" s="73"/>
      <c r="U140" s="38"/>
      <c r="V140" s="38"/>
      <c r="W140" s="38"/>
      <c r="X140" s="38"/>
      <c r="Y140" s="38"/>
      <c r="Z140" s="38"/>
      <c r="AA140" s="38"/>
      <c r="AB140" s="38"/>
      <c r="AC140" s="38"/>
      <c r="AD140" s="38"/>
      <c r="AE140" s="38"/>
      <c r="AT140" s="19" t="s">
        <v>174</v>
      </c>
      <c r="AU140" s="19" t="s">
        <v>72</v>
      </c>
    </row>
    <row r="141" s="2" customFormat="1">
      <c r="A141" s="38"/>
      <c r="B141" s="39"/>
      <c r="C141" s="38"/>
      <c r="D141" s="166" t="s">
        <v>193</v>
      </c>
      <c r="E141" s="38"/>
      <c r="F141" s="179" t="s">
        <v>307</v>
      </c>
      <c r="G141" s="38"/>
      <c r="H141" s="38"/>
      <c r="I141" s="168"/>
      <c r="J141" s="38"/>
      <c r="K141" s="38"/>
      <c r="L141" s="39"/>
      <c r="M141" s="169"/>
      <c r="N141" s="170"/>
      <c r="O141" s="72"/>
      <c r="P141" s="72"/>
      <c r="Q141" s="72"/>
      <c r="R141" s="72"/>
      <c r="S141" s="72"/>
      <c r="T141" s="73"/>
      <c r="U141" s="38"/>
      <c r="V141" s="38"/>
      <c r="W141" s="38"/>
      <c r="X141" s="38"/>
      <c r="Y141" s="38"/>
      <c r="Z141" s="38"/>
      <c r="AA141" s="38"/>
      <c r="AB141" s="38"/>
      <c r="AC141" s="38"/>
      <c r="AD141" s="38"/>
      <c r="AE141" s="38"/>
      <c r="AT141" s="19" t="s">
        <v>193</v>
      </c>
      <c r="AU141" s="19" t="s">
        <v>72</v>
      </c>
    </row>
    <row r="142" s="10" customFormat="1">
      <c r="A142" s="10"/>
      <c r="B142" s="171"/>
      <c r="C142" s="10"/>
      <c r="D142" s="166" t="s">
        <v>176</v>
      </c>
      <c r="E142" s="172" t="s">
        <v>3</v>
      </c>
      <c r="F142" s="173" t="s">
        <v>418</v>
      </c>
      <c r="G142" s="10"/>
      <c r="H142" s="174">
        <v>64.099999999999994</v>
      </c>
      <c r="I142" s="175"/>
      <c r="J142" s="10"/>
      <c r="K142" s="10"/>
      <c r="L142" s="171"/>
      <c r="M142" s="176"/>
      <c r="N142" s="177"/>
      <c r="O142" s="177"/>
      <c r="P142" s="177"/>
      <c r="Q142" s="177"/>
      <c r="R142" s="177"/>
      <c r="S142" s="177"/>
      <c r="T142" s="178"/>
      <c r="U142" s="10"/>
      <c r="V142" s="10"/>
      <c r="W142" s="10"/>
      <c r="X142" s="10"/>
      <c r="Y142" s="10"/>
      <c r="Z142" s="10"/>
      <c r="AA142" s="10"/>
      <c r="AB142" s="10"/>
      <c r="AC142" s="10"/>
      <c r="AD142" s="10"/>
      <c r="AE142" s="10"/>
      <c r="AT142" s="172" t="s">
        <v>176</v>
      </c>
      <c r="AU142" s="172" t="s">
        <v>72</v>
      </c>
      <c r="AV142" s="10" t="s">
        <v>81</v>
      </c>
      <c r="AW142" s="10" t="s">
        <v>33</v>
      </c>
      <c r="AX142" s="10" t="s">
        <v>72</v>
      </c>
      <c r="AY142" s="172" t="s">
        <v>172</v>
      </c>
    </row>
    <row r="143" s="11" customFormat="1">
      <c r="A143" s="11"/>
      <c r="B143" s="180"/>
      <c r="C143" s="11"/>
      <c r="D143" s="166" t="s">
        <v>176</v>
      </c>
      <c r="E143" s="181" t="s">
        <v>3</v>
      </c>
      <c r="F143" s="182" t="s">
        <v>197</v>
      </c>
      <c r="G143" s="11"/>
      <c r="H143" s="183">
        <v>64.099999999999994</v>
      </c>
      <c r="I143" s="184"/>
      <c r="J143" s="11"/>
      <c r="K143" s="11"/>
      <c r="L143" s="180"/>
      <c r="M143" s="185"/>
      <c r="N143" s="186"/>
      <c r="O143" s="186"/>
      <c r="P143" s="186"/>
      <c r="Q143" s="186"/>
      <c r="R143" s="186"/>
      <c r="S143" s="186"/>
      <c r="T143" s="187"/>
      <c r="U143" s="11"/>
      <c r="V143" s="11"/>
      <c r="W143" s="11"/>
      <c r="X143" s="11"/>
      <c r="Y143" s="11"/>
      <c r="Z143" s="11"/>
      <c r="AA143" s="11"/>
      <c r="AB143" s="11"/>
      <c r="AC143" s="11"/>
      <c r="AD143" s="11"/>
      <c r="AE143" s="11"/>
      <c r="AT143" s="181" t="s">
        <v>176</v>
      </c>
      <c r="AU143" s="181" t="s">
        <v>72</v>
      </c>
      <c r="AV143" s="11" t="s">
        <v>171</v>
      </c>
      <c r="AW143" s="11" t="s">
        <v>33</v>
      </c>
      <c r="AX143" s="11" t="s">
        <v>79</v>
      </c>
      <c r="AY143" s="181" t="s">
        <v>172</v>
      </c>
    </row>
    <row r="144" s="2" customFormat="1" ht="24.15" customHeight="1">
      <c r="A144" s="38"/>
      <c r="B144" s="152"/>
      <c r="C144" s="153" t="s">
        <v>283</v>
      </c>
      <c r="D144" s="153" t="s">
        <v>166</v>
      </c>
      <c r="E144" s="154" t="s">
        <v>419</v>
      </c>
      <c r="F144" s="155" t="s">
        <v>420</v>
      </c>
      <c r="G144" s="156" t="s">
        <v>214</v>
      </c>
      <c r="H144" s="157">
        <v>3.7999999999999998</v>
      </c>
      <c r="I144" s="158"/>
      <c r="J144" s="159">
        <f>ROUND(I144*H144,2)</f>
        <v>0</v>
      </c>
      <c r="K144" s="155" t="s">
        <v>170</v>
      </c>
      <c r="L144" s="39"/>
      <c r="M144" s="160" t="s">
        <v>3</v>
      </c>
      <c r="N144" s="161" t="s">
        <v>43</v>
      </c>
      <c r="O144" s="72"/>
      <c r="P144" s="162">
        <f>O144*H144</f>
        <v>0</v>
      </c>
      <c r="Q144" s="162">
        <v>0</v>
      </c>
      <c r="R144" s="162">
        <f>Q144*H144</f>
        <v>0</v>
      </c>
      <c r="S144" s="162">
        <v>0</v>
      </c>
      <c r="T144" s="163">
        <f>S144*H144</f>
        <v>0</v>
      </c>
      <c r="U144" s="38"/>
      <c r="V144" s="38"/>
      <c r="W144" s="38"/>
      <c r="X144" s="38"/>
      <c r="Y144" s="38"/>
      <c r="Z144" s="38"/>
      <c r="AA144" s="38"/>
      <c r="AB144" s="38"/>
      <c r="AC144" s="38"/>
      <c r="AD144" s="38"/>
      <c r="AE144" s="38"/>
      <c r="AR144" s="164" t="s">
        <v>292</v>
      </c>
      <c r="AT144" s="164" t="s">
        <v>166</v>
      </c>
      <c r="AU144" s="164" t="s">
        <v>72</v>
      </c>
      <c r="AY144" s="19" t="s">
        <v>172</v>
      </c>
      <c r="BE144" s="165">
        <f>IF(N144="základní",J144,0)</f>
        <v>0</v>
      </c>
      <c r="BF144" s="165">
        <f>IF(N144="snížená",J144,0)</f>
        <v>0</v>
      </c>
      <c r="BG144" s="165">
        <f>IF(N144="zákl. přenesená",J144,0)</f>
        <v>0</v>
      </c>
      <c r="BH144" s="165">
        <f>IF(N144="sníž. přenesená",J144,0)</f>
        <v>0</v>
      </c>
      <c r="BI144" s="165">
        <f>IF(N144="nulová",J144,0)</f>
        <v>0</v>
      </c>
      <c r="BJ144" s="19" t="s">
        <v>79</v>
      </c>
      <c r="BK144" s="165">
        <f>ROUND(I144*H144,2)</f>
        <v>0</v>
      </c>
      <c r="BL144" s="19" t="s">
        <v>292</v>
      </c>
      <c r="BM144" s="164" t="s">
        <v>421</v>
      </c>
    </row>
    <row r="145" s="2" customFormat="1">
      <c r="A145" s="38"/>
      <c r="B145" s="39"/>
      <c r="C145" s="38"/>
      <c r="D145" s="166" t="s">
        <v>174</v>
      </c>
      <c r="E145" s="38"/>
      <c r="F145" s="167" t="s">
        <v>422</v>
      </c>
      <c r="G145" s="38"/>
      <c r="H145" s="38"/>
      <c r="I145" s="168"/>
      <c r="J145" s="38"/>
      <c r="K145" s="38"/>
      <c r="L145" s="39"/>
      <c r="M145" s="169"/>
      <c r="N145" s="170"/>
      <c r="O145" s="72"/>
      <c r="P145" s="72"/>
      <c r="Q145" s="72"/>
      <c r="R145" s="72"/>
      <c r="S145" s="72"/>
      <c r="T145" s="73"/>
      <c r="U145" s="38"/>
      <c r="V145" s="38"/>
      <c r="W145" s="38"/>
      <c r="X145" s="38"/>
      <c r="Y145" s="38"/>
      <c r="Z145" s="38"/>
      <c r="AA145" s="38"/>
      <c r="AB145" s="38"/>
      <c r="AC145" s="38"/>
      <c r="AD145" s="38"/>
      <c r="AE145" s="38"/>
      <c r="AT145" s="19" t="s">
        <v>174</v>
      </c>
      <c r="AU145" s="19" t="s">
        <v>72</v>
      </c>
    </row>
    <row r="146" s="2" customFormat="1">
      <c r="A146" s="38"/>
      <c r="B146" s="39"/>
      <c r="C146" s="38"/>
      <c r="D146" s="166" t="s">
        <v>193</v>
      </c>
      <c r="E146" s="38"/>
      <c r="F146" s="179" t="s">
        <v>307</v>
      </c>
      <c r="G146" s="38"/>
      <c r="H146" s="38"/>
      <c r="I146" s="168"/>
      <c r="J146" s="38"/>
      <c r="K146" s="38"/>
      <c r="L146" s="39"/>
      <c r="M146" s="169"/>
      <c r="N146" s="170"/>
      <c r="O146" s="72"/>
      <c r="P146" s="72"/>
      <c r="Q146" s="72"/>
      <c r="R146" s="72"/>
      <c r="S146" s="72"/>
      <c r="T146" s="73"/>
      <c r="U146" s="38"/>
      <c r="V146" s="38"/>
      <c r="W146" s="38"/>
      <c r="X146" s="38"/>
      <c r="Y146" s="38"/>
      <c r="Z146" s="38"/>
      <c r="AA146" s="38"/>
      <c r="AB146" s="38"/>
      <c r="AC146" s="38"/>
      <c r="AD146" s="38"/>
      <c r="AE146" s="38"/>
      <c r="AT146" s="19" t="s">
        <v>193</v>
      </c>
      <c r="AU146" s="19" t="s">
        <v>72</v>
      </c>
    </row>
    <row r="147" s="10" customFormat="1">
      <c r="A147" s="10"/>
      <c r="B147" s="171"/>
      <c r="C147" s="10"/>
      <c r="D147" s="166" t="s">
        <v>176</v>
      </c>
      <c r="E147" s="172" t="s">
        <v>3</v>
      </c>
      <c r="F147" s="173" t="s">
        <v>423</v>
      </c>
      <c r="G147" s="10"/>
      <c r="H147" s="174">
        <v>3.7999999999999998</v>
      </c>
      <c r="I147" s="175"/>
      <c r="J147" s="10"/>
      <c r="K147" s="10"/>
      <c r="L147" s="171"/>
      <c r="M147" s="176"/>
      <c r="N147" s="177"/>
      <c r="O147" s="177"/>
      <c r="P147" s="177"/>
      <c r="Q147" s="177"/>
      <c r="R147" s="177"/>
      <c r="S147" s="177"/>
      <c r="T147" s="178"/>
      <c r="U147" s="10"/>
      <c r="V147" s="10"/>
      <c r="W147" s="10"/>
      <c r="X147" s="10"/>
      <c r="Y147" s="10"/>
      <c r="Z147" s="10"/>
      <c r="AA147" s="10"/>
      <c r="AB147" s="10"/>
      <c r="AC147" s="10"/>
      <c r="AD147" s="10"/>
      <c r="AE147" s="10"/>
      <c r="AT147" s="172" t="s">
        <v>176</v>
      </c>
      <c r="AU147" s="172" t="s">
        <v>72</v>
      </c>
      <c r="AV147" s="10" t="s">
        <v>81</v>
      </c>
      <c r="AW147" s="10" t="s">
        <v>33</v>
      </c>
      <c r="AX147" s="10" t="s">
        <v>79</v>
      </c>
      <c r="AY147" s="172" t="s">
        <v>172</v>
      </c>
    </row>
    <row r="148" s="2" customFormat="1" ht="24.15" customHeight="1">
      <c r="A148" s="38"/>
      <c r="B148" s="152"/>
      <c r="C148" s="153" t="s">
        <v>8</v>
      </c>
      <c r="D148" s="153" t="s">
        <v>166</v>
      </c>
      <c r="E148" s="154" t="s">
        <v>424</v>
      </c>
      <c r="F148" s="155" t="s">
        <v>425</v>
      </c>
      <c r="G148" s="156" t="s">
        <v>214</v>
      </c>
      <c r="H148" s="157">
        <v>4.2000000000000002</v>
      </c>
      <c r="I148" s="158"/>
      <c r="J148" s="159">
        <f>ROUND(I148*H148,2)</f>
        <v>0</v>
      </c>
      <c r="K148" s="155" t="s">
        <v>170</v>
      </c>
      <c r="L148" s="39"/>
      <c r="M148" s="160" t="s">
        <v>3</v>
      </c>
      <c r="N148" s="161" t="s">
        <v>43</v>
      </c>
      <c r="O148" s="72"/>
      <c r="P148" s="162">
        <f>O148*H148</f>
        <v>0</v>
      </c>
      <c r="Q148" s="162">
        <v>0</v>
      </c>
      <c r="R148" s="162">
        <f>Q148*H148</f>
        <v>0</v>
      </c>
      <c r="S148" s="162">
        <v>0</v>
      </c>
      <c r="T148" s="163">
        <f>S148*H148</f>
        <v>0</v>
      </c>
      <c r="U148" s="38"/>
      <c r="V148" s="38"/>
      <c r="W148" s="38"/>
      <c r="X148" s="38"/>
      <c r="Y148" s="38"/>
      <c r="Z148" s="38"/>
      <c r="AA148" s="38"/>
      <c r="AB148" s="38"/>
      <c r="AC148" s="38"/>
      <c r="AD148" s="38"/>
      <c r="AE148" s="38"/>
      <c r="AR148" s="164" t="s">
        <v>292</v>
      </c>
      <c r="AT148" s="164" t="s">
        <v>166</v>
      </c>
      <c r="AU148" s="164" t="s">
        <v>72</v>
      </c>
      <c r="AY148" s="19" t="s">
        <v>172</v>
      </c>
      <c r="BE148" s="165">
        <f>IF(N148="základní",J148,0)</f>
        <v>0</v>
      </c>
      <c r="BF148" s="165">
        <f>IF(N148="snížená",J148,0)</f>
        <v>0</v>
      </c>
      <c r="BG148" s="165">
        <f>IF(N148="zákl. přenesená",J148,0)</f>
        <v>0</v>
      </c>
      <c r="BH148" s="165">
        <f>IF(N148="sníž. přenesená",J148,0)</f>
        <v>0</v>
      </c>
      <c r="BI148" s="165">
        <f>IF(N148="nulová",J148,0)</f>
        <v>0</v>
      </c>
      <c r="BJ148" s="19" t="s">
        <v>79</v>
      </c>
      <c r="BK148" s="165">
        <f>ROUND(I148*H148,2)</f>
        <v>0</v>
      </c>
      <c r="BL148" s="19" t="s">
        <v>292</v>
      </c>
      <c r="BM148" s="164" t="s">
        <v>426</v>
      </c>
    </row>
    <row r="149" s="2" customFormat="1">
      <c r="A149" s="38"/>
      <c r="B149" s="39"/>
      <c r="C149" s="38"/>
      <c r="D149" s="166" t="s">
        <v>174</v>
      </c>
      <c r="E149" s="38"/>
      <c r="F149" s="167" t="s">
        <v>427</v>
      </c>
      <c r="G149" s="38"/>
      <c r="H149" s="38"/>
      <c r="I149" s="168"/>
      <c r="J149" s="38"/>
      <c r="K149" s="38"/>
      <c r="L149" s="39"/>
      <c r="M149" s="169"/>
      <c r="N149" s="170"/>
      <c r="O149" s="72"/>
      <c r="P149" s="72"/>
      <c r="Q149" s="72"/>
      <c r="R149" s="72"/>
      <c r="S149" s="72"/>
      <c r="T149" s="73"/>
      <c r="U149" s="38"/>
      <c r="V149" s="38"/>
      <c r="W149" s="38"/>
      <c r="X149" s="38"/>
      <c r="Y149" s="38"/>
      <c r="Z149" s="38"/>
      <c r="AA149" s="38"/>
      <c r="AB149" s="38"/>
      <c r="AC149" s="38"/>
      <c r="AD149" s="38"/>
      <c r="AE149" s="38"/>
      <c r="AT149" s="19" t="s">
        <v>174</v>
      </c>
      <c r="AU149" s="19" t="s">
        <v>72</v>
      </c>
    </row>
    <row r="150" s="2" customFormat="1">
      <c r="A150" s="38"/>
      <c r="B150" s="39"/>
      <c r="C150" s="38"/>
      <c r="D150" s="166" t="s">
        <v>193</v>
      </c>
      <c r="E150" s="38"/>
      <c r="F150" s="179" t="s">
        <v>307</v>
      </c>
      <c r="G150" s="38"/>
      <c r="H150" s="38"/>
      <c r="I150" s="168"/>
      <c r="J150" s="38"/>
      <c r="K150" s="38"/>
      <c r="L150" s="39"/>
      <c r="M150" s="169"/>
      <c r="N150" s="170"/>
      <c r="O150" s="72"/>
      <c r="P150" s="72"/>
      <c r="Q150" s="72"/>
      <c r="R150" s="72"/>
      <c r="S150" s="72"/>
      <c r="T150" s="73"/>
      <c r="U150" s="38"/>
      <c r="V150" s="38"/>
      <c r="W150" s="38"/>
      <c r="X150" s="38"/>
      <c r="Y150" s="38"/>
      <c r="Z150" s="38"/>
      <c r="AA150" s="38"/>
      <c r="AB150" s="38"/>
      <c r="AC150" s="38"/>
      <c r="AD150" s="38"/>
      <c r="AE150" s="38"/>
      <c r="AT150" s="19" t="s">
        <v>193</v>
      </c>
      <c r="AU150" s="19" t="s">
        <v>72</v>
      </c>
    </row>
    <row r="151" s="10" customFormat="1">
      <c r="A151" s="10"/>
      <c r="B151" s="171"/>
      <c r="C151" s="10"/>
      <c r="D151" s="166" t="s">
        <v>176</v>
      </c>
      <c r="E151" s="172" t="s">
        <v>3</v>
      </c>
      <c r="F151" s="173" t="s">
        <v>428</v>
      </c>
      <c r="G151" s="10"/>
      <c r="H151" s="174">
        <v>4.2000000000000002</v>
      </c>
      <c r="I151" s="175"/>
      <c r="J151" s="10"/>
      <c r="K151" s="10"/>
      <c r="L151" s="171"/>
      <c r="M151" s="176"/>
      <c r="N151" s="177"/>
      <c r="O151" s="177"/>
      <c r="P151" s="177"/>
      <c r="Q151" s="177"/>
      <c r="R151" s="177"/>
      <c r="S151" s="177"/>
      <c r="T151" s="178"/>
      <c r="U151" s="10"/>
      <c r="V151" s="10"/>
      <c r="W151" s="10"/>
      <c r="X151" s="10"/>
      <c r="Y151" s="10"/>
      <c r="Z151" s="10"/>
      <c r="AA151" s="10"/>
      <c r="AB151" s="10"/>
      <c r="AC151" s="10"/>
      <c r="AD151" s="10"/>
      <c r="AE151" s="10"/>
      <c r="AT151" s="172" t="s">
        <v>176</v>
      </c>
      <c r="AU151" s="172" t="s">
        <v>72</v>
      </c>
      <c r="AV151" s="10" t="s">
        <v>81</v>
      </c>
      <c r="AW151" s="10" t="s">
        <v>33</v>
      </c>
      <c r="AX151" s="10" t="s">
        <v>79</v>
      </c>
      <c r="AY151" s="172" t="s">
        <v>172</v>
      </c>
    </row>
    <row r="152" s="2" customFormat="1" ht="24.15" customHeight="1">
      <c r="A152" s="38"/>
      <c r="B152" s="152"/>
      <c r="C152" s="153" t="s">
        <v>296</v>
      </c>
      <c r="D152" s="153" t="s">
        <v>166</v>
      </c>
      <c r="E152" s="154" t="s">
        <v>429</v>
      </c>
      <c r="F152" s="155" t="s">
        <v>430</v>
      </c>
      <c r="G152" s="156" t="s">
        <v>214</v>
      </c>
      <c r="H152" s="157">
        <v>66.677000000000007</v>
      </c>
      <c r="I152" s="158"/>
      <c r="J152" s="159">
        <f>ROUND(I152*H152,2)</f>
        <v>0</v>
      </c>
      <c r="K152" s="155" t="s">
        <v>170</v>
      </c>
      <c r="L152" s="39"/>
      <c r="M152" s="160" t="s">
        <v>3</v>
      </c>
      <c r="N152" s="161" t="s">
        <v>43</v>
      </c>
      <c r="O152" s="72"/>
      <c r="P152" s="162">
        <f>O152*H152</f>
        <v>0</v>
      </c>
      <c r="Q152" s="162">
        <v>0</v>
      </c>
      <c r="R152" s="162">
        <f>Q152*H152</f>
        <v>0</v>
      </c>
      <c r="S152" s="162">
        <v>0</v>
      </c>
      <c r="T152" s="163">
        <f>S152*H152</f>
        <v>0</v>
      </c>
      <c r="U152" s="38"/>
      <c r="V152" s="38"/>
      <c r="W152" s="38"/>
      <c r="X152" s="38"/>
      <c r="Y152" s="38"/>
      <c r="Z152" s="38"/>
      <c r="AA152" s="38"/>
      <c r="AB152" s="38"/>
      <c r="AC152" s="38"/>
      <c r="AD152" s="38"/>
      <c r="AE152" s="38"/>
      <c r="AR152" s="164" t="s">
        <v>292</v>
      </c>
      <c r="AT152" s="164" t="s">
        <v>166</v>
      </c>
      <c r="AU152" s="164" t="s">
        <v>72</v>
      </c>
      <c r="AY152" s="19" t="s">
        <v>172</v>
      </c>
      <c r="BE152" s="165">
        <f>IF(N152="základní",J152,0)</f>
        <v>0</v>
      </c>
      <c r="BF152" s="165">
        <f>IF(N152="snížená",J152,0)</f>
        <v>0</v>
      </c>
      <c r="BG152" s="165">
        <f>IF(N152="zákl. přenesená",J152,0)</f>
        <v>0</v>
      </c>
      <c r="BH152" s="165">
        <f>IF(N152="sníž. přenesená",J152,0)</f>
        <v>0</v>
      </c>
      <c r="BI152" s="165">
        <f>IF(N152="nulová",J152,0)</f>
        <v>0</v>
      </c>
      <c r="BJ152" s="19" t="s">
        <v>79</v>
      </c>
      <c r="BK152" s="165">
        <f>ROUND(I152*H152,2)</f>
        <v>0</v>
      </c>
      <c r="BL152" s="19" t="s">
        <v>292</v>
      </c>
      <c r="BM152" s="164" t="s">
        <v>431</v>
      </c>
    </row>
    <row r="153" s="2" customFormat="1">
      <c r="A153" s="38"/>
      <c r="B153" s="39"/>
      <c r="C153" s="38"/>
      <c r="D153" s="166" t="s">
        <v>174</v>
      </c>
      <c r="E153" s="38"/>
      <c r="F153" s="167" t="s">
        <v>432</v>
      </c>
      <c r="G153" s="38"/>
      <c r="H153" s="38"/>
      <c r="I153" s="168"/>
      <c r="J153" s="38"/>
      <c r="K153" s="38"/>
      <c r="L153" s="39"/>
      <c r="M153" s="169"/>
      <c r="N153" s="170"/>
      <c r="O153" s="72"/>
      <c r="P153" s="72"/>
      <c r="Q153" s="72"/>
      <c r="R153" s="72"/>
      <c r="S153" s="72"/>
      <c r="T153" s="73"/>
      <c r="U153" s="38"/>
      <c r="V153" s="38"/>
      <c r="W153" s="38"/>
      <c r="X153" s="38"/>
      <c r="Y153" s="38"/>
      <c r="Z153" s="38"/>
      <c r="AA153" s="38"/>
      <c r="AB153" s="38"/>
      <c r="AC153" s="38"/>
      <c r="AD153" s="38"/>
      <c r="AE153" s="38"/>
      <c r="AT153" s="19" t="s">
        <v>174</v>
      </c>
      <c r="AU153" s="19" t="s">
        <v>72</v>
      </c>
    </row>
    <row r="154" s="10" customFormat="1">
      <c r="A154" s="10"/>
      <c r="B154" s="171"/>
      <c r="C154" s="10"/>
      <c r="D154" s="166" t="s">
        <v>176</v>
      </c>
      <c r="E154" s="172" t="s">
        <v>3</v>
      </c>
      <c r="F154" s="173" t="s">
        <v>433</v>
      </c>
      <c r="G154" s="10"/>
      <c r="H154" s="174">
        <v>66.677000000000007</v>
      </c>
      <c r="I154" s="175"/>
      <c r="J154" s="10"/>
      <c r="K154" s="10"/>
      <c r="L154" s="171"/>
      <c r="M154" s="176"/>
      <c r="N154" s="177"/>
      <c r="O154" s="177"/>
      <c r="P154" s="177"/>
      <c r="Q154" s="177"/>
      <c r="R154" s="177"/>
      <c r="S154" s="177"/>
      <c r="T154" s="178"/>
      <c r="U154" s="10"/>
      <c r="V154" s="10"/>
      <c r="W154" s="10"/>
      <c r="X154" s="10"/>
      <c r="Y154" s="10"/>
      <c r="Z154" s="10"/>
      <c r="AA154" s="10"/>
      <c r="AB154" s="10"/>
      <c r="AC154" s="10"/>
      <c r="AD154" s="10"/>
      <c r="AE154" s="10"/>
      <c r="AT154" s="172" t="s">
        <v>176</v>
      </c>
      <c r="AU154" s="172" t="s">
        <v>72</v>
      </c>
      <c r="AV154" s="10" t="s">
        <v>81</v>
      </c>
      <c r="AW154" s="10" t="s">
        <v>33</v>
      </c>
      <c r="AX154" s="10" t="s">
        <v>79</v>
      </c>
      <c r="AY154" s="172" t="s">
        <v>172</v>
      </c>
    </row>
    <row r="155" s="2" customFormat="1" ht="24.15" customHeight="1">
      <c r="A155" s="38"/>
      <c r="B155" s="152"/>
      <c r="C155" s="153" t="s">
        <v>302</v>
      </c>
      <c r="D155" s="153" t="s">
        <v>166</v>
      </c>
      <c r="E155" s="154" t="s">
        <v>434</v>
      </c>
      <c r="F155" s="155" t="s">
        <v>435</v>
      </c>
      <c r="G155" s="156" t="s">
        <v>214</v>
      </c>
      <c r="H155" s="157">
        <v>13335.4</v>
      </c>
      <c r="I155" s="158"/>
      <c r="J155" s="159">
        <f>ROUND(I155*H155,2)</f>
        <v>0</v>
      </c>
      <c r="K155" s="155" t="s">
        <v>170</v>
      </c>
      <c r="L155" s="39"/>
      <c r="M155" s="160" t="s">
        <v>3</v>
      </c>
      <c r="N155" s="161" t="s">
        <v>43</v>
      </c>
      <c r="O155" s="72"/>
      <c r="P155" s="162">
        <f>O155*H155</f>
        <v>0</v>
      </c>
      <c r="Q155" s="162">
        <v>0</v>
      </c>
      <c r="R155" s="162">
        <f>Q155*H155</f>
        <v>0</v>
      </c>
      <c r="S155" s="162">
        <v>0</v>
      </c>
      <c r="T155" s="163">
        <f>S155*H155</f>
        <v>0</v>
      </c>
      <c r="U155" s="38"/>
      <c r="V155" s="38"/>
      <c r="W155" s="38"/>
      <c r="X155" s="38"/>
      <c r="Y155" s="38"/>
      <c r="Z155" s="38"/>
      <c r="AA155" s="38"/>
      <c r="AB155" s="38"/>
      <c r="AC155" s="38"/>
      <c r="AD155" s="38"/>
      <c r="AE155" s="38"/>
      <c r="AR155" s="164" t="s">
        <v>292</v>
      </c>
      <c r="AT155" s="164" t="s">
        <v>166</v>
      </c>
      <c r="AU155" s="164" t="s">
        <v>72</v>
      </c>
      <c r="AY155" s="19" t="s">
        <v>172</v>
      </c>
      <c r="BE155" s="165">
        <f>IF(N155="základní",J155,0)</f>
        <v>0</v>
      </c>
      <c r="BF155" s="165">
        <f>IF(N155="snížená",J155,0)</f>
        <v>0</v>
      </c>
      <c r="BG155" s="165">
        <f>IF(N155="zákl. přenesená",J155,0)</f>
        <v>0</v>
      </c>
      <c r="BH155" s="165">
        <f>IF(N155="sníž. přenesená",J155,0)</f>
        <v>0</v>
      </c>
      <c r="BI155" s="165">
        <f>IF(N155="nulová",J155,0)</f>
        <v>0</v>
      </c>
      <c r="BJ155" s="19" t="s">
        <v>79</v>
      </c>
      <c r="BK155" s="165">
        <f>ROUND(I155*H155,2)</f>
        <v>0</v>
      </c>
      <c r="BL155" s="19" t="s">
        <v>292</v>
      </c>
      <c r="BM155" s="164" t="s">
        <v>436</v>
      </c>
    </row>
    <row r="156" s="2" customFormat="1">
      <c r="A156" s="38"/>
      <c r="B156" s="39"/>
      <c r="C156" s="38"/>
      <c r="D156" s="166" t="s">
        <v>174</v>
      </c>
      <c r="E156" s="38"/>
      <c r="F156" s="167" t="s">
        <v>437</v>
      </c>
      <c r="G156" s="38"/>
      <c r="H156" s="38"/>
      <c r="I156" s="168"/>
      <c r="J156" s="38"/>
      <c r="K156" s="38"/>
      <c r="L156" s="39"/>
      <c r="M156" s="169"/>
      <c r="N156" s="170"/>
      <c r="O156" s="72"/>
      <c r="P156" s="72"/>
      <c r="Q156" s="72"/>
      <c r="R156" s="72"/>
      <c r="S156" s="72"/>
      <c r="T156" s="73"/>
      <c r="U156" s="38"/>
      <c r="V156" s="38"/>
      <c r="W156" s="38"/>
      <c r="X156" s="38"/>
      <c r="Y156" s="38"/>
      <c r="Z156" s="38"/>
      <c r="AA156" s="38"/>
      <c r="AB156" s="38"/>
      <c r="AC156" s="38"/>
      <c r="AD156" s="38"/>
      <c r="AE156" s="38"/>
      <c r="AT156" s="19" t="s">
        <v>174</v>
      </c>
      <c r="AU156" s="19" t="s">
        <v>72</v>
      </c>
    </row>
    <row r="157" s="10" customFormat="1">
      <c r="A157" s="10"/>
      <c r="B157" s="171"/>
      <c r="C157" s="10"/>
      <c r="D157" s="166" t="s">
        <v>176</v>
      </c>
      <c r="E157" s="172" t="s">
        <v>3</v>
      </c>
      <c r="F157" s="173" t="s">
        <v>438</v>
      </c>
      <c r="G157" s="10"/>
      <c r="H157" s="174">
        <v>13335.4</v>
      </c>
      <c r="I157" s="175"/>
      <c r="J157" s="10"/>
      <c r="K157" s="10"/>
      <c r="L157" s="171"/>
      <c r="M157" s="198"/>
      <c r="N157" s="199"/>
      <c r="O157" s="199"/>
      <c r="P157" s="199"/>
      <c r="Q157" s="199"/>
      <c r="R157" s="199"/>
      <c r="S157" s="199"/>
      <c r="T157" s="200"/>
      <c r="U157" s="10"/>
      <c r="V157" s="10"/>
      <c r="W157" s="10"/>
      <c r="X157" s="10"/>
      <c r="Y157" s="10"/>
      <c r="Z157" s="10"/>
      <c r="AA157" s="10"/>
      <c r="AB157" s="10"/>
      <c r="AC157" s="10"/>
      <c r="AD157" s="10"/>
      <c r="AE157" s="10"/>
      <c r="AT157" s="172" t="s">
        <v>176</v>
      </c>
      <c r="AU157" s="172" t="s">
        <v>72</v>
      </c>
      <c r="AV157" s="10" t="s">
        <v>81</v>
      </c>
      <c r="AW157" s="10" t="s">
        <v>33</v>
      </c>
      <c r="AX157" s="10" t="s">
        <v>79</v>
      </c>
      <c r="AY157" s="172" t="s">
        <v>172</v>
      </c>
    </row>
    <row r="158" s="2" customFormat="1" ht="6.96" customHeight="1">
      <c r="A158" s="38"/>
      <c r="B158" s="55"/>
      <c r="C158" s="56"/>
      <c r="D158" s="56"/>
      <c r="E158" s="56"/>
      <c r="F158" s="56"/>
      <c r="G158" s="56"/>
      <c r="H158" s="56"/>
      <c r="I158" s="56"/>
      <c r="J158" s="56"/>
      <c r="K158" s="56"/>
      <c r="L158" s="39"/>
      <c r="M158" s="38"/>
      <c r="O158" s="38"/>
      <c r="P158" s="38"/>
      <c r="Q158" s="38"/>
      <c r="R158" s="38"/>
      <c r="S158" s="38"/>
      <c r="T158" s="38"/>
      <c r="U158" s="38"/>
      <c r="V158" s="38"/>
      <c r="W158" s="38"/>
      <c r="X158" s="38"/>
      <c r="Y158" s="38"/>
      <c r="Z158" s="38"/>
      <c r="AA158" s="38"/>
      <c r="AB158" s="38"/>
      <c r="AC158" s="38"/>
      <c r="AD158" s="38"/>
      <c r="AE158" s="38"/>
    </row>
  </sheetData>
  <autoFilter ref="C84:K157"/>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92</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146</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439</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ROUND((SUM(BE85:BE91)),  2)</f>
        <v>0</v>
      </c>
      <c r="G35" s="38"/>
      <c r="H35" s="38"/>
      <c r="I35" s="132">
        <v>0.20999999999999999</v>
      </c>
      <c r="J35" s="131">
        <f>ROUND(((SUM(BE85:BE91))*I35),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ROUND((SUM(BF85:BF91)),  2)</f>
        <v>0</v>
      </c>
      <c r="G36" s="38"/>
      <c r="H36" s="38"/>
      <c r="I36" s="132">
        <v>0.14999999999999999</v>
      </c>
      <c r="J36" s="131">
        <f>ROUND(((SUM(BF85:BF91))*I36),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ROUND((SUM(BG85:BG91)),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ROUND((SUM(BH85:BH91)),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ROUND((SUM(BI85:BI91)),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146</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1.3 - Materiál objednatele</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146</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1.3 - Materiál objednatele</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SUM(P86:P91)</f>
        <v>0</v>
      </c>
      <c r="Q85" s="84"/>
      <c r="R85" s="149">
        <f>SUM(R86:R91)</f>
        <v>0</v>
      </c>
      <c r="S85" s="84"/>
      <c r="T85" s="150">
        <f>SUM(T86:T91)</f>
        <v>0</v>
      </c>
      <c r="U85" s="38"/>
      <c r="V85" s="38"/>
      <c r="W85" s="38"/>
      <c r="X85" s="38"/>
      <c r="Y85" s="38"/>
      <c r="Z85" s="38"/>
      <c r="AA85" s="38"/>
      <c r="AB85" s="38"/>
      <c r="AC85" s="38"/>
      <c r="AD85" s="38"/>
      <c r="AE85" s="38"/>
      <c r="AT85" s="19" t="s">
        <v>71</v>
      </c>
      <c r="AU85" s="19" t="s">
        <v>152</v>
      </c>
      <c r="BK85" s="151">
        <f>SUM(BK86:BK91)</f>
        <v>0</v>
      </c>
    </row>
    <row r="86" s="2" customFormat="1" ht="16.5" customHeight="1">
      <c r="A86" s="38"/>
      <c r="B86" s="152"/>
      <c r="C86" s="188" t="s">
        <v>79</v>
      </c>
      <c r="D86" s="188" t="s">
        <v>211</v>
      </c>
      <c r="E86" s="189" t="s">
        <v>440</v>
      </c>
      <c r="F86" s="190" t="s">
        <v>441</v>
      </c>
      <c r="G86" s="191" t="s">
        <v>221</v>
      </c>
      <c r="H86" s="192">
        <v>1086</v>
      </c>
      <c r="I86" s="193"/>
      <c r="J86" s="194">
        <f>ROUND(I86*H86,2)</f>
        <v>0</v>
      </c>
      <c r="K86" s="190" t="s">
        <v>392</v>
      </c>
      <c r="L86" s="195"/>
      <c r="M86" s="196" t="s">
        <v>3</v>
      </c>
      <c r="N86" s="197"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218</v>
      </c>
      <c r="AT86" s="164" t="s">
        <v>211</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442</v>
      </c>
    </row>
    <row r="87" s="2" customFormat="1">
      <c r="A87" s="38"/>
      <c r="B87" s="39"/>
      <c r="C87" s="38"/>
      <c r="D87" s="166" t="s">
        <v>174</v>
      </c>
      <c r="E87" s="38"/>
      <c r="F87" s="167" t="s">
        <v>441</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2" customFormat="1" ht="16.5" customHeight="1">
      <c r="A88" s="38"/>
      <c r="B88" s="152"/>
      <c r="C88" s="188" t="s">
        <v>81</v>
      </c>
      <c r="D88" s="188" t="s">
        <v>211</v>
      </c>
      <c r="E88" s="189" t="s">
        <v>443</v>
      </c>
      <c r="F88" s="190" t="s">
        <v>444</v>
      </c>
      <c r="G88" s="191" t="s">
        <v>221</v>
      </c>
      <c r="H88" s="192">
        <v>106</v>
      </c>
      <c r="I88" s="193"/>
      <c r="J88" s="194">
        <f>ROUND(I88*H88,2)</f>
        <v>0</v>
      </c>
      <c r="K88" s="190" t="s">
        <v>392</v>
      </c>
      <c r="L88" s="195"/>
      <c r="M88" s="196" t="s">
        <v>3</v>
      </c>
      <c r="N88" s="197" t="s">
        <v>43</v>
      </c>
      <c r="O88" s="72"/>
      <c r="P88" s="162">
        <f>O88*H88</f>
        <v>0</v>
      </c>
      <c r="Q88" s="162">
        <v>0</v>
      </c>
      <c r="R88" s="162">
        <f>Q88*H88</f>
        <v>0</v>
      </c>
      <c r="S88" s="162">
        <v>0</v>
      </c>
      <c r="T88" s="163">
        <f>S88*H88</f>
        <v>0</v>
      </c>
      <c r="U88" s="38"/>
      <c r="V88" s="38"/>
      <c r="W88" s="38"/>
      <c r="X88" s="38"/>
      <c r="Y88" s="38"/>
      <c r="Z88" s="38"/>
      <c r="AA88" s="38"/>
      <c r="AB88" s="38"/>
      <c r="AC88" s="38"/>
      <c r="AD88" s="38"/>
      <c r="AE88" s="38"/>
      <c r="AR88" s="164" t="s">
        <v>218</v>
      </c>
      <c r="AT88" s="164" t="s">
        <v>211</v>
      </c>
      <c r="AU88" s="164" t="s">
        <v>72</v>
      </c>
      <c r="AY88" s="19" t="s">
        <v>172</v>
      </c>
      <c r="BE88" s="165">
        <f>IF(N88="základní",J88,0)</f>
        <v>0</v>
      </c>
      <c r="BF88" s="165">
        <f>IF(N88="snížená",J88,0)</f>
        <v>0</v>
      </c>
      <c r="BG88" s="165">
        <f>IF(N88="zákl. přenesená",J88,0)</f>
        <v>0</v>
      </c>
      <c r="BH88" s="165">
        <f>IF(N88="sníž. přenesená",J88,0)</f>
        <v>0</v>
      </c>
      <c r="BI88" s="165">
        <f>IF(N88="nulová",J88,0)</f>
        <v>0</v>
      </c>
      <c r="BJ88" s="19" t="s">
        <v>79</v>
      </c>
      <c r="BK88" s="165">
        <f>ROUND(I88*H88,2)</f>
        <v>0</v>
      </c>
      <c r="BL88" s="19" t="s">
        <v>171</v>
      </c>
      <c r="BM88" s="164" t="s">
        <v>445</v>
      </c>
    </row>
    <row r="89" s="2" customFormat="1">
      <c r="A89" s="38"/>
      <c r="B89" s="39"/>
      <c r="C89" s="38"/>
      <c r="D89" s="166" t="s">
        <v>174</v>
      </c>
      <c r="E89" s="38"/>
      <c r="F89" s="167" t="s">
        <v>444</v>
      </c>
      <c r="G89" s="38"/>
      <c r="H89" s="38"/>
      <c r="I89" s="168"/>
      <c r="J89" s="38"/>
      <c r="K89" s="38"/>
      <c r="L89" s="39"/>
      <c r="M89" s="169"/>
      <c r="N89" s="170"/>
      <c r="O89" s="72"/>
      <c r="P89" s="72"/>
      <c r="Q89" s="72"/>
      <c r="R89" s="72"/>
      <c r="S89" s="72"/>
      <c r="T89" s="73"/>
      <c r="U89" s="38"/>
      <c r="V89" s="38"/>
      <c r="W89" s="38"/>
      <c r="X89" s="38"/>
      <c r="Y89" s="38"/>
      <c r="Z89" s="38"/>
      <c r="AA89" s="38"/>
      <c r="AB89" s="38"/>
      <c r="AC89" s="38"/>
      <c r="AD89" s="38"/>
      <c r="AE89" s="38"/>
      <c r="AT89" s="19" t="s">
        <v>174</v>
      </c>
      <c r="AU89" s="19" t="s">
        <v>72</v>
      </c>
    </row>
    <row r="90" s="2" customFormat="1" ht="16.5" customHeight="1">
      <c r="A90" s="38"/>
      <c r="B90" s="152"/>
      <c r="C90" s="188" t="s">
        <v>107</v>
      </c>
      <c r="D90" s="188" t="s">
        <v>211</v>
      </c>
      <c r="E90" s="189" t="s">
        <v>446</v>
      </c>
      <c r="F90" s="190" t="s">
        <v>447</v>
      </c>
      <c r="G90" s="191" t="s">
        <v>221</v>
      </c>
      <c r="H90" s="192">
        <v>106</v>
      </c>
      <c r="I90" s="193"/>
      <c r="J90" s="194">
        <f>ROUND(I90*H90,2)</f>
        <v>0</v>
      </c>
      <c r="K90" s="190" t="s">
        <v>392</v>
      </c>
      <c r="L90" s="195"/>
      <c r="M90" s="196" t="s">
        <v>3</v>
      </c>
      <c r="N90" s="197" t="s">
        <v>43</v>
      </c>
      <c r="O90" s="72"/>
      <c r="P90" s="162">
        <f>O90*H90</f>
        <v>0</v>
      </c>
      <c r="Q90" s="162">
        <v>0</v>
      </c>
      <c r="R90" s="162">
        <f>Q90*H90</f>
        <v>0</v>
      </c>
      <c r="S90" s="162">
        <v>0</v>
      </c>
      <c r="T90" s="163">
        <f>S90*H90</f>
        <v>0</v>
      </c>
      <c r="U90" s="38"/>
      <c r="V90" s="38"/>
      <c r="W90" s="38"/>
      <c r="X90" s="38"/>
      <c r="Y90" s="38"/>
      <c r="Z90" s="38"/>
      <c r="AA90" s="38"/>
      <c r="AB90" s="38"/>
      <c r="AC90" s="38"/>
      <c r="AD90" s="38"/>
      <c r="AE90" s="38"/>
      <c r="AR90" s="164" t="s">
        <v>218</v>
      </c>
      <c r="AT90" s="164" t="s">
        <v>211</v>
      </c>
      <c r="AU90" s="164" t="s">
        <v>72</v>
      </c>
      <c r="AY90" s="19" t="s">
        <v>172</v>
      </c>
      <c r="BE90" s="165">
        <f>IF(N90="základní",J90,0)</f>
        <v>0</v>
      </c>
      <c r="BF90" s="165">
        <f>IF(N90="snížená",J90,0)</f>
        <v>0</v>
      </c>
      <c r="BG90" s="165">
        <f>IF(N90="zákl. přenesená",J90,0)</f>
        <v>0</v>
      </c>
      <c r="BH90" s="165">
        <f>IF(N90="sníž. přenesená",J90,0)</f>
        <v>0</v>
      </c>
      <c r="BI90" s="165">
        <f>IF(N90="nulová",J90,0)</f>
        <v>0</v>
      </c>
      <c r="BJ90" s="19" t="s">
        <v>79</v>
      </c>
      <c r="BK90" s="165">
        <f>ROUND(I90*H90,2)</f>
        <v>0</v>
      </c>
      <c r="BL90" s="19" t="s">
        <v>171</v>
      </c>
      <c r="BM90" s="164" t="s">
        <v>448</v>
      </c>
    </row>
    <row r="91" s="2" customFormat="1">
      <c r="A91" s="38"/>
      <c r="B91" s="39"/>
      <c r="C91" s="38"/>
      <c r="D91" s="166" t="s">
        <v>174</v>
      </c>
      <c r="E91" s="38"/>
      <c r="F91" s="167" t="s">
        <v>447</v>
      </c>
      <c r="G91" s="38"/>
      <c r="H91" s="38"/>
      <c r="I91" s="168"/>
      <c r="J91" s="38"/>
      <c r="K91" s="38"/>
      <c r="L91" s="39"/>
      <c r="M91" s="201"/>
      <c r="N91" s="202"/>
      <c r="O91" s="203"/>
      <c r="P91" s="203"/>
      <c r="Q91" s="203"/>
      <c r="R91" s="203"/>
      <c r="S91" s="203"/>
      <c r="T91" s="204"/>
      <c r="U91" s="38"/>
      <c r="V91" s="38"/>
      <c r="W91" s="38"/>
      <c r="X91" s="38"/>
      <c r="Y91" s="38"/>
      <c r="Z91" s="38"/>
      <c r="AA91" s="38"/>
      <c r="AB91" s="38"/>
      <c r="AC91" s="38"/>
      <c r="AD91" s="38"/>
      <c r="AE91" s="38"/>
      <c r="AT91" s="19" t="s">
        <v>174</v>
      </c>
      <c r="AU91" s="19" t="s">
        <v>72</v>
      </c>
    </row>
    <row r="92" s="2" customFormat="1" ht="6.96" customHeight="1">
      <c r="A92" s="38"/>
      <c r="B92" s="55"/>
      <c r="C92" s="56"/>
      <c r="D92" s="56"/>
      <c r="E92" s="56"/>
      <c r="F92" s="56"/>
      <c r="G92" s="56"/>
      <c r="H92" s="56"/>
      <c r="I92" s="56"/>
      <c r="J92" s="56"/>
      <c r="K92" s="56"/>
      <c r="L92" s="39"/>
      <c r="M92" s="38"/>
      <c r="O92" s="38"/>
      <c r="P92" s="38"/>
      <c r="Q92" s="38"/>
      <c r="R92" s="38"/>
      <c r="S92" s="38"/>
      <c r="T92" s="38"/>
      <c r="U92" s="38"/>
      <c r="V92" s="38"/>
      <c r="W92" s="38"/>
      <c r="X92" s="38"/>
      <c r="Y92" s="38"/>
      <c r="Z92" s="38"/>
      <c r="AA92" s="38"/>
      <c r="AB92" s="38"/>
      <c r="AC92" s="38"/>
      <c r="AD92" s="38"/>
      <c r="AE92" s="38"/>
    </row>
  </sheetData>
  <autoFilter ref="C84:K9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98</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449</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450</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ROUND((SUM(BE85:BE213)),  2)</f>
        <v>0</v>
      </c>
      <c r="G35" s="38"/>
      <c r="H35" s="38"/>
      <c r="I35" s="132">
        <v>0.20999999999999999</v>
      </c>
      <c r="J35" s="131">
        <f>ROUND(((SUM(BE85:BE213))*I35),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ROUND((SUM(BF85:BF213)),  2)</f>
        <v>0</v>
      </c>
      <c r="G36" s="38"/>
      <c r="H36" s="38"/>
      <c r="I36" s="132">
        <v>0.14999999999999999</v>
      </c>
      <c r="J36" s="131">
        <f>ROUND(((SUM(BF85:BF213))*I36),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ROUND((SUM(BG85:BG213)),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ROUND((SUM(BH85:BH213)),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ROUND((SUM(BI85:BI213)),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449</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2.1 - Výměna pražců a čištění KL, km 143,726 - 144,249</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449</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2.1 - Výměna pražců a čištění KL, km 143,726 - 144,249</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SUM(P86:P213)</f>
        <v>0</v>
      </c>
      <c r="Q85" s="84"/>
      <c r="R85" s="149">
        <f>SUM(R86:R213)</f>
        <v>917.59367999999995</v>
      </c>
      <c r="S85" s="84"/>
      <c r="T85" s="150">
        <f>SUM(T86:T213)</f>
        <v>0</v>
      </c>
      <c r="U85" s="38"/>
      <c r="V85" s="38"/>
      <c r="W85" s="38"/>
      <c r="X85" s="38"/>
      <c r="Y85" s="38"/>
      <c r="Z85" s="38"/>
      <c r="AA85" s="38"/>
      <c r="AB85" s="38"/>
      <c r="AC85" s="38"/>
      <c r="AD85" s="38"/>
      <c r="AE85" s="38"/>
      <c r="AT85" s="19" t="s">
        <v>71</v>
      </c>
      <c r="AU85" s="19" t="s">
        <v>152</v>
      </c>
      <c r="BK85" s="151">
        <f>SUM(BK86:BK213)</f>
        <v>0</v>
      </c>
    </row>
    <row r="86" s="2" customFormat="1" ht="16.5" customHeight="1">
      <c r="A86" s="38"/>
      <c r="B86" s="152"/>
      <c r="C86" s="153" t="s">
        <v>79</v>
      </c>
      <c r="D86" s="153" t="s">
        <v>166</v>
      </c>
      <c r="E86" s="154" t="s">
        <v>167</v>
      </c>
      <c r="F86" s="155" t="s">
        <v>168</v>
      </c>
      <c r="G86" s="156" t="s">
        <v>169</v>
      </c>
      <c r="H86" s="157">
        <v>784.5</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173</v>
      </c>
    </row>
    <row r="87" s="2" customFormat="1">
      <c r="A87" s="38"/>
      <c r="B87" s="39"/>
      <c r="C87" s="38"/>
      <c r="D87" s="166" t="s">
        <v>174</v>
      </c>
      <c r="E87" s="38"/>
      <c r="F87" s="167" t="s">
        <v>175</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451</v>
      </c>
      <c r="G88" s="10"/>
      <c r="H88" s="174">
        <v>784.5</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53" t="s">
        <v>81</v>
      </c>
      <c r="D89" s="153" t="s">
        <v>166</v>
      </c>
      <c r="E89" s="154" t="s">
        <v>178</v>
      </c>
      <c r="F89" s="155" t="s">
        <v>179</v>
      </c>
      <c r="G89" s="156" t="s">
        <v>180</v>
      </c>
      <c r="H89" s="157">
        <v>3.5</v>
      </c>
      <c r="I89" s="158"/>
      <c r="J89" s="159">
        <f>ROUND(I89*H89,2)</f>
        <v>0</v>
      </c>
      <c r="K89" s="155" t="s">
        <v>170</v>
      </c>
      <c r="L89" s="39"/>
      <c r="M89" s="160" t="s">
        <v>3</v>
      </c>
      <c r="N89" s="161" t="s">
        <v>43</v>
      </c>
      <c r="O89" s="72"/>
      <c r="P89" s="162">
        <f>O89*H89</f>
        <v>0</v>
      </c>
      <c r="Q89" s="162">
        <v>0</v>
      </c>
      <c r="R89" s="162">
        <f>Q89*H89</f>
        <v>0</v>
      </c>
      <c r="S89" s="162">
        <v>0</v>
      </c>
      <c r="T89" s="163">
        <f>S89*H89</f>
        <v>0</v>
      </c>
      <c r="U89" s="38"/>
      <c r="V89" s="38"/>
      <c r="W89" s="38"/>
      <c r="X89" s="38"/>
      <c r="Y89" s="38"/>
      <c r="Z89" s="38"/>
      <c r="AA89" s="38"/>
      <c r="AB89" s="38"/>
      <c r="AC89" s="38"/>
      <c r="AD89" s="38"/>
      <c r="AE89" s="38"/>
      <c r="AR89" s="164" t="s">
        <v>171</v>
      </c>
      <c r="AT89" s="164" t="s">
        <v>166</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181</v>
      </c>
    </row>
    <row r="90" s="2" customFormat="1">
      <c r="A90" s="38"/>
      <c r="B90" s="39"/>
      <c r="C90" s="38"/>
      <c r="D90" s="166" t="s">
        <v>174</v>
      </c>
      <c r="E90" s="38"/>
      <c r="F90" s="167" t="s">
        <v>182</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10" customFormat="1">
      <c r="A91" s="10"/>
      <c r="B91" s="171"/>
      <c r="C91" s="10"/>
      <c r="D91" s="166" t="s">
        <v>176</v>
      </c>
      <c r="E91" s="172" t="s">
        <v>3</v>
      </c>
      <c r="F91" s="173" t="s">
        <v>183</v>
      </c>
      <c r="G91" s="10"/>
      <c r="H91" s="174">
        <v>3.5</v>
      </c>
      <c r="I91" s="175"/>
      <c r="J91" s="10"/>
      <c r="K91" s="10"/>
      <c r="L91" s="171"/>
      <c r="M91" s="176"/>
      <c r="N91" s="177"/>
      <c r="O91" s="177"/>
      <c r="P91" s="177"/>
      <c r="Q91" s="177"/>
      <c r="R91" s="177"/>
      <c r="S91" s="177"/>
      <c r="T91" s="178"/>
      <c r="U91" s="10"/>
      <c r="V91" s="10"/>
      <c r="W91" s="10"/>
      <c r="X91" s="10"/>
      <c r="Y91" s="10"/>
      <c r="Z91" s="10"/>
      <c r="AA91" s="10"/>
      <c r="AB91" s="10"/>
      <c r="AC91" s="10"/>
      <c r="AD91" s="10"/>
      <c r="AE91" s="10"/>
      <c r="AT91" s="172" t="s">
        <v>176</v>
      </c>
      <c r="AU91" s="172" t="s">
        <v>72</v>
      </c>
      <c r="AV91" s="10" t="s">
        <v>81</v>
      </c>
      <c r="AW91" s="10" t="s">
        <v>33</v>
      </c>
      <c r="AX91" s="10" t="s">
        <v>79</v>
      </c>
      <c r="AY91" s="172" t="s">
        <v>172</v>
      </c>
    </row>
    <row r="92" s="2" customFormat="1" ht="16.5" customHeight="1">
      <c r="A92" s="38"/>
      <c r="B92" s="152"/>
      <c r="C92" s="153" t="s">
        <v>107</v>
      </c>
      <c r="D92" s="153" t="s">
        <v>166</v>
      </c>
      <c r="E92" s="154" t="s">
        <v>184</v>
      </c>
      <c r="F92" s="155" t="s">
        <v>185</v>
      </c>
      <c r="G92" s="156" t="s">
        <v>186</v>
      </c>
      <c r="H92" s="157">
        <v>0.52300000000000002</v>
      </c>
      <c r="I92" s="158"/>
      <c r="J92" s="159">
        <f>ROUND(I92*H92,2)</f>
        <v>0</v>
      </c>
      <c r="K92" s="155" t="s">
        <v>170</v>
      </c>
      <c r="L92" s="39"/>
      <c r="M92" s="160" t="s">
        <v>3</v>
      </c>
      <c r="N92" s="161" t="s">
        <v>43</v>
      </c>
      <c r="O92" s="72"/>
      <c r="P92" s="162">
        <f>O92*H92</f>
        <v>0</v>
      </c>
      <c r="Q92" s="162">
        <v>0</v>
      </c>
      <c r="R92" s="162">
        <f>Q92*H92</f>
        <v>0</v>
      </c>
      <c r="S92" s="162">
        <v>0</v>
      </c>
      <c r="T92" s="163">
        <f>S92*H92</f>
        <v>0</v>
      </c>
      <c r="U92" s="38"/>
      <c r="V92" s="38"/>
      <c r="W92" s="38"/>
      <c r="X92" s="38"/>
      <c r="Y92" s="38"/>
      <c r="Z92" s="38"/>
      <c r="AA92" s="38"/>
      <c r="AB92" s="38"/>
      <c r="AC92" s="38"/>
      <c r="AD92" s="38"/>
      <c r="AE92" s="38"/>
      <c r="AR92" s="164" t="s">
        <v>171</v>
      </c>
      <c r="AT92" s="164" t="s">
        <v>166</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171</v>
      </c>
      <c r="BM92" s="164" t="s">
        <v>187</v>
      </c>
    </row>
    <row r="93" s="2" customFormat="1">
      <c r="A93" s="38"/>
      <c r="B93" s="39"/>
      <c r="C93" s="38"/>
      <c r="D93" s="166" t="s">
        <v>174</v>
      </c>
      <c r="E93" s="38"/>
      <c r="F93" s="167" t="s">
        <v>188</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2" customFormat="1" ht="16.5" customHeight="1">
      <c r="A94" s="38"/>
      <c r="B94" s="152"/>
      <c r="C94" s="153" t="s">
        <v>171</v>
      </c>
      <c r="D94" s="153" t="s">
        <v>166</v>
      </c>
      <c r="E94" s="154" t="s">
        <v>452</v>
      </c>
      <c r="F94" s="155" t="s">
        <v>453</v>
      </c>
      <c r="G94" s="156" t="s">
        <v>180</v>
      </c>
      <c r="H94" s="157">
        <v>39.375</v>
      </c>
      <c r="I94" s="158"/>
      <c r="J94" s="159">
        <f>ROUND(I94*H94,2)</f>
        <v>0</v>
      </c>
      <c r="K94" s="155" t="s">
        <v>170</v>
      </c>
      <c r="L94" s="39"/>
      <c r="M94" s="160" t="s">
        <v>3</v>
      </c>
      <c r="N94" s="161" t="s">
        <v>43</v>
      </c>
      <c r="O94" s="72"/>
      <c r="P94" s="162">
        <f>O94*H94</f>
        <v>0</v>
      </c>
      <c r="Q94" s="162">
        <v>0</v>
      </c>
      <c r="R94" s="162">
        <f>Q94*H94</f>
        <v>0</v>
      </c>
      <c r="S94" s="162">
        <v>0</v>
      </c>
      <c r="T94" s="163">
        <f>S94*H94</f>
        <v>0</v>
      </c>
      <c r="U94" s="38"/>
      <c r="V94" s="38"/>
      <c r="W94" s="38"/>
      <c r="X94" s="38"/>
      <c r="Y94" s="38"/>
      <c r="Z94" s="38"/>
      <c r="AA94" s="38"/>
      <c r="AB94" s="38"/>
      <c r="AC94" s="38"/>
      <c r="AD94" s="38"/>
      <c r="AE94" s="38"/>
      <c r="AR94" s="164" t="s">
        <v>171</v>
      </c>
      <c r="AT94" s="164" t="s">
        <v>166</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171</v>
      </c>
      <c r="BM94" s="164" t="s">
        <v>454</v>
      </c>
    </row>
    <row r="95" s="2" customFormat="1">
      <c r="A95" s="38"/>
      <c r="B95" s="39"/>
      <c r="C95" s="38"/>
      <c r="D95" s="166" t="s">
        <v>174</v>
      </c>
      <c r="E95" s="38"/>
      <c r="F95" s="167" t="s">
        <v>455</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10" customFormat="1">
      <c r="A96" s="10"/>
      <c r="B96" s="171"/>
      <c r="C96" s="10"/>
      <c r="D96" s="166" t="s">
        <v>176</v>
      </c>
      <c r="E96" s="172" t="s">
        <v>3</v>
      </c>
      <c r="F96" s="173" t="s">
        <v>456</v>
      </c>
      <c r="G96" s="10"/>
      <c r="H96" s="174">
        <v>39.375</v>
      </c>
      <c r="I96" s="175"/>
      <c r="J96" s="10"/>
      <c r="K96" s="10"/>
      <c r="L96" s="171"/>
      <c r="M96" s="176"/>
      <c r="N96" s="177"/>
      <c r="O96" s="177"/>
      <c r="P96" s="177"/>
      <c r="Q96" s="177"/>
      <c r="R96" s="177"/>
      <c r="S96" s="177"/>
      <c r="T96" s="178"/>
      <c r="U96" s="10"/>
      <c r="V96" s="10"/>
      <c r="W96" s="10"/>
      <c r="X96" s="10"/>
      <c r="Y96" s="10"/>
      <c r="Z96" s="10"/>
      <c r="AA96" s="10"/>
      <c r="AB96" s="10"/>
      <c r="AC96" s="10"/>
      <c r="AD96" s="10"/>
      <c r="AE96" s="10"/>
      <c r="AT96" s="172" t="s">
        <v>176</v>
      </c>
      <c r="AU96" s="172" t="s">
        <v>72</v>
      </c>
      <c r="AV96" s="10" t="s">
        <v>81</v>
      </c>
      <c r="AW96" s="10" t="s">
        <v>33</v>
      </c>
      <c r="AX96" s="10" t="s">
        <v>79</v>
      </c>
      <c r="AY96" s="172" t="s">
        <v>172</v>
      </c>
    </row>
    <row r="97" s="2" customFormat="1" ht="16.5" customHeight="1">
      <c r="A97" s="38"/>
      <c r="B97" s="152"/>
      <c r="C97" s="153" t="s">
        <v>198</v>
      </c>
      <c r="D97" s="153" t="s">
        <v>166</v>
      </c>
      <c r="E97" s="154" t="s">
        <v>189</v>
      </c>
      <c r="F97" s="155" t="s">
        <v>190</v>
      </c>
      <c r="G97" s="156" t="s">
        <v>186</v>
      </c>
      <c r="H97" s="157">
        <v>0.623</v>
      </c>
      <c r="I97" s="158"/>
      <c r="J97" s="159">
        <f>ROUND(I97*H97,2)</f>
        <v>0</v>
      </c>
      <c r="K97" s="155" t="s">
        <v>170</v>
      </c>
      <c r="L97" s="39"/>
      <c r="M97" s="160" t="s">
        <v>3</v>
      </c>
      <c r="N97" s="161" t="s">
        <v>43</v>
      </c>
      <c r="O97" s="72"/>
      <c r="P97" s="162">
        <f>O97*H97</f>
        <v>0</v>
      </c>
      <c r="Q97" s="162">
        <v>0</v>
      </c>
      <c r="R97" s="162">
        <f>Q97*H97</f>
        <v>0</v>
      </c>
      <c r="S97" s="162">
        <v>0</v>
      </c>
      <c r="T97" s="163">
        <f>S97*H97</f>
        <v>0</v>
      </c>
      <c r="U97" s="38"/>
      <c r="V97" s="38"/>
      <c r="W97" s="38"/>
      <c r="X97" s="38"/>
      <c r="Y97" s="38"/>
      <c r="Z97" s="38"/>
      <c r="AA97" s="38"/>
      <c r="AB97" s="38"/>
      <c r="AC97" s="38"/>
      <c r="AD97" s="38"/>
      <c r="AE97" s="38"/>
      <c r="AR97" s="164" t="s">
        <v>171</v>
      </c>
      <c r="AT97" s="164" t="s">
        <v>166</v>
      </c>
      <c r="AU97" s="164" t="s">
        <v>72</v>
      </c>
      <c r="AY97" s="19" t="s">
        <v>172</v>
      </c>
      <c r="BE97" s="165">
        <f>IF(N97="základní",J97,0)</f>
        <v>0</v>
      </c>
      <c r="BF97" s="165">
        <f>IF(N97="snížená",J97,0)</f>
        <v>0</v>
      </c>
      <c r="BG97" s="165">
        <f>IF(N97="zákl. přenesená",J97,0)</f>
        <v>0</v>
      </c>
      <c r="BH97" s="165">
        <f>IF(N97="sníž. přenesená",J97,0)</f>
        <v>0</v>
      </c>
      <c r="BI97" s="165">
        <f>IF(N97="nulová",J97,0)</f>
        <v>0</v>
      </c>
      <c r="BJ97" s="19" t="s">
        <v>79</v>
      </c>
      <c r="BK97" s="165">
        <f>ROUND(I97*H97,2)</f>
        <v>0</v>
      </c>
      <c r="BL97" s="19" t="s">
        <v>171</v>
      </c>
      <c r="BM97" s="164" t="s">
        <v>191</v>
      </c>
    </row>
    <row r="98" s="2" customFormat="1">
      <c r="A98" s="38"/>
      <c r="B98" s="39"/>
      <c r="C98" s="38"/>
      <c r="D98" s="166" t="s">
        <v>174</v>
      </c>
      <c r="E98" s="38"/>
      <c r="F98" s="167" t="s">
        <v>192</v>
      </c>
      <c r="G98" s="38"/>
      <c r="H98" s="38"/>
      <c r="I98" s="168"/>
      <c r="J98" s="38"/>
      <c r="K98" s="38"/>
      <c r="L98" s="39"/>
      <c r="M98" s="169"/>
      <c r="N98" s="170"/>
      <c r="O98" s="72"/>
      <c r="P98" s="72"/>
      <c r="Q98" s="72"/>
      <c r="R98" s="72"/>
      <c r="S98" s="72"/>
      <c r="T98" s="73"/>
      <c r="U98" s="38"/>
      <c r="V98" s="38"/>
      <c r="W98" s="38"/>
      <c r="X98" s="38"/>
      <c r="Y98" s="38"/>
      <c r="Z98" s="38"/>
      <c r="AA98" s="38"/>
      <c r="AB98" s="38"/>
      <c r="AC98" s="38"/>
      <c r="AD98" s="38"/>
      <c r="AE98" s="38"/>
      <c r="AT98" s="19" t="s">
        <v>174</v>
      </c>
      <c r="AU98" s="19" t="s">
        <v>72</v>
      </c>
    </row>
    <row r="99" s="2" customFormat="1">
      <c r="A99" s="38"/>
      <c r="B99" s="39"/>
      <c r="C99" s="38"/>
      <c r="D99" s="166" t="s">
        <v>193</v>
      </c>
      <c r="E99" s="38"/>
      <c r="F99" s="179" t="s">
        <v>194</v>
      </c>
      <c r="G99" s="38"/>
      <c r="H99" s="38"/>
      <c r="I99" s="168"/>
      <c r="J99" s="38"/>
      <c r="K99" s="38"/>
      <c r="L99" s="39"/>
      <c r="M99" s="169"/>
      <c r="N99" s="170"/>
      <c r="O99" s="72"/>
      <c r="P99" s="72"/>
      <c r="Q99" s="72"/>
      <c r="R99" s="72"/>
      <c r="S99" s="72"/>
      <c r="T99" s="73"/>
      <c r="U99" s="38"/>
      <c r="V99" s="38"/>
      <c r="W99" s="38"/>
      <c r="X99" s="38"/>
      <c r="Y99" s="38"/>
      <c r="Z99" s="38"/>
      <c r="AA99" s="38"/>
      <c r="AB99" s="38"/>
      <c r="AC99" s="38"/>
      <c r="AD99" s="38"/>
      <c r="AE99" s="38"/>
      <c r="AT99" s="19" t="s">
        <v>193</v>
      </c>
      <c r="AU99" s="19" t="s">
        <v>72</v>
      </c>
    </row>
    <row r="100" s="10" customFormat="1">
      <c r="A100" s="10"/>
      <c r="B100" s="171"/>
      <c r="C100" s="10"/>
      <c r="D100" s="166" t="s">
        <v>176</v>
      </c>
      <c r="E100" s="172" t="s">
        <v>3</v>
      </c>
      <c r="F100" s="173" t="s">
        <v>457</v>
      </c>
      <c r="G100" s="10"/>
      <c r="H100" s="174">
        <v>0.52300000000000002</v>
      </c>
      <c r="I100" s="175"/>
      <c r="J100" s="10"/>
      <c r="K100" s="10"/>
      <c r="L100" s="171"/>
      <c r="M100" s="176"/>
      <c r="N100" s="177"/>
      <c r="O100" s="177"/>
      <c r="P100" s="177"/>
      <c r="Q100" s="177"/>
      <c r="R100" s="177"/>
      <c r="S100" s="177"/>
      <c r="T100" s="178"/>
      <c r="U100" s="10"/>
      <c r="V100" s="10"/>
      <c r="W100" s="10"/>
      <c r="X100" s="10"/>
      <c r="Y100" s="10"/>
      <c r="Z100" s="10"/>
      <c r="AA100" s="10"/>
      <c r="AB100" s="10"/>
      <c r="AC100" s="10"/>
      <c r="AD100" s="10"/>
      <c r="AE100" s="10"/>
      <c r="AT100" s="172" t="s">
        <v>176</v>
      </c>
      <c r="AU100" s="172" t="s">
        <v>72</v>
      </c>
      <c r="AV100" s="10" t="s">
        <v>81</v>
      </c>
      <c r="AW100" s="10" t="s">
        <v>33</v>
      </c>
      <c r="AX100" s="10" t="s">
        <v>72</v>
      </c>
      <c r="AY100" s="172" t="s">
        <v>172</v>
      </c>
    </row>
    <row r="101" s="10" customFormat="1">
      <c r="A101" s="10"/>
      <c r="B101" s="171"/>
      <c r="C101" s="10"/>
      <c r="D101" s="166" t="s">
        <v>176</v>
      </c>
      <c r="E101" s="172" t="s">
        <v>3</v>
      </c>
      <c r="F101" s="173" t="s">
        <v>458</v>
      </c>
      <c r="G101" s="10"/>
      <c r="H101" s="174">
        <v>0.10000000000000001</v>
      </c>
      <c r="I101" s="175"/>
      <c r="J101" s="10"/>
      <c r="K101" s="10"/>
      <c r="L101" s="171"/>
      <c r="M101" s="176"/>
      <c r="N101" s="177"/>
      <c r="O101" s="177"/>
      <c r="P101" s="177"/>
      <c r="Q101" s="177"/>
      <c r="R101" s="177"/>
      <c r="S101" s="177"/>
      <c r="T101" s="178"/>
      <c r="U101" s="10"/>
      <c r="V101" s="10"/>
      <c r="W101" s="10"/>
      <c r="X101" s="10"/>
      <c r="Y101" s="10"/>
      <c r="Z101" s="10"/>
      <c r="AA101" s="10"/>
      <c r="AB101" s="10"/>
      <c r="AC101" s="10"/>
      <c r="AD101" s="10"/>
      <c r="AE101" s="10"/>
      <c r="AT101" s="172" t="s">
        <v>176</v>
      </c>
      <c r="AU101" s="172" t="s">
        <v>72</v>
      </c>
      <c r="AV101" s="10" t="s">
        <v>81</v>
      </c>
      <c r="AW101" s="10" t="s">
        <v>33</v>
      </c>
      <c r="AX101" s="10" t="s">
        <v>72</v>
      </c>
      <c r="AY101" s="172" t="s">
        <v>172</v>
      </c>
    </row>
    <row r="102" s="11" customFormat="1">
      <c r="A102" s="11"/>
      <c r="B102" s="180"/>
      <c r="C102" s="11"/>
      <c r="D102" s="166" t="s">
        <v>176</v>
      </c>
      <c r="E102" s="181" t="s">
        <v>3</v>
      </c>
      <c r="F102" s="182" t="s">
        <v>197</v>
      </c>
      <c r="G102" s="11"/>
      <c r="H102" s="183">
        <v>0.623</v>
      </c>
      <c r="I102" s="184"/>
      <c r="J102" s="11"/>
      <c r="K102" s="11"/>
      <c r="L102" s="180"/>
      <c r="M102" s="185"/>
      <c r="N102" s="186"/>
      <c r="O102" s="186"/>
      <c r="P102" s="186"/>
      <c r="Q102" s="186"/>
      <c r="R102" s="186"/>
      <c r="S102" s="186"/>
      <c r="T102" s="187"/>
      <c r="U102" s="11"/>
      <c r="V102" s="11"/>
      <c r="W102" s="11"/>
      <c r="X102" s="11"/>
      <c r="Y102" s="11"/>
      <c r="Z102" s="11"/>
      <c r="AA102" s="11"/>
      <c r="AB102" s="11"/>
      <c r="AC102" s="11"/>
      <c r="AD102" s="11"/>
      <c r="AE102" s="11"/>
      <c r="AT102" s="181" t="s">
        <v>176</v>
      </c>
      <c r="AU102" s="181" t="s">
        <v>72</v>
      </c>
      <c r="AV102" s="11" t="s">
        <v>171</v>
      </c>
      <c r="AW102" s="11" t="s">
        <v>33</v>
      </c>
      <c r="AX102" s="11" t="s">
        <v>79</v>
      </c>
      <c r="AY102" s="181" t="s">
        <v>172</v>
      </c>
    </row>
    <row r="103" s="2" customFormat="1" ht="16.5" customHeight="1">
      <c r="A103" s="38"/>
      <c r="B103" s="152"/>
      <c r="C103" s="153" t="s">
        <v>203</v>
      </c>
      <c r="D103" s="153" t="s">
        <v>166</v>
      </c>
      <c r="E103" s="154" t="s">
        <v>199</v>
      </c>
      <c r="F103" s="155" t="s">
        <v>200</v>
      </c>
      <c r="G103" s="156" t="s">
        <v>186</v>
      </c>
      <c r="H103" s="157">
        <v>1.05</v>
      </c>
      <c r="I103" s="158"/>
      <c r="J103" s="159">
        <f>ROUND(I103*H103,2)</f>
        <v>0</v>
      </c>
      <c r="K103" s="155" t="s">
        <v>170</v>
      </c>
      <c r="L103" s="39"/>
      <c r="M103" s="160" t="s">
        <v>3</v>
      </c>
      <c r="N103" s="161" t="s">
        <v>43</v>
      </c>
      <c r="O103" s="72"/>
      <c r="P103" s="162">
        <f>O103*H103</f>
        <v>0</v>
      </c>
      <c r="Q103" s="162">
        <v>0</v>
      </c>
      <c r="R103" s="162">
        <f>Q103*H103</f>
        <v>0</v>
      </c>
      <c r="S103" s="162">
        <v>0</v>
      </c>
      <c r="T103" s="163">
        <f>S103*H103</f>
        <v>0</v>
      </c>
      <c r="U103" s="38"/>
      <c r="V103" s="38"/>
      <c r="W103" s="38"/>
      <c r="X103" s="38"/>
      <c r="Y103" s="38"/>
      <c r="Z103" s="38"/>
      <c r="AA103" s="38"/>
      <c r="AB103" s="38"/>
      <c r="AC103" s="38"/>
      <c r="AD103" s="38"/>
      <c r="AE103" s="38"/>
      <c r="AR103" s="164" t="s">
        <v>171</v>
      </c>
      <c r="AT103" s="164" t="s">
        <v>166</v>
      </c>
      <c r="AU103" s="164" t="s">
        <v>72</v>
      </c>
      <c r="AY103" s="19" t="s">
        <v>172</v>
      </c>
      <c r="BE103" s="165">
        <f>IF(N103="základní",J103,0)</f>
        <v>0</v>
      </c>
      <c r="BF103" s="165">
        <f>IF(N103="snížená",J103,0)</f>
        <v>0</v>
      </c>
      <c r="BG103" s="165">
        <f>IF(N103="zákl. přenesená",J103,0)</f>
        <v>0</v>
      </c>
      <c r="BH103" s="165">
        <f>IF(N103="sníž. přenesená",J103,0)</f>
        <v>0</v>
      </c>
      <c r="BI103" s="165">
        <f>IF(N103="nulová",J103,0)</f>
        <v>0</v>
      </c>
      <c r="BJ103" s="19" t="s">
        <v>79</v>
      </c>
      <c r="BK103" s="165">
        <f>ROUND(I103*H103,2)</f>
        <v>0</v>
      </c>
      <c r="BL103" s="19" t="s">
        <v>171</v>
      </c>
      <c r="BM103" s="164" t="s">
        <v>459</v>
      </c>
    </row>
    <row r="104" s="2" customFormat="1">
      <c r="A104" s="38"/>
      <c r="B104" s="39"/>
      <c r="C104" s="38"/>
      <c r="D104" s="166" t="s">
        <v>174</v>
      </c>
      <c r="E104" s="38"/>
      <c r="F104" s="167" t="s">
        <v>202</v>
      </c>
      <c r="G104" s="38"/>
      <c r="H104" s="38"/>
      <c r="I104" s="168"/>
      <c r="J104" s="38"/>
      <c r="K104" s="38"/>
      <c r="L104" s="39"/>
      <c r="M104" s="169"/>
      <c r="N104" s="170"/>
      <c r="O104" s="72"/>
      <c r="P104" s="72"/>
      <c r="Q104" s="72"/>
      <c r="R104" s="72"/>
      <c r="S104" s="72"/>
      <c r="T104" s="73"/>
      <c r="U104" s="38"/>
      <c r="V104" s="38"/>
      <c r="W104" s="38"/>
      <c r="X104" s="38"/>
      <c r="Y104" s="38"/>
      <c r="Z104" s="38"/>
      <c r="AA104" s="38"/>
      <c r="AB104" s="38"/>
      <c r="AC104" s="38"/>
      <c r="AD104" s="38"/>
      <c r="AE104" s="38"/>
      <c r="AT104" s="19" t="s">
        <v>174</v>
      </c>
      <c r="AU104" s="19" t="s">
        <v>72</v>
      </c>
    </row>
    <row r="105" s="2" customFormat="1">
      <c r="A105" s="38"/>
      <c r="B105" s="39"/>
      <c r="C105" s="38"/>
      <c r="D105" s="166" t="s">
        <v>193</v>
      </c>
      <c r="E105" s="38"/>
      <c r="F105" s="179" t="s">
        <v>194</v>
      </c>
      <c r="G105" s="38"/>
      <c r="H105" s="38"/>
      <c r="I105" s="168"/>
      <c r="J105" s="38"/>
      <c r="K105" s="38"/>
      <c r="L105" s="39"/>
      <c r="M105" s="169"/>
      <c r="N105" s="170"/>
      <c r="O105" s="72"/>
      <c r="P105" s="72"/>
      <c r="Q105" s="72"/>
      <c r="R105" s="72"/>
      <c r="S105" s="72"/>
      <c r="T105" s="73"/>
      <c r="U105" s="38"/>
      <c r="V105" s="38"/>
      <c r="W105" s="38"/>
      <c r="X105" s="38"/>
      <c r="Y105" s="38"/>
      <c r="Z105" s="38"/>
      <c r="AA105" s="38"/>
      <c r="AB105" s="38"/>
      <c r="AC105" s="38"/>
      <c r="AD105" s="38"/>
      <c r="AE105" s="38"/>
      <c r="AT105" s="19" t="s">
        <v>193</v>
      </c>
      <c r="AU105" s="19" t="s">
        <v>72</v>
      </c>
    </row>
    <row r="106" s="10" customFormat="1">
      <c r="A106" s="10"/>
      <c r="B106" s="171"/>
      <c r="C106" s="10"/>
      <c r="D106" s="166" t="s">
        <v>176</v>
      </c>
      <c r="E106" s="172" t="s">
        <v>3</v>
      </c>
      <c r="F106" s="173" t="s">
        <v>460</v>
      </c>
      <c r="G106" s="10"/>
      <c r="H106" s="174">
        <v>1.05</v>
      </c>
      <c r="I106" s="175"/>
      <c r="J106" s="10"/>
      <c r="K106" s="10"/>
      <c r="L106" s="171"/>
      <c r="M106" s="176"/>
      <c r="N106" s="177"/>
      <c r="O106" s="177"/>
      <c r="P106" s="177"/>
      <c r="Q106" s="177"/>
      <c r="R106" s="177"/>
      <c r="S106" s="177"/>
      <c r="T106" s="178"/>
      <c r="U106" s="10"/>
      <c r="V106" s="10"/>
      <c r="W106" s="10"/>
      <c r="X106" s="10"/>
      <c r="Y106" s="10"/>
      <c r="Z106" s="10"/>
      <c r="AA106" s="10"/>
      <c r="AB106" s="10"/>
      <c r="AC106" s="10"/>
      <c r="AD106" s="10"/>
      <c r="AE106" s="10"/>
      <c r="AT106" s="172" t="s">
        <v>176</v>
      </c>
      <c r="AU106" s="172" t="s">
        <v>72</v>
      </c>
      <c r="AV106" s="10" t="s">
        <v>81</v>
      </c>
      <c r="AW106" s="10" t="s">
        <v>33</v>
      </c>
      <c r="AX106" s="10" t="s">
        <v>72</v>
      </c>
      <c r="AY106" s="172" t="s">
        <v>172</v>
      </c>
    </row>
    <row r="107" s="11" customFormat="1">
      <c r="A107" s="11"/>
      <c r="B107" s="180"/>
      <c r="C107" s="11"/>
      <c r="D107" s="166" t="s">
        <v>176</v>
      </c>
      <c r="E107" s="181" t="s">
        <v>3</v>
      </c>
      <c r="F107" s="182" t="s">
        <v>197</v>
      </c>
      <c r="G107" s="11"/>
      <c r="H107" s="183">
        <v>1.05</v>
      </c>
      <c r="I107" s="184"/>
      <c r="J107" s="11"/>
      <c r="K107" s="11"/>
      <c r="L107" s="180"/>
      <c r="M107" s="185"/>
      <c r="N107" s="186"/>
      <c r="O107" s="186"/>
      <c r="P107" s="186"/>
      <c r="Q107" s="186"/>
      <c r="R107" s="186"/>
      <c r="S107" s="186"/>
      <c r="T107" s="187"/>
      <c r="U107" s="11"/>
      <c r="V107" s="11"/>
      <c r="W107" s="11"/>
      <c r="X107" s="11"/>
      <c r="Y107" s="11"/>
      <c r="Z107" s="11"/>
      <c r="AA107" s="11"/>
      <c r="AB107" s="11"/>
      <c r="AC107" s="11"/>
      <c r="AD107" s="11"/>
      <c r="AE107" s="11"/>
      <c r="AT107" s="181" t="s">
        <v>176</v>
      </c>
      <c r="AU107" s="181" t="s">
        <v>72</v>
      </c>
      <c r="AV107" s="11" t="s">
        <v>171</v>
      </c>
      <c r="AW107" s="11" t="s">
        <v>33</v>
      </c>
      <c r="AX107" s="11" t="s">
        <v>79</v>
      </c>
      <c r="AY107" s="181" t="s">
        <v>172</v>
      </c>
    </row>
    <row r="108" s="2" customFormat="1" ht="21.75" customHeight="1">
      <c r="A108" s="38"/>
      <c r="B108" s="152"/>
      <c r="C108" s="153" t="s">
        <v>210</v>
      </c>
      <c r="D108" s="153" t="s">
        <v>166</v>
      </c>
      <c r="E108" s="154" t="s">
        <v>461</v>
      </c>
      <c r="F108" s="155" t="s">
        <v>462</v>
      </c>
      <c r="G108" s="156" t="s">
        <v>255</v>
      </c>
      <c r="H108" s="157">
        <v>20.399999999999999</v>
      </c>
      <c r="I108" s="158"/>
      <c r="J108" s="159">
        <f>ROUND(I108*H108,2)</f>
        <v>0</v>
      </c>
      <c r="K108" s="155" t="s">
        <v>170</v>
      </c>
      <c r="L108" s="39"/>
      <c r="M108" s="160" t="s">
        <v>3</v>
      </c>
      <c r="N108" s="161" t="s">
        <v>43</v>
      </c>
      <c r="O108" s="72"/>
      <c r="P108" s="162">
        <f>O108*H108</f>
        <v>0</v>
      </c>
      <c r="Q108" s="162">
        <v>0</v>
      </c>
      <c r="R108" s="162">
        <f>Q108*H108</f>
        <v>0</v>
      </c>
      <c r="S108" s="162">
        <v>0</v>
      </c>
      <c r="T108" s="163">
        <f>S108*H108</f>
        <v>0</v>
      </c>
      <c r="U108" s="38"/>
      <c r="V108" s="38"/>
      <c r="W108" s="38"/>
      <c r="X108" s="38"/>
      <c r="Y108" s="38"/>
      <c r="Z108" s="38"/>
      <c r="AA108" s="38"/>
      <c r="AB108" s="38"/>
      <c r="AC108" s="38"/>
      <c r="AD108" s="38"/>
      <c r="AE108" s="38"/>
      <c r="AR108" s="164" t="s">
        <v>171</v>
      </c>
      <c r="AT108" s="164" t="s">
        <v>166</v>
      </c>
      <c r="AU108" s="164" t="s">
        <v>72</v>
      </c>
      <c r="AY108" s="19" t="s">
        <v>172</v>
      </c>
      <c r="BE108" s="165">
        <f>IF(N108="základní",J108,0)</f>
        <v>0</v>
      </c>
      <c r="BF108" s="165">
        <f>IF(N108="snížená",J108,0)</f>
        <v>0</v>
      </c>
      <c r="BG108" s="165">
        <f>IF(N108="zákl. přenesená",J108,0)</f>
        <v>0</v>
      </c>
      <c r="BH108" s="165">
        <f>IF(N108="sníž. přenesená",J108,0)</f>
        <v>0</v>
      </c>
      <c r="BI108" s="165">
        <f>IF(N108="nulová",J108,0)</f>
        <v>0</v>
      </c>
      <c r="BJ108" s="19" t="s">
        <v>79</v>
      </c>
      <c r="BK108" s="165">
        <f>ROUND(I108*H108,2)</f>
        <v>0</v>
      </c>
      <c r="BL108" s="19" t="s">
        <v>171</v>
      </c>
      <c r="BM108" s="164" t="s">
        <v>463</v>
      </c>
    </row>
    <row r="109" s="2" customFormat="1">
      <c r="A109" s="38"/>
      <c r="B109" s="39"/>
      <c r="C109" s="38"/>
      <c r="D109" s="166" t="s">
        <v>174</v>
      </c>
      <c r="E109" s="38"/>
      <c r="F109" s="167" t="s">
        <v>464</v>
      </c>
      <c r="G109" s="38"/>
      <c r="H109" s="38"/>
      <c r="I109" s="168"/>
      <c r="J109" s="38"/>
      <c r="K109" s="38"/>
      <c r="L109" s="39"/>
      <c r="M109" s="169"/>
      <c r="N109" s="170"/>
      <c r="O109" s="72"/>
      <c r="P109" s="72"/>
      <c r="Q109" s="72"/>
      <c r="R109" s="72"/>
      <c r="S109" s="72"/>
      <c r="T109" s="73"/>
      <c r="U109" s="38"/>
      <c r="V109" s="38"/>
      <c r="W109" s="38"/>
      <c r="X109" s="38"/>
      <c r="Y109" s="38"/>
      <c r="Z109" s="38"/>
      <c r="AA109" s="38"/>
      <c r="AB109" s="38"/>
      <c r="AC109" s="38"/>
      <c r="AD109" s="38"/>
      <c r="AE109" s="38"/>
      <c r="AT109" s="19" t="s">
        <v>174</v>
      </c>
      <c r="AU109" s="19" t="s">
        <v>72</v>
      </c>
    </row>
    <row r="110" s="10" customFormat="1">
      <c r="A110" s="10"/>
      <c r="B110" s="171"/>
      <c r="C110" s="10"/>
      <c r="D110" s="166" t="s">
        <v>176</v>
      </c>
      <c r="E110" s="172" t="s">
        <v>3</v>
      </c>
      <c r="F110" s="173" t="s">
        <v>465</v>
      </c>
      <c r="G110" s="10"/>
      <c r="H110" s="174">
        <v>4.7999999999999998</v>
      </c>
      <c r="I110" s="175"/>
      <c r="J110" s="10"/>
      <c r="K110" s="10"/>
      <c r="L110" s="171"/>
      <c r="M110" s="176"/>
      <c r="N110" s="177"/>
      <c r="O110" s="177"/>
      <c r="P110" s="177"/>
      <c r="Q110" s="177"/>
      <c r="R110" s="177"/>
      <c r="S110" s="177"/>
      <c r="T110" s="178"/>
      <c r="U110" s="10"/>
      <c r="V110" s="10"/>
      <c r="W110" s="10"/>
      <c r="X110" s="10"/>
      <c r="Y110" s="10"/>
      <c r="Z110" s="10"/>
      <c r="AA110" s="10"/>
      <c r="AB110" s="10"/>
      <c r="AC110" s="10"/>
      <c r="AD110" s="10"/>
      <c r="AE110" s="10"/>
      <c r="AT110" s="172" t="s">
        <v>176</v>
      </c>
      <c r="AU110" s="172" t="s">
        <v>72</v>
      </c>
      <c r="AV110" s="10" t="s">
        <v>81</v>
      </c>
      <c r="AW110" s="10" t="s">
        <v>33</v>
      </c>
      <c r="AX110" s="10" t="s">
        <v>72</v>
      </c>
      <c r="AY110" s="172" t="s">
        <v>172</v>
      </c>
    </row>
    <row r="111" s="10" customFormat="1">
      <c r="A111" s="10"/>
      <c r="B111" s="171"/>
      <c r="C111" s="10"/>
      <c r="D111" s="166" t="s">
        <v>176</v>
      </c>
      <c r="E111" s="172" t="s">
        <v>3</v>
      </c>
      <c r="F111" s="173" t="s">
        <v>466</v>
      </c>
      <c r="G111" s="10"/>
      <c r="H111" s="174">
        <v>15.6</v>
      </c>
      <c r="I111" s="175"/>
      <c r="J111" s="10"/>
      <c r="K111" s="10"/>
      <c r="L111" s="171"/>
      <c r="M111" s="176"/>
      <c r="N111" s="177"/>
      <c r="O111" s="177"/>
      <c r="P111" s="177"/>
      <c r="Q111" s="177"/>
      <c r="R111" s="177"/>
      <c r="S111" s="177"/>
      <c r="T111" s="178"/>
      <c r="U111" s="10"/>
      <c r="V111" s="10"/>
      <c r="W111" s="10"/>
      <c r="X111" s="10"/>
      <c r="Y111" s="10"/>
      <c r="Z111" s="10"/>
      <c r="AA111" s="10"/>
      <c r="AB111" s="10"/>
      <c r="AC111" s="10"/>
      <c r="AD111" s="10"/>
      <c r="AE111" s="10"/>
      <c r="AT111" s="172" t="s">
        <v>176</v>
      </c>
      <c r="AU111" s="172" t="s">
        <v>72</v>
      </c>
      <c r="AV111" s="10" t="s">
        <v>81</v>
      </c>
      <c r="AW111" s="10" t="s">
        <v>33</v>
      </c>
      <c r="AX111" s="10" t="s">
        <v>72</v>
      </c>
      <c r="AY111" s="172" t="s">
        <v>172</v>
      </c>
    </row>
    <row r="112" s="11" customFormat="1">
      <c r="A112" s="11"/>
      <c r="B112" s="180"/>
      <c r="C112" s="11"/>
      <c r="D112" s="166" t="s">
        <v>176</v>
      </c>
      <c r="E112" s="181" t="s">
        <v>3</v>
      </c>
      <c r="F112" s="182" t="s">
        <v>197</v>
      </c>
      <c r="G112" s="11"/>
      <c r="H112" s="183">
        <v>20.399999999999999</v>
      </c>
      <c r="I112" s="184"/>
      <c r="J112" s="11"/>
      <c r="K112" s="11"/>
      <c r="L112" s="180"/>
      <c r="M112" s="185"/>
      <c r="N112" s="186"/>
      <c r="O112" s="186"/>
      <c r="P112" s="186"/>
      <c r="Q112" s="186"/>
      <c r="R112" s="186"/>
      <c r="S112" s="186"/>
      <c r="T112" s="187"/>
      <c r="U112" s="11"/>
      <c r="V112" s="11"/>
      <c r="W112" s="11"/>
      <c r="X112" s="11"/>
      <c r="Y112" s="11"/>
      <c r="Z112" s="11"/>
      <c r="AA112" s="11"/>
      <c r="AB112" s="11"/>
      <c r="AC112" s="11"/>
      <c r="AD112" s="11"/>
      <c r="AE112" s="11"/>
      <c r="AT112" s="181" t="s">
        <v>176</v>
      </c>
      <c r="AU112" s="181" t="s">
        <v>72</v>
      </c>
      <c r="AV112" s="11" t="s">
        <v>171</v>
      </c>
      <c r="AW112" s="11" t="s">
        <v>33</v>
      </c>
      <c r="AX112" s="11" t="s">
        <v>79</v>
      </c>
      <c r="AY112" s="181" t="s">
        <v>172</v>
      </c>
    </row>
    <row r="113" s="2" customFormat="1" ht="21.75" customHeight="1">
      <c r="A113" s="38"/>
      <c r="B113" s="152"/>
      <c r="C113" s="153" t="s">
        <v>218</v>
      </c>
      <c r="D113" s="153" t="s">
        <v>166</v>
      </c>
      <c r="E113" s="154" t="s">
        <v>467</v>
      </c>
      <c r="F113" s="155" t="s">
        <v>468</v>
      </c>
      <c r="G113" s="156" t="s">
        <v>255</v>
      </c>
      <c r="H113" s="157">
        <v>20.399999999999999</v>
      </c>
      <c r="I113" s="158"/>
      <c r="J113" s="159">
        <f>ROUND(I113*H113,2)</f>
        <v>0</v>
      </c>
      <c r="K113" s="155" t="s">
        <v>170</v>
      </c>
      <c r="L113" s="39"/>
      <c r="M113" s="160" t="s">
        <v>3</v>
      </c>
      <c r="N113" s="161" t="s">
        <v>43</v>
      </c>
      <c r="O113" s="72"/>
      <c r="P113" s="162">
        <f>O113*H113</f>
        <v>0</v>
      </c>
      <c r="Q113" s="162">
        <v>0</v>
      </c>
      <c r="R113" s="162">
        <f>Q113*H113</f>
        <v>0</v>
      </c>
      <c r="S113" s="162">
        <v>0</v>
      </c>
      <c r="T113" s="163">
        <f>S113*H113</f>
        <v>0</v>
      </c>
      <c r="U113" s="38"/>
      <c r="V113" s="38"/>
      <c r="W113" s="38"/>
      <c r="X113" s="38"/>
      <c r="Y113" s="38"/>
      <c r="Z113" s="38"/>
      <c r="AA113" s="38"/>
      <c r="AB113" s="38"/>
      <c r="AC113" s="38"/>
      <c r="AD113" s="38"/>
      <c r="AE113" s="38"/>
      <c r="AR113" s="164" t="s">
        <v>171</v>
      </c>
      <c r="AT113" s="164" t="s">
        <v>166</v>
      </c>
      <c r="AU113" s="164" t="s">
        <v>72</v>
      </c>
      <c r="AY113" s="19" t="s">
        <v>172</v>
      </c>
      <c r="BE113" s="165">
        <f>IF(N113="základní",J113,0)</f>
        <v>0</v>
      </c>
      <c r="BF113" s="165">
        <f>IF(N113="snížená",J113,0)</f>
        <v>0</v>
      </c>
      <c r="BG113" s="165">
        <f>IF(N113="zákl. přenesená",J113,0)</f>
        <v>0</v>
      </c>
      <c r="BH113" s="165">
        <f>IF(N113="sníž. přenesená",J113,0)</f>
        <v>0</v>
      </c>
      <c r="BI113" s="165">
        <f>IF(N113="nulová",J113,0)</f>
        <v>0</v>
      </c>
      <c r="BJ113" s="19" t="s">
        <v>79</v>
      </c>
      <c r="BK113" s="165">
        <f>ROUND(I113*H113,2)</f>
        <v>0</v>
      </c>
      <c r="BL113" s="19" t="s">
        <v>171</v>
      </c>
      <c r="BM113" s="164" t="s">
        <v>469</v>
      </c>
    </row>
    <row r="114" s="2" customFormat="1">
      <c r="A114" s="38"/>
      <c r="B114" s="39"/>
      <c r="C114" s="38"/>
      <c r="D114" s="166" t="s">
        <v>174</v>
      </c>
      <c r="E114" s="38"/>
      <c r="F114" s="167" t="s">
        <v>470</v>
      </c>
      <c r="G114" s="38"/>
      <c r="H114" s="38"/>
      <c r="I114" s="168"/>
      <c r="J114" s="38"/>
      <c r="K114" s="38"/>
      <c r="L114" s="39"/>
      <c r="M114" s="169"/>
      <c r="N114" s="170"/>
      <c r="O114" s="72"/>
      <c r="P114" s="72"/>
      <c r="Q114" s="72"/>
      <c r="R114" s="72"/>
      <c r="S114" s="72"/>
      <c r="T114" s="73"/>
      <c r="U114" s="38"/>
      <c r="V114" s="38"/>
      <c r="W114" s="38"/>
      <c r="X114" s="38"/>
      <c r="Y114" s="38"/>
      <c r="Z114" s="38"/>
      <c r="AA114" s="38"/>
      <c r="AB114" s="38"/>
      <c r="AC114" s="38"/>
      <c r="AD114" s="38"/>
      <c r="AE114" s="38"/>
      <c r="AT114" s="19" t="s">
        <v>174</v>
      </c>
      <c r="AU114" s="19" t="s">
        <v>72</v>
      </c>
    </row>
    <row r="115" s="10" customFormat="1">
      <c r="A115" s="10"/>
      <c r="B115" s="171"/>
      <c r="C115" s="10"/>
      <c r="D115" s="166" t="s">
        <v>176</v>
      </c>
      <c r="E115" s="172" t="s">
        <v>3</v>
      </c>
      <c r="F115" s="173" t="s">
        <v>465</v>
      </c>
      <c r="G115" s="10"/>
      <c r="H115" s="174">
        <v>4.7999999999999998</v>
      </c>
      <c r="I115" s="175"/>
      <c r="J115" s="10"/>
      <c r="K115" s="10"/>
      <c r="L115" s="171"/>
      <c r="M115" s="176"/>
      <c r="N115" s="177"/>
      <c r="O115" s="177"/>
      <c r="P115" s="177"/>
      <c r="Q115" s="177"/>
      <c r="R115" s="177"/>
      <c r="S115" s="177"/>
      <c r="T115" s="178"/>
      <c r="U115" s="10"/>
      <c r="V115" s="10"/>
      <c r="W115" s="10"/>
      <c r="X115" s="10"/>
      <c r="Y115" s="10"/>
      <c r="Z115" s="10"/>
      <c r="AA115" s="10"/>
      <c r="AB115" s="10"/>
      <c r="AC115" s="10"/>
      <c r="AD115" s="10"/>
      <c r="AE115" s="10"/>
      <c r="AT115" s="172" t="s">
        <v>176</v>
      </c>
      <c r="AU115" s="172" t="s">
        <v>72</v>
      </c>
      <c r="AV115" s="10" t="s">
        <v>81</v>
      </c>
      <c r="AW115" s="10" t="s">
        <v>33</v>
      </c>
      <c r="AX115" s="10" t="s">
        <v>72</v>
      </c>
      <c r="AY115" s="172" t="s">
        <v>172</v>
      </c>
    </row>
    <row r="116" s="10" customFormat="1">
      <c r="A116" s="10"/>
      <c r="B116" s="171"/>
      <c r="C116" s="10"/>
      <c r="D116" s="166" t="s">
        <v>176</v>
      </c>
      <c r="E116" s="172" t="s">
        <v>3</v>
      </c>
      <c r="F116" s="173" t="s">
        <v>466</v>
      </c>
      <c r="G116" s="10"/>
      <c r="H116" s="174">
        <v>15.6</v>
      </c>
      <c r="I116" s="175"/>
      <c r="J116" s="10"/>
      <c r="K116" s="10"/>
      <c r="L116" s="171"/>
      <c r="M116" s="176"/>
      <c r="N116" s="177"/>
      <c r="O116" s="177"/>
      <c r="P116" s="177"/>
      <c r="Q116" s="177"/>
      <c r="R116" s="177"/>
      <c r="S116" s="177"/>
      <c r="T116" s="178"/>
      <c r="U116" s="10"/>
      <c r="V116" s="10"/>
      <c r="W116" s="10"/>
      <c r="X116" s="10"/>
      <c r="Y116" s="10"/>
      <c r="Z116" s="10"/>
      <c r="AA116" s="10"/>
      <c r="AB116" s="10"/>
      <c r="AC116" s="10"/>
      <c r="AD116" s="10"/>
      <c r="AE116" s="10"/>
      <c r="AT116" s="172" t="s">
        <v>176</v>
      </c>
      <c r="AU116" s="172" t="s">
        <v>72</v>
      </c>
      <c r="AV116" s="10" t="s">
        <v>81</v>
      </c>
      <c r="AW116" s="10" t="s">
        <v>33</v>
      </c>
      <c r="AX116" s="10" t="s">
        <v>72</v>
      </c>
      <c r="AY116" s="172" t="s">
        <v>172</v>
      </c>
    </row>
    <row r="117" s="11" customFormat="1">
      <c r="A117" s="11"/>
      <c r="B117" s="180"/>
      <c r="C117" s="11"/>
      <c r="D117" s="166" t="s">
        <v>176</v>
      </c>
      <c r="E117" s="181" t="s">
        <v>3</v>
      </c>
      <c r="F117" s="182" t="s">
        <v>197</v>
      </c>
      <c r="G117" s="11"/>
      <c r="H117" s="183">
        <v>20.399999999999999</v>
      </c>
      <c r="I117" s="184"/>
      <c r="J117" s="11"/>
      <c r="K117" s="11"/>
      <c r="L117" s="180"/>
      <c r="M117" s="185"/>
      <c r="N117" s="186"/>
      <c r="O117" s="186"/>
      <c r="P117" s="186"/>
      <c r="Q117" s="186"/>
      <c r="R117" s="186"/>
      <c r="S117" s="186"/>
      <c r="T117" s="187"/>
      <c r="U117" s="11"/>
      <c r="V117" s="11"/>
      <c r="W117" s="11"/>
      <c r="X117" s="11"/>
      <c r="Y117" s="11"/>
      <c r="Z117" s="11"/>
      <c r="AA117" s="11"/>
      <c r="AB117" s="11"/>
      <c r="AC117" s="11"/>
      <c r="AD117" s="11"/>
      <c r="AE117" s="11"/>
      <c r="AT117" s="181" t="s">
        <v>176</v>
      </c>
      <c r="AU117" s="181" t="s">
        <v>72</v>
      </c>
      <c r="AV117" s="11" t="s">
        <v>171</v>
      </c>
      <c r="AW117" s="11" t="s">
        <v>33</v>
      </c>
      <c r="AX117" s="11" t="s">
        <v>79</v>
      </c>
      <c r="AY117" s="181" t="s">
        <v>172</v>
      </c>
    </row>
    <row r="118" s="2" customFormat="1" ht="16.5" customHeight="1">
      <c r="A118" s="38"/>
      <c r="B118" s="152"/>
      <c r="C118" s="153" t="s">
        <v>225</v>
      </c>
      <c r="D118" s="153" t="s">
        <v>166</v>
      </c>
      <c r="E118" s="154" t="s">
        <v>204</v>
      </c>
      <c r="F118" s="155" t="s">
        <v>205</v>
      </c>
      <c r="G118" s="156" t="s">
        <v>180</v>
      </c>
      <c r="H118" s="157">
        <v>663.47500000000002</v>
      </c>
      <c r="I118" s="158"/>
      <c r="J118" s="159">
        <f>ROUND(I118*H118,2)</f>
        <v>0</v>
      </c>
      <c r="K118" s="155" t="s">
        <v>170</v>
      </c>
      <c r="L118" s="39"/>
      <c r="M118" s="160" t="s">
        <v>3</v>
      </c>
      <c r="N118" s="161" t="s">
        <v>43</v>
      </c>
      <c r="O118" s="72"/>
      <c r="P118" s="162">
        <f>O118*H118</f>
        <v>0</v>
      </c>
      <c r="Q118" s="162">
        <v>0</v>
      </c>
      <c r="R118" s="162">
        <f>Q118*H118</f>
        <v>0</v>
      </c>
      <c r="S118" s="162">
        <v>0</v>
      </c>
      <c r="T118" s="163">
        <f>S118*H118</f>
        <v>0</v>
      </c>
      <c r="U118" s="38"/>
      <c r="V118" s="38"/>
      <c r="W118" s="38"/>
      <c r="X118" s="38"/>
      <c r="Y118" s="38"/>
      <c r="Z118" s="38"/>
      <c r="AA118" s="38"/>
      <c r="AB118" s="38"/>
      <c r="AC118" s="38"/>
      <c r="AD118" s="38"/>
      <c r="AE118" s="38"/>
      <c r="AR118" s="164" t="s">
        <v>171</v>
      </c>
      <c r="AT118" s="164" t="s">
        <v>166</v>
      </c>
      <c r="AU118" s="164" t="s">
        <v>72</v>
      </c>
      <c r="AY118" s="19" t="s">
        <v>172</v>
      </c>
      <c r="BE118" s="165">
        <f>IF(N118="základní",J118,0)</f>
        <v>0</v>
      </c>
      <c r="BF118" s="165">
        <f>IF(N118="snížená",J118,0)</f>
        <v>0</v>
      </c>
      <c r="BG118" s="165">
        <f>IF(N118="zákl. přenesená",J118,0)</f>
        <v>0</v>
      </c>
      <c r="BH118" s="165">
        <f>IF(N118="sníž. přenesená",J118,0)</f>
        <v>0</v>
      </c>
      <c r="BI118" s="165">
        <f>IF(N118="nulová",J118,0)</f>
        <v>0</v>
      </c>
      <c r="BJ118" s="19" t="s">
        <v>79</v>
      </c>
      <c r="BK118" s="165">
        <f>ROUND(I118*H118,2)</f>
        <v>0</v>
      </c>
      <c r="BL118" s="19" t="s">
        <v>171</v>
      </c>
      <c r="BM118" s="164" t="s">
        <v>206</v>
      </c>
    </row>
    <row r="119" s="2" customFormat="1">
      <c r="A119" s="38"/>
      <c r="B119" s="39"/>
      <c r="C119" s="38"/>
      <c r="D119" s="166" t="s">
        <v>174</v>
      </c>
      <c r="E119" s="38"/>
      <c r="F119" s="167" t="s">
        <v>207</v>
      </c>
      <c r="G119" s="38"/>
      <c r="H119" s="38"/>
      <c r="I119" s="168"/>
      <c r="J119" s="38"/>
      <c r="K119" s="38"/>
      <c r="L119" s="39"/>
      <c r="M119" s="169"/>
      <c r="N119" s="170"/>
      <c r="O119" s="72"/>
      <c r="P119" s="72"/>
      <c r="Q119" s="72"/>
      <c r="R119" s="72"/>
      <c r="S119" s="72"/>
      <c r="T119" s="73"/>
      <c r="U119" s="38"/>
      <c r="V119" s="38"/>
      <c r="W119" s="38"/>
      <c r="X119" s="38"/>
      <c r="Y119" s="38"/>
      <c r="Z119" s="38"/>
      <c r="AA119" s="38"/>
      <c r="AB119" s="38"/>
      <c r="AC119" s="38"/>
      <c r="AD119" s="38"/>
      <c r="AE119" s="38"/>
      <c r="AT119" s="19" t="s">
        <v>174</v>
      </c>
      <c r="AU119" s="19" t="s">
        <v>72</v>
      </c>
    </row>
    <row r="120" s="10" customFormat="1">
      <c r="A120" s="10"/>
      <c r="B120" s="171"/>
      <c r="C120" s="10"/>
      <c r="D120" s="166" t="s">
        <v>176</v>
      </c>
      <c r="E120" s="172" t="s">
        <v>3</v>
      </c>
      <c r="F120" s="173" t="s">
        <v>471</v>
      </c>
      <c r="G120" s="10"/>
      <c r="H120" s="174">
        <v>418.39999999999998</v>
      </c>
      <c r="I120" s="175"/>
      <c r="J120" s="10"/>
      <c r="K120" s="10"/>
      <c r="L120" s="171"/>
      <c r="M120" s="176"/>
      <c r="N120" s="177"/>
      <c r="O120" s="177"/>
      <c r="P120" s="177"/>
      <c r="Q120" s="177"/>
      <c r="R120" s="177"/>
      <c r="S120" s="177"/>
      <c r="T120" s="178"/>
      <c r="U120" s="10"/>
      <c r="V120" s="10"/>
      <c r="W120" s="10"/>
      <c r="X120" s="10"/>
      <c r="Y120" s="10"/>
      <c r="Z120" s="10"/>
      <c r="AA120" s="10"/>
      <c r="AB120" s="10"/>
      <c r="AC120" s="10"/>
      <c r="AD120" s="10"/>
      <c r="AE120" s="10"/>
      <c r="AT120" s="172" t="s">
        <v>176</v>
      </c>
      <c r="AU120" s="172" t="s">
        <v>72</v>
      </c>
      <c r="AV120" s="10" t="s">
        <v>81</v>
      </c>
      <c r="AW120" s="10" t="s">
        <v>33</v>
      </c>
      <c r="AX120" s="10" t="s">
        <v>72</v>
      </c>
      <c r="AY120" s="172" t="s">
        <v>172</v>
      </c>
    </row>
    <row r="121" s="10" customFormat="1">
      <c r="A121" s="10"/>
      <c r="B121" s="171"/>
      <c r="C121" s="10"/>
      <c r="D121" s="166" t="s">
        <v>176</v>
      </c>
      <c r="E121" s="172" t="s">
        <v>3</v>
      </c>
      <c r="F121" s="173" t="s">
        <v>472</v>
      </c>
      <c r="G121" s="10"/>
      <c r="H121" s="174">
        <v>39.375</v>
      </c>
      <c r="I121" s="175"/>
      <c r="J121" s="10"/>
      <c r="K121" s="10"/>
      <c r="L121" s="171"/>
      <c r="M121" s="176"/>
      <c r="N121" s="177"/>
      <c r="O121" s="177"/>
      <c r="P121" s="177"/>
      <c r="Q121" s="177"/>
      <c r="R121" s="177"/>
      <c r="S121" s="177"/>
      <c r="T121" s="178"/>
      <c r="U121" s="10"/>
      <c r="V121" s="10"/>
      <c r="W121" s="10"/>
      <c r="X121" s="10"/>
      <c r="Y121" s="10"/>
      <c r="Z121" s="10"/>
      <c r="AA121" s="10"/>
      <c r="AB121" s="10"/>
      <c r="AC121" s="10"/>
      <c r="AD121" s="10"/>
      <c r="AE121" s="10"/>
      <c r="AT121" s="172" t="s">
        <v>176</v>
      </c>
      <c r="AU121" s="172" t="s">
        <v>72</v>
      </c>
      <c r="AV121" s="10" t="s">
        <v>81</v>
      </c>
      <c r="AW121" s="10" t="s">
        <v>33</v>
      </c>
      <c r="AX121" s="10" t="s">
        <v>72</v>
      </c>
      <c r="AY121" s="172" t="s">
        <v>172</v>
      </c>
    </row>
    <row r="122" s="10" customFormat="1">
      <c r="A122" s="10"/>
      <c r="B122" s="171"/>
      <c r="C122" s="10"/>
      <c r="D122" s="166" t="s">
        <v>176</v>
      </c>
      <c r="E122" s="172" t="s">
        <v>3</v>
      </c>
      <c r="F122" s="173" t="s">
        <v>473</v>
      </c>
      <c r="G122" s="10"/>
      <c r="H122" s="174">
        <v>63.920000000000002</v>
      </c>
      <c r="I122" s="175"/>
      <c r="J122" s="10"/>
      <c r="K122" s="10"/>
      <c r="L122" s="171"/>
      <c r="M122" s="176"/>
      <c r="N122" s="177"/>
      <c r="O122" s="177"/>
      <c r="P122" s="177"/>
      <c r="Q122" s="177"/>
      <c r="R122" s="177"/>
      <c r="S122" s="177"/>
      <c r="T122" s="178"/>
      <c r="U122" s="10"/>
      <c r="V122" s="10"/>
      <c r="W122" s="10"/>
      <c r="X122" s="10"/>
      <c r="Y122" s="10"/>
      <c r="Z122" s="10"/>
      <c r="AA122" s="10"/>
      <c r="AB122" s="10"/>
      <c r="AC122" s="10"/>
      <c r="AD122" s="10"/>
      <c r="AE122" s="10"/>
      <c r="AT122" s="172" t="s">
        <v>176</v>
      </c>
      <c r="AU122" s="172" t="s">
        <v>72</v>
      </c>
      <c r="AV122" s="10" t="s">
        <v>81</v>
      </c>
      <c r="AW122" s="10" t="s">
        <v>33</v>
      </c>
      <c r="AX122" s="10" t="s">
        <v>72</v>
      </c>
      <c r="AY122" s="172" t="s">
        <v>172</v>
      </c>
    </row>
    <row r="123" s="10" customFormat="1">
      <c r="A123" s="10"/>
      <c r="B123" s="171"/>
      <c r="C123" s="10"/>
      <c r="D123" s="166" t="s">
        <v>176</v>
      </c>
      <c r="E123" s="172" t="s">
        <v>3</v>
      </c>
      <c r="F123" s="173" t="s">
        <v>474</v>
      </c>
      <c r="G123" s="10"/>
      <c r="H123" s="174">
        <v>51</v>
      </c>
      <c r="I123" s="175"/>
      <c r="J123" s="10"/>
      <c r="K123" s="10"/>
      <c r="L123" s="171"/>
      <c r="M123" s="176"/>
      <c r="N123" s="177"/>
      <c r="O123" s="177"/>
      <c r="P123" s="177"/>
      <c r="Q123" s="177"/>
      <c r="R123" s="177"/>
      <c r="S123" s="177"/>
      <c r="T123" s="178"/>
      <c r="U123" s="10"/>
      <c r="V123" s="10"/>
      <c r="W123" s="10"/>
      <c r="X123" s="10"/>
      <c r="Y123" s="10"/>
      <c r="Z123" s="10"/>
      <c r="AA123" s="10"/>
      <c r="AB123" s="10"/>
      <c r="AC123" s="10"/>
      <c r="AD123" s="10"/>
      <c r="AE123" s="10"/>
      <c r="AT123" s="172" t="s">
        <v>176</v>
      </c>
      <c r="AU123" s="172" t="s">
        <v>72</v>
      </c>
      <c r="AV123" s="10" t="s">
        <v>81</v>
      </c>
      <c r="AW123" s="10" t="s">
        <v>33</v>
      </c>
      <c r="AX123" s="10" t="s">
        <v>72</v>
      </c>
      <c r="AY123" s="172" t="s">
        <v>172</v>
      </c>
    </row>
    <row r="124" s="10" customFormat="1">
      <c r="A124" s="10"/>
      <c r="B124" s="171"/>
      <c r="C124" s="10"/>
      <c r="D124" s="166" t="s">
        <v>176</v>
      </c>
      <c r="E124" s="172" t="s">
        <v>3</v>
      </c>
      <c r="F124" s="173" t="s">
        <v>475</v>
      </c>
      <c r="G124" s="10"/>
      <c r="H124" s="174">
        <v>34</v>
      </c>
      <c r="I124" s="175"/>
      <c r="J124" s="10"/>
      <c r="K124" s="10"/>
      <c r="L124" s="171"/>
      <c r="M124" s="176"/>
      <c r="N124" s="177"/>
      <c r="O124" s="177"/>
      <c r="P124" s="177"/>
      <c r="Q124" s="177"/>
      <c r="R124" s="177"/>
      <c r="S124" s="177"/>
      <c r="T124" s="178"/>
      <c r="U124" s="10"/>
      <c r="V124" s="10"/>
      <c r="W124" s="10"/>
      <c r="X124" s="10"/>
      <c r="Y124" s="10"/>
      <c r="Z124" s="10"/>
      <c r="AA124" s="10"/>
      <c r="AB124" s="10"/>
      <c r="AC124" s="10"/>
      <c r="AD124" s="10"/>
      <c r="AE124" s="10"/>
      <c r="AT124" s="172" t="s">
        <v>176</v>
      </c>
      <c r="AU124" s="172" t="s">
        <v>72</v>
      </c>
      <c r="AV124" s="10" t="s">
        <v>81</v>
      </c>
      <c r="AW124" s="10" t="s">
        <v>33</v>
      </c>
      <c r="AX124" s="10" t="s">
        <v>72</v>
      </c>
      <c r="AY124" s="172" t="s">
        <v>172</v>
      </c>
    </row>
    <row r="125" s="10" customFormat="1">
      <c r="A125" s="10"/>
      <c r="B125" s="171"/>
      <c r="C125" s="10"/>
      <c r="D125" s="166" t="s">
        <v>176</v>
      </c>
      <c r="E125" s="172" t="s">
        <v>3</v>
      </c>
      <c r="F125" s="173" t="s">
        <v>476</v>
      </c>
      <c r="G125" s="10"/>
      <c r="H125" s="174">
        <v>56.780000000000001</v>
      </c>
      <c r="I125" s="175"/>
      <c r="J125" s="10"/>
      <c r="K125" s="10"/>
      <c r="L125" s="171"/>
      <c r="M125" s="176"/>
      <c r="N125" s="177"/>
      <c r="O125" s="177"/>
      <c r="P125" s="177"/>
      <c r="Q125" s="177"/>
      <c r="R125" s="177"/>
      <c r="S125" s="177"/>
      <c r="T125" s="178"/>
      <c r="U125" s="10"/>
      <c r="V125" s="10"/>
      <c r="W125" s="10"/>
      <c r="X125" s="10"/>
      <c r="Y125" s="10"/>
      <c r="Z125" s="10"/>
      <c r="AA125" s="10"/>
      <c r="AB125" s="10"/>
      <c r="AC125" s="10"/>
      <c r="AD125" s="10"/>
      <c r="AE125" s="10"/>
      <c r="AT125" s="172" t="s">
        <v>176</v>
      </c>
      <c r="AU125" s="172" t="s">
        <v>72</v>
      </c>
      <c r="AV125" s="10" t="s">
        <v>81</v>
      </c>
      <c r="AW125" s="10" t="s">
        <v>33</v>
      </c>
      <c r="AX125" s="10" t="s">
        <v>72</v>
      </c>
      <c r="AY125" s="172" t="s">
        <v>172</v>
      </c>
    </row>
    <row r="126" s="11" customFormat="1">
      <c r="A126" s="11"/>
      <c r="B126" s="180"/>
      <c r="C126" s="11"/>
      <c r="D126" s="166" t="s">
        <v>176</v>
      </c>
      <c r="E126" s="181" t="s">
        <v>3</v>
      </c>
      <c r="F126" s="182" t="s">
        <v>197</v>
      </c>
      <c r="G126" s="11"/>
      <c r="H126" s="183">
        <v>663.47500000000002</v>
      </c>
      <c r="I126" s="184"/>
      <c r="J126" s="11"/>
      <c r="K126" s="11"/>
      <c r="L126" s="180"/>
      <c r="M126" s="185"/>
      <c r="N126" s="186"/>
      <c r="O126" s="186"/>
      <c r="P126" s="186"/>
      <c r="Q126" s="186"/>
      <c r="R126" s="186"/>
      <c r="S126" s="186"/>
      <c r="T126" s="187"/>
      <c r="U126" s="11"/>
      <c r="V126" s="11"/>
      <c r="W126" s="11"/>
      <c r="X126" s="11"/>
      <c r="Y126" s="11"/>
      <c r="Z126" s="11"/>
      <c r="AA126" s="11"/>
      <c r="AB126" s="11"/>
      <c r="AC126" s="11"/>
      <c r="AD126" s="11"/>
      <c r="AE126" s="11"/>
      <c r="AT126" s="181" t="s">
        <v>176</v>
      </c>
      <c r="AU126" s="181" t="s">
        <v>72</v>
      </c>
      <c r="AV126" s="11" t="s">
        <v>171</v>
      </c>
      <c r="AW126" s="11" t="s">
        <v>33</v>
      </c>
      <c r="AX126" s="11" t="s">
        <v>79</v>
      </c>
      <c r="AY126" s="181" t="s">
        <v>172</v>
      </c>
    </row>
    <row r="127" s="2" customFormat="1" ht="16.5" customHeight="1">
      <c r="A127" s="38"/>
      <c r="B127" s="152"/>
      <c r="C127" s="153" t="s">
        <v>231</v>
      </c>
      <c r="D127" s="153" t="s">
        <v>166</v>
      </c>
      <c r="E127" s="154" t="s">
        <v>477</v>
      </c>
      <c r="F127" s="155" t="s">
        <v>478</v>
      </c>
      <c r="G127" s="156" t="s">
        <v>180</v>
      </c>
      <c r="H127" s="157">
        <v>1</v>
      </c>
      <c r="I127" s="158"/>
      <c r="J127" s="159">
        <f>ROUND(I127*H127,2)</f>
        <v>0</v>
      </c>
      <c r="K127" s="155" t="s">
        <v>170</v>
      </c>
      <c r="L127" s="39"/>
      <c r="M127" s="160" t="s">
        <v>3</v>
      </c>
      <c r="N127" s="161" t="s">
        <v>43</v>
      </c>
      <c r="O127" s="72"/>
      <c r="P127" s="162">
        <f>O127*H127</f>
        <v>0</v>
      </c>
      <c r="Q127" s="162">
        <v>0</v>
      </c>
      <c r="R127" s="162">
        <f>Q127*H127</f>
        <v>0</v>
      </c>
      <c r="S127" s="162">
        <v>0</v>
      </c>
      <c r="T127" s="163">
        <f>S127*H127</f>
        <v>0</v>
      </c>
      <c r="U127" s="38"/>
      <c r="V127" s="38"/>
      <c r="W127" s="38"/>
      <c r="X127" s="38"/>
      <c r="Y127" s="38"/>
      <c r="Z127" s="38"/>
      <c r="AA127" s="38"/>
      <c r="AB127" s="38"/>
      <c r="AC127" s="38"/>
      <c r="AD127" s="38"/>
      <c r="AE127" s="38"/>
      <c r="AR127" s="164" t="s">
        <v>171</v>
      </c>
      <c r="AT127" s="164" t="s">
        <v>166</v>
      </c>
      <c r="AU127" s="164" t="s">
        <v>72</v>
      </c>
      <c r="AY127" s="19" t="s">
        <v>172</v>
      </c>
      <c r="BE127" s="165">
        <f>IF(N127="základní",J127,0)</f>
        <v>0</v>
      </c>
      <c r="BF127" s="165">
        <f>IF(N127="snížená",J127,0)</f>
        <v>0</v>
      </c>
      <c r="BG127" s="165">
        <f>IF(N127="zákl. přenesená",J127,0)</f>
        <v>0</v>
      </c>
      <c r="BH127" s="165">
        <f>IF(N127="sníž. přenesená",J127,0)</f>
        <v>0</v>
      </c>
      <c r="BI127" s="165">
        <f>IF(N127="nulová",J127,0)</f>
        <v>0</v>
      </c>
      <c r="BJ127" s="19" t="s">
        <v>79</v>
      </c>
      <c r="BK127" s="165">
        <f>ROUND(I127*H127,2)</f>
        <v>0</v>
      </c>
      <c r="BL127" s="19" t="s">
        <v>171</v>
      </c>
      <c r="BM127" s="164" t="s">
        <v>479</v>
      </c>
    </row>
    <row r="128" s="2" customFormat="1">
      <c r="A128" s="38"/>
      <c r="B128" s="39"/>
      <c r="C128" s="38"/>
      <c r="D128" s="166" t="s">
        <v>174</v>
      </c>
      <c r="E128" s="38"/>
      <c r="F128" s="167" t="s">
        <v>480</v>
      </c>
      <c r="G128" s="38"/>
      <c r="H128" s="38"/>
      <c r="I128" s="168"/>
      <c r="J128" s="38"/>
      <c r="K128" s="38"/>
      <c r="L128" s="39"/>
      <c r="M128" s="169"/>
      <c r="N128" s="170"/>
      <c r="O128" s="72"/>
      <c r="P128" s="72"/>
      <c r="Q128" s="72"/>
      <c r="R128" s="72"/>
      <c r="S128" s="72"/>
      <c r="T128" s="73"/>
      <c r="U128" s="38"/>
      <c r="V128" s="38"/>
      <c r="W128" s="38"/>
      <c r="X128" s="38"/>
      <c r="Y128" s="38"/>
      <c r="Z128" s="38"/>
      <c r="AA128" s="38"/>
      <c r="AB128" s="38"/>
      <c r="AC128" s="38"/>
      <c r="AD128" s="38"/>
      <c r="AE128" s="38"/>
      <c r="AT128" s="19" t="s">
        <v>174</v>
      </c>
      <c r="AU128" s="19" t="s">
        <v>72</v>
      </c>
    </row>
    <row r="129" s="10" customFormat="1">
      <c r="A129" s="10"/>
      <c r="B129" s="171"/>
      <c r="C129" s="10"/>
      <c r="D129" s="166" t="s">
        <v>176</v>
      </c>
      <c r="E129" s="172" t="s">
        <v>3</v>
      </c>
      <c r="F129" s="173" t="s">
        <v>481</v>
      </c>
      <c r="G129" s="10"/>
      <c r="H129" s="174">
        <v>1</v>
      </c>
      <c r="I129" s="175"/>
      <c r="J129" s="10"/>
      <c r="K129" s="10"/>
      <c r="L129" s="171"/>
      <c r="M129" s="176"/>
      <c r="N129" s="177"/>
      <c r="O129" s="177"/>
      <c r="P129" s="177"/>
      <c r="Q129" s="177"/>
      <c r="R129" s="177"/>
      <c r="S129" s="177"/>
      <c r="T129" s="178"/>
      <c r="U129" s="10"/>
      <c r="V129" s="10"/>
      <c r="W129" s="10"/>
      <c r="X129" s="10"/>
      <c r="Y129" s="10"/>
      <c r="Z129" s="10"/>
      <c r="AA129" s="10"/>
      <c r="AB129" s="10"/>
      <c r="AC129" s="10"/>
      <c r="AD129" s="10"/>
      <c r="AE129" s="10"/>
      <c r="AT129" s="172" t="s">
        <v>176</v>
      </c>
      <c r="AU129" s="172" t="s">
        <v>72</v>
      </c>
      <c r="AV129" s="10" t="s">
        <v>81</v>
      </c>
      <c r="AW129" s="10" t="s">
        <v>33</v>
      </c>
      <c r="AX129" s="10" t="s">
        <v>79</v>
      </c>
      <c r="AY129" s="172" t="s">
        <v>172</v>
      </c>
    </row>
    <row r="130" s="2" customFormat="1" ht="16.5" customHeight="1">
      <c r="A130" s="38"/>
      <c r="B130" s="152"/>
      <c r="C130" s="153" t="s">
        <v>236</v>
      </c>
      <c r="D130" s="153" t="s">
        <v>166</v>
      </c>
      <c r="E130" s="154" t="s">
        <v>482</v>
      </c>
      <c r="F130" s="155" t="s">
        <v>483</v>
      </c>
      <c r="G130" s="156" t="s">
        <v>169</v>
      </c>
      <c r="H130" s="157">
        <v>85</v>
      </c>
      <c r="I130" s="158"/>
      <c r="J130" s="159">
        <f>ROUND(I130*H130,2)</f>
        <v>0</v>
      </c>
      <c r="K130" s="155" t="s">
        <v>170</v>
      </c>
      <c r="L130" s="39"/>
      <c r="M130" s="160" t="s">
        <v>3</v>
      </c>
      <c r="N130" s="161" t="s">
        <v>43</v>
      </c>
      <c r="O130" s="72"/>
      <c r="P130" s="162">
        <f>O130*H130</f>
        <v>0</v>
      </c>
      <c r="Q130" s="162">
        <v>0</v>
      </c>
      <c r="R130" s="162">
        <f>Q130*H130</f>
        <v>0</v>
      </c>
      <c r="S130" s="162">
        <v>0</v>
      </c>
      <c r="T130" s="163">
        <f>S130*H130</f>
        <v>0</v>
      </c>
      <c r="U130" s="38"/>
      <c r="V130" s="38"/>
      <c r="W130" s="38"/>
      <c r="X130" s="38"/>
      <c r="Y130" s="38"/>
      <c r="Z130" s="38"/>
      <c r="AA130" s="38"/>
      <c r="AB130" s="38"/>
      <c r="AC130" s="38"/>
      <c r="AD130" s="38"/>
      <c r="AE130" s="38"/>
      <c r="AR130" s="164" t="s">
        <v>171</v>
      </c>
      <c r="AT130" s="164" t="s">
        <v>166</v>
      </c>
      <c r="AU130" s="164" t="s">
        <v>72</v>
      </c>
      <c r="AY130" s="19" t="s">
        <v>172</v>
      </c>
      <c r="BE130" s="165">
        <f>IF(N130="základní",J130,0)</f>
        <v>0</v>
      </c>
      <c r="BF130" s="165">
        <f>IF(N130="snížená",J130,0)</f>
        <v>0</v>
      </c>
      <c r="BG130" s="165">
        <f>IF(N130="zákl. přenesená",J130,0)</f>
        <v>0</v>
      </c>
      <c r="BH130" s="165">
        <f>IF(N130="sníž. přenesená",J130,0)</f>
        <v>0</v>
      </c>
      <c r="BI130" s="165">
        <f>IF(N130="nulová",J130,0)</f>
        <v>0</v>
      </c>
      <c r="BJ130" s="19" t="s">
        <v>79</v>
      </c>
      <c r="BK130" s="165">
        <f>ROUND(I130*H130,2)</f>
        <v>0</v>
      </c>
      <c r="BL130" s="19" t="s">
        <v>171</v>
      </c>
      <c r="BM130" s="164" t="s">
        <v>484</v>
      </c>
    </row>
    <row r="131" s="2" customFormat="1">
      <c r="A131" s="38"/>
      <c r="B131" s="39"/>
      <c r="C131" s="38"/>
      <c r="D131" s="166" t="s">
        <v>174</v>
      </c>
      <c r="E131" s="38"/>
      <c r="F131" s="167" t="s">
        <v>485</v>
      </c>
      <c r="G131" s="38"/>
      <c r="H131" s="38"/>
      <c r="I131" s="168"/>
      <c r="J131" s="38"/>
      <c r="K131" s="38"/>
      <c r="L131" s="39"/>
      <c r="M131" s="169"/>
      <c r="N131" s="170"/>
      <c r="O131" s="72"/>
      <c r="P131" s="72"/>
      <c r="Q131" s="72"/>
      <c r="R131" s="72"/>
      <c r="S131" s="72"/>
      <c r="T131" s="73"/>
      <c r="U131" s="38"/>
      <c r="V131" s="38"/>
      <c r="W131" s="38"/>
      <c r="X131" s="38"/>
      <c r="Y131" s="38"/>
      <c r="Z131" s="38"/>
      <c r="AA131" s="38"/>
      <c r="AB131" s="38"/>
      <c r="AC131" s="38"/>
      <c r="AD131" s="38"/>
      <c r="AE131" s="38"/>
      <c r="AT131" s="19" t="s">
        <v>174</v>
      </c>
      <c r="AU131" s="19" t="s">
        <v>72</v>
      </c>
    </row>
    <row r="132" s="10" customFormat="1">
      <c r="A132" s="10"/>
      <c r="B132" s="171"/>
      <c r="C132" s="10"/>
      <c r="D132" s="166" t="s">
        <v>176</v>
      </c>
      <c r="E132" s="172" t="s">
        <v>3</v>
      </c>
      <c r="F132" s="173" t="s">
        <v>486</v>
      </c>
      <c r="G132" s="10"/>
      <c r="H132" s="174">
        <v>85</v>
      </c>
      <c r="I132" s="175"/>
      <c r="J132" s="10"/>
      <c r="K132" s="10"/>
      <c r="L132" s="171"/>
      <c r="M132" s="176"/>
      <c r="N132" s="177"/>
      <c r="O132" s="177"/>
      <c r="P132" s="177"/>
      <c r="Q132" s="177"/>
      <c r="R132" s="177"/>
      <c r="S132" s="177"/>
      <c r="T132" s="178"/>
      <c r="U132" s="10"/>
      <c r="V132" s="10"/>
      <c r="W132" s="10"/>
      <c r="X132" s="10"/>
      <c r="Y132" s="10"/>
      <c r="Z132" s="10"/>
      <c r="AA132" s="10"/>
      <c r="AB132" s="10"/>
      <c r="AC132" s="10"/>
      <c r="AD132" s="10"/>
      <c r="AE132" s="10"/>
      <c r="AT132" s="172" t="s">
        <v>176</v>
      </c>
      <c r="AU132" s="172" t="s">
        <v>72</v>
      </c>
      <c r="AV132" s="10" t="s">
        <v>81</v>
      </c>
      <c r="AW132" s="10" t="s">
        <v>33</v>
      </c>
      <c r="AX132" s="10" t="s">
        <v>79</v>
      </c>
      <c r="AY132" s="172" t="s">
        <v>172</v>
      </c>
    </row>
    <row r="133" s="2" customFormat="1" ht="16.5" customHeight="1">
      <c r="A133" s="38"/>
      <c r="B133" s="152"/>
      <c r="C133" s="153" t="s">
        <v>241</v>
      </c>
      <c r="D133" s="153" t="s">
        <v>166</v>
      </c>
      <c r="E133" s="154" t="s">
        <v>487</v>
      </c>
      <c r="F133" s="155" t="s">
        <v>488</v>
      </c>
      <c r="G133" s="156" t="s">
        <v>255</v>
      </c>
      <c r="H133" s="157">
        <v>25</v>
      </c>
      <c r="I133" s="158"/>
      <c r="J133" s="159">
        <f>ROUND(I133*H133,2)</f>
        <v>0</v>
      </c>
      <c r="K133" s="155" t="s">
        <v>170</v>
      </c>
      <c r="L133" s="39"/>
      <c r="M133" s="160" t="s">
        <v>3</v>
      </c>
      <c r="N133" s="161" t="s">
        <v>43</v>
      </c>
      <c r="O133" s="72"/>
      <c r="P133" s="162">
        <f>O133*H133</f>
        <v>0</v>
      </c>
      <c r="Q133" s="162">
        <v>0</v>
      </c>
      <c r="R133" s="162">
        <f>Q133*H133</f>
        <v>0</v>
      </c>
      <c r="S133" s="162">
        <v>0</v>
      </c>
      <c r="T133" s="163">
        <f>S133*H133</f>
        <v>0</v>
      </c>
      <c r="U133" s="38"/>
      <c r="V133" s="38"/>
      <c r="W133" s="38"/>
      <c r="X133" s="38"/>
      <c r="Y133" s="38"/>
      <c r="Z133" s="38"/>
      <c r="AA133" s="38"/>
      <c r="AB133" s="38"/>
      <c r="AC133" s="38"/>
      <c r="AD133" s="38"/>
      <c r="AE133" s="38"/>
      <c r="AR133" s="164" t="s">
        <v>171</v>
      </c>
      <c r="AT133" s="164" t="s">
        <v>166</v>
      </c>
      <c r="AU133" s="164" t="s">
        <v>72</v>
      </c>
      <c r="AY133" s="19" t="s">
        <v>172</v>
      </c>
      <c r="BE133" s="165">
        <f>IF(N133="základní",J133,0)</f>
        <v>0</v>
      </c>
      <c r="BF133" s="165">
        <f>IF(N133="snížená",J133,0)</f>
        <v>0</v>
      </c>
      <c r="BG133" s="165">
        <f>IF(N133="zákl. přenesená",J133,0)</f>
        <v>0</v>
      </c>
      <c r="BH133" s="165">
        <f>IF(N133="sníž. přenesená",J133,0)</f>
        <v>0</v>
      </c>
      <c r="BI133" s="165">
        <f>IF(N133="nulová",J133,0)</f>
        <v>0</v>
      </c>
      <c r="BJ133" s="19" t="s">
        <v>79</v>
      </c>
      <c r="BK133" s="165">
        <f>ROUND(I133*H133,2)</f>
        <v>0</v>
      </c>
      <c r="BL133" s="19" t="s">
        <v>171</v>
      </c>
      <c r="BM133" s="164" t="s">
        <v>489</v>
      </c>
    </row>
    <row r="134" s="2" customFormat="1">
      <c r="A134" s="38"/>
      <c r="B134" s="39"/>
      <c r="C134" s="38"/>
      <c r="D134" s="166" t="s">
        <v>174</v>
      </c>
      <c r="E134" s="38"/>
      <c r="F134" s="167" t="s">
        <v>490</v>
      </c>
      <c r="G134" s="38"/>
      <c r="H134" s="38"/>
      <c r="I134" s="168"/>
      <c r="J134" s="38"/>
      <c r="K134" s="38"/>
      <c r="L134" s="39"/>
      <c r="M134" s="169"/>
      <c r="N134" s="170"/>
      <c r="O134" s="72"/>
      <c r="P134" s="72"/>
      <c r="Q134" s="72"/>
      <c r="R134" s="72"/>
      <c r="S134" s="72"/>
      <c r="T134" s="73"/>
      <c r="U134" s="38"/>
      <c r="V134" s="38"/>
      <c r="W134" s="38"/>
      <c r="X134" s="38"/>
      <c r="Y134" s="38"/>
      <c r="Z134" s="38"/>
      <c r="AA134" s="38"/>
      <c r="AB134" s="38"/>
      <c r="AC134" s="38"/>
      <c r="AD134" s="38"/>
      <c r="AE134" s="38"/>
      <c r="AT134" s="19" t="s">
        <v>174</v>
      </c>
      <c r="AU134" s="19" t="s">
        <v>72</v>
      </c>
    </row>
    <row r="135" s="2" customFormat="1" ht="16.5" customHeight="1">
      <c r="A135" s="38"/>
      <c r="B135" s="152"/>
      <c r="C135" s="188" t="s">
        <v>246</v>
      </c>
      <c r="D135" s="188" t="s">
        <v>211</v>
      </c>
      <c r="E135" s="189" t="s">
        <v>212</v>
      </c>
      <c r="F135" s="190" t="s">
        <v>213</v>
      </c>
      <c r="G135" s="191" t="s">
        <v>214</v>
      </c>
      <c r="H135" s="192">
        <v>912.94200000000001</v>
      </c>
      <c r="I135" s="193"/>
      <c r="J135" s="194">
        <f>ROUND(I135*H135,2)</f>
        <v>0</v>
      </c>
      <c r="K135" s="190" t="s">
        <v>170</v>
      </c>
      <c r="L135" s="195"/>
      <c r="M135" s="196" t="s">
        <v>3</v>
      </c>
      <c r="N135" s="197" t="s">
        <v>43</v>
      </c>
      <c r="O135" s="72"/>
      <c r="P135" s="162">
        <f>O135*H135</f>
        <v>0</v>
      </c>
      <c r="Q135" s="162">
        <v>1</v>
      </c>
      <c r="R135" s="162">
        <f>Q135*H135</f>
        <v>912.94200000000001</v>
      </c>
      <c r="S135" s="162">
        <v>0</v>
      </c>
      <c r="T135" s="163">
        <f>S135*H135</f>
        <v>0</v>
      </c>
      <c r="U135" s="38"/>
      <c r="V135" s="38"/>
      <c r="W135" s="38"/>
      <c r="X135" s="38"/>
      <c r="Y135" s="38"/>
      <c r="Z135" s="38"/>
      <c r="AA135" s="38"/>
      <c r="AB135" s="38"/>
      <c r="AC135" s="38"/>
      <c r="AD135" s="38"/>
      <c r="AE135" s="38"/>
      <c r="AR135" s="164" t="s">
        <v>215</v>
      </c>
      <c r="AT135" s="164" t="s">
        <v>211</v>
      </c>
      <c r="AU135" s="164" t="s">
        <v>72</v>
      </c>
      <c r="AY135" s="19" t="s">
        <v>172</v>
      </c>
      <c r="BE135" s="165">
        <f>IF(N135="základní",J135,0)</f>
        <v>0</v>
      </c>
      <c r="BF135" s="165">
        <f>IF(N135="snížená",J135,0)</f>
        <v>0</v>
      </c>
      <c r="BG135" s="165">
        <f>IF(N135="zákl. přenesená",J135,0)</f>
        <v>0</v>
      </c>
      <c r="BH135" s="165">
        <f>IF(N135="sníž. přenesená",J135,0)</f>
        <v>0</v>
      </c>
      <c r="BI135" s="165">
        <f>IF(N135="nulová",J135,0)</f>
        <v>0</v>
      </c>
      <c r="BJ135" s="19" t="s">
        <v>79</v>
      </c>
      <c r="BK135" s="165">
        <f>ROUND(I135*H135,2)</f>
        <v>0</v>
      </c>
      <c r="BL135" s="19" t="s">
        <v>215</v>
      </c>
      <c r="BM135" s="164" t="s">
        <v>216</v>
      </c>
    </row>
    <row r="136" s="2" customFormat="1">
      <c r="A136" s="38"/>
      <c r="B136" s="39"/>
      <c r="C136" s="38"/>
      <c r="D136" s="166" t="s">
        <v>174</v>
      </c>
      <c r="E136" s="38"/>
      <c r="F136" s="167" t="s">
        <v>213</v>
      </c>
      <c r="G136" s="38"/>
      <c r="H136" s="38"/>
      <c r="I136" s="168"/>
      <c r="J136" s="38"/>
      <c r="K136" s="38"/>
      <c r="L136" s="39"/>
      <c r="M136" s="169"/>
      <c r="N136" s="170"/>
      <c r="O136" s="72"/>
      <c r="P136" s="72"/>
      <c r="Q136" s="72"/>
      <c r="R136" s="72"/>
      <c r="S136" s="72"/>
      <c r="T136" s="73"/>
      <c r="U136" s="38"/>
      <c r="V136" s="38"/>
      <c r="W136" s="38"/>
      <c r="X136" s="38"/>
      <c r="Y136" s="38"/>
      <c r="Z136" s="38"/>
      <c r="AA136" s="38"/>
      <c r="AB136" s="38"/>
      <c r="AC136" s="38"/>
      <c r="AD136" s="38"/>
      <c r="AE136" s="38"/>
      <c r="AT136" s="19" t="s">
        <v>174</v>
      </c>
      <c r="AU136" s="19" t="s">
        <v>72</v>
      </c>
    </row>
    <row r="137" s="10" customFormat="1">
      <c r="A137" s="10"/>
      <c r="B137" s="171"/>
      <c r="C137" s="10"/>
      <c r="D137" s="166" t="s">
        <v>176</v>
      </c>
      <c r="E137" s="172" t="s">
        <v>3</v>
      </c>
      <c r="F137" s="173" t="s">
        <v>491</v>
      </c>
      <c r="G137" s="10"/>
      <c r="H137" s="174">
        <v>912.94200000000001</v>
      </c>
      <c r="I137" s="175"/>
      <c r="J137" s="10"/>
      <c r="K137" s="10"/>
      <c r="L137" s="171"/>
      <c r="M137" s="176"/>
      <c r="N137" s="177"/>
      <c r="O137" s="177"/>
      <c r="P137" s="177"/>
      <c r="Q137" s="177"/>
      <c r="R137" s="177"/>
      <c r="S137" s="177"/>
      <c r="T137" s="178"/>
      <c r="U137" s="10"/>
      <c r="V137" s="10"/>
      <c r="W137" s="10"/>
      <c r="X137" s="10"/>
      <c r="Y137" s="10"/>
      <c r="Z137" s="10"/>
      <c r="AA137" s="10"/>
      <c r="AB137" s="10"/>
      <c r="AC137" s="10"/>
      <c r="AD137" s="10"/>
      <c r="AE137" s="10"/>
      <c r="AT137" s="172" t="s">
        <v>176</v>
      </c>
      <c r="AU137" s="172" t="s">
        <v>72</v>
      </c>
      <c r="AV137" s="10" t="s">
        <v>81</v>
      </c>
      <c r="AW137" s="10" t="s">
        <v>33</v>
      </c>
      <c r="AX137" s="10" t="s">
        <v>79</v>
      </c>
      <c r="AY137" s="172" t="s">
        <v>172</v>
      </c>
    </row>
    <row r="138" s="2" customFormat="1" ht="21.75" customHeight="1">
      <c r="A138" s="38"/>
      <c r="B138" s="152"/>
      <c r="C138" s="153" t="s">
        <v>252</v>
      </c>
      <c r="D138" s="153" t="s">
        <v>166</v>
      </c>
      <c r="E138" s="154" t="s">
        <v>219</v>
      </c>
      <c r="F138" s="155" t="s">
        <v>220</v>
      </c>
      <c r="G138" s="156" t="s">
        <v>221</v>
      </c>
      <c r="H138" s="157">
        <v>881</v>
      </c>
      <c r="I138" s="158"/>
      <c r="J138" s="159">
        <f>ROUND(I138*H138,2)</f>
        <v>0</v>
      </c>
      <c r="K138" s="155" t="s">
        <v>170</v>
      </c>
      <c r="L138" s="39"/>
      <c r="M138" s="160" t="s">
        <v>3</v>
      </c>
      <c r="N138" s="161" t="s">
        <v>43</v>
      </c>
      <c r="O138" s="72"/>
      <c r="P138" s="162">
        <f>O138*H138</f>
        <v>0</v>
      </c>
      <c r="Q138" s="162">
        <v>0</v>
      </c>
      <c r="R138" s="162">
        <f>Q138*H138</f>
        <v>0</v>
      </c>
      <c r="S138" s="162">
        <v>0</v>
      </c>
      <c r="T138" s="163">
        <f>S138*H138</f>
        <v>0</v>
      </c>
      <c r="U138" s="38"/>
      <c r="V138" s="38"/>
      <c r="W138" s="38"/>
      <c r="X138" s="38"/>
      <c r="Y138" s="38"/>
      <c r="Z138" s="38"/>
      <c r="AA138" s="38"/>
      <c r="AB138" s="38"/>
      <c r="AC138" s="38"/>
      <c r="AD138" s="38"/>
      <c r="AE138" s="38"/>
      <c r="AR138" s="164" t="s">
        <v>171</v>
      </c>
      <c r="AT138" s="164" t="s">
        <v>166</v>
      </c>
      <c r="AU138" s="164" t="s">
        <v>72</v>
      </c>
      <c r="AY138" s="19" t="s">
        <v>172</v>
      </c>
      <c r="BE138" s="165">
        <f>IF(N138="základní",J138,0)</f>
        <v>0</v>
      </c>
      <c r="BF138" s="165">
        <f>IF(N138="snížená",J138,0)</f>
        <v>0</v>
      </c>
      <c r="BG138" s="165">
        <f>IF(N138="zákl. přenesená",J138,0)</f>
        <v>0</v>
      </c>
      <c r="BH138" s="165">
        <f>IF(N138="sníž. přenesená",J138,0)</f>
        <v>0</v>
      </c>
      <c r="BI138" s="165">
        <f>IF(N138="nulová",J138,0)</f>
        <v>0</v>
      </c>
      <c r="BJ138" s="19" t="s">
        <v>79</v>
      </c>
      <c r="BK138" s="165">
        <f>ROUND(I138*H138,2)</f>
        <v>0</v>
      </c>
      <c r="BL138" s="19" t="s">
        <v>171</v>
      </c>
      <c r="BM138" s="164" t="s">
        <v>222</v>
      </c>
    </row>
    <row r="139" s="2" customFormat="1">
      <c r="A139" s="38"/>
      <c r="B139" s="39"/>
      <c r="C139" s="38"/>
      <c r="D139" s="166" t="s">
        <v>174</v>
      </c>
      <c r="E139" s="38"/>
      <c r="F139" s="167" t="s">
        <v>223</v>
      </c>
      <c r="G139" s="38"/>
      <c r="H139" s="38"/>
      <c r="I139" s="168"/>
      <c r="J139" s="38"/>
      <c r="K139" s="38"/>
      <c r="L139" s="39"/>
      <c r="M139" s="169"/>
      <c r="N139" s="170"/>
      <c r="O139" s="72"/>
      <c r="P139" s="72"/>
      <c r="Q139" s="72"/>
      <c r="R139" s="72"/>
      <c r="S139" s="72"/>
      <c r="T139" s="73"/>
      <c r="U139" s="38"/>
      <c r="V139" s="38"/>
      <c r="W139" s="38"/>
      <c r="X139" s="38"/>
      <c r="Y139" s="38"/>
      <c r="Z139" s="38"/>
      <c r="AA139" s="38"/>
      <c r="AB139" s="38"/>
      <c r="AC139" s="38"/>
      <c r="AD139" s="38"/>
      <c r="AE139" s="38"/>
      <c r="AT139" s="19" t="s">
        <v>174</v>
      </c>
      <c r="AU139" s="19" t="s">
        <v>72</v>
      </c>
    </row>
    <row r="140" s="2" customFormat="1">
      <c r="A140" s="38"/>
      <c r="B140" s="39"/>
      <c r="C140" s="38"/>
      <c r="D140" s="166" t="s">
        <v>193</v>
      </c>
      <c r="E140" s="38"/>
      <c r="F140" s="179" t="s">
        <v>224</v>
      </c>
      <c r="G140" s="38"/>
      <c r="H140" s="38"/>
      <c r="I140" s="168"/>
      <c r="J140" s="38"/>
      <c r="K140" s="38"/>
      <c r="L140" s="39"/>
      <c r="M140" s="169"/>
      <c r="N140" s="170"/>
      <c r="O140" s="72"/>
      <c r="P140" s="72"/>
      <c r="Q140" s="72"/>
      <c r="R140" s="72"/>
      <c r="S140" s="72"/>
      <c r="T140" s="73"/>
      <c r="U140" s="38"/>
      <c r="V140" s="38"/>
      <c r="W140" s="38"/>
      <c r="X140" s="38"/>
      <c r="Y140" s="38"/>
      <c r="Z140" s="38"/>
      <c r="AA140" s="38"/>
      <c r="AB140" s="38"/>
      <c r="AC140" s="38"/>
      <c r="AD140" s="38"/>
      <c r="AE140" s="38"/>
      <c r="AT140" s="19" t="s">
        <v>193</v>
      </c>
      <c r="AU140" s="19" t="s">
        <v>72</v>
      </c>
    </row>
    <row r="141" s="2" customFormat="1" ht="16.5" customHeight="1">
      <c r="A141" s="38"/>
      <c r="B141" s="152"/>
      <c r="C141" s="153" t="s">
        <v>9</v>
      </c>
      <c r="D141" s="153" t="s">
        <v>166</v>
      </c>
      <c r="E141" s="154" t="s">
        <v>492</v>
      </c>
      <c r="F141" s="155" t="s">
        <v>493</v>
      </c>
      <c r="G141" s="156" t="s">
        <v>255</v>
      </c>
      <c r="H141" s="157">
        <v>20.600000000000001</v>
      </c>
      <c r="I141" s="158"/>
      <c r="J141" s="159">
        <f>ROUND(I141*H141,2)</f>
        <v>0</v>
      </c>
      <c r="K141" s="155" t="s">
        <v>170</v>
      </c>
      <c r="L141" s="39"/>
      <c r="M141" s="160" t="s">
        <v>3</v>
      </c>
      <c r="N141" s="161" t="s">
        <v>43</v>
      </c>
      <c r="O141" s="72"/>
      <c r="P141" s="162">
        <f>O141*H141</f>
        <v>0</v>
      </c>
      <c r="Q141" s="162">
        <v>0</v>
      </c>
      <c r="R141" s="162">
        <f>Q141*H141</f>
        <v>0</v>
      </c>
      <c r="S141" s="162">
        <v>0</v>
      </c>
      <c r="T141" s="163">
        <f>S141*H141</f>
        <v>0</v>
      </c>
      <c r="U141" s="38"/>
      <c r="V141" s="38"/>
      <c r="W141" s="38"/>
      <c r="X141" s="38"/>
      <c r="Y141" s="38"/>
      <c r="Z141" s="38"/>
      <c r="AA141" s="38"/>
      <c r="AB141" s="38"/>
      <c r="AC141" s="38"/>
      <c r="AD141" s="38"/>
      <c r="AE141" s="38"/>
      <c r="AR141" s="164" t="s">
        <v>171</v>
      </c>
      <c r="AT141" s="164" t="s">
        <v>166</v>
      </c>
      <c r="AU141" s="164" t="s">
        <v>72</v>
      </c>
      <c r="AY141" s="19" t="s">
        <v>172</v>
      </c>
      <c r="BE141" s="165">
        <f>IF(N141="základní",J141,0)</f>
        <v>0</v>
      </c>
      <c r="BF141" s="165">
        <f>IF(N141="snížená",J141,0)</f>
        <v>0</v>
      </c>
      <c r="BG141" s="165">
        <f>IF(N141="zákl. přenesená",J141,0)</f>
        <v>0</v>
      </c>
      <c r="BH141" s="165">
        <f>IF(N141="sníž. přenesená",J141,0)</f>
        <v>0</v>
      </c>
      <c r="BI141" s="165">
        <f>IF(N141="nulová",J141,0)</f>
        <v>0</v>
      </c>
      <c r="BJ141" s="19" t="s">
        <v>79</v>
      </c>
      <c r="BK141" s="165">
        <f>ROUND(I141*H141,2)</f>
        <v>0</v>
      </c>
      <c r="BL141" s="19" t="s">
        <v>171</v>
      </c>
      <c r="BM141" s="164" t="s">
        <v>494</v>
      </c>
    </row>
    <row r="142" s="2" customFormat="1">
      <c r="A142" s="38"/>
      <c r="B142" s="39"/>
      <c r="C142" s="38"/>
      <c r="D142" s="166" t="s">
        <v>174</v>
      </c>
      <c r="E142" s="38"/>
      <c r="F142" s="167" t="s">
        <v>495</v>
      </c>
      <c r="G142" s="38"/>
      <c r="H142" s="38"/>
      <c r="I142" s="168"/>
      <c r="J142" s="38"/>
      <c r="K142" s="38"/>
      <c r="L142" s="39"/>
      <c r="M142" s="169"/>
      <c r="N142" s="170"/>
      <c r="O142" s="72"/>
      <c r="P142" s="72"/>
      <c r="Q142" s="72"/>
      <c r="R142" s="72"/>
      <c r="S142" s="72"/>
      <c r="T142" s="73"/>
      <c r="U142" s="38"/>
      <c r="V142" s="38"/>
      <c r="W142" s="38"/>
      <c r="X142" s="38"/>
      <c r="Y142" s="38"/>
      <c r="Z142" s="38"/>
      <c r="AA142" s="38"/>
      <c r="AB142" s="38"/>
      <c r="AC142" s="38"/>
      <c r="AD142" s="38"/>
      <c r="AE142" s="38"/>
      <c r="AT142" s="19" t="s">
        <v>174</v>
      </c>
      <c r="AU142" s="19" t="s">
        <v>72</v>
      </c>
    </row>
    <row r="143" s="2" customFormat="1" ht="16.5" customHeight="1">
      <c r="A143" s="38"/>
      <c r="B143" s="152"/>
      <c r="C143" s="153" t="s">
        <v>262</v>
      </c>
      <c r="D143" s="153" t="s">
        <v>166</v>
      </c>
      <c r="E143" s="154" t="s">
        <v>226</v>
      </c>
      <c r="F143" s="155" t="s">
        <v>227</v>
      </c>
      <c r="G143" s="156" t="s">
        <v>221</v>
      </c>
      <c r="H143" s="157">
        <v>142</v>
      </c>
      <c r="I143" s="158"/>
      <c r="J143" s="159">
        <f>ROUND(I143*H143,2)</f>
        <v>0</v>
      </c>
      <c r="K143" s="155" t="s">
        <v>170</v>
      </c>
      <c r="L143" s="39"/>
      <c r="M143" s="160" t="s">
        <v>3</v>
      </c>
      <c r="N143" s="161" t="s">
        <v>43</v>
      </c>
      <c r="O143" s="72"/>
      <c r="P143" s="162">
        <f>O143*H143</f>
        <v>0</v>
      </c>
      <c r="Q143" s="162">
        <v>0</v>
      </c>
      <c r="R143" s="162">
        <f>Q143*H143</f>
        <v>0</v>
      </c>
      <c r="S143" s="162">
        <v>0</v>
      </c>
      <c r="T143" s="163">
        <f>S143*H143</f>
        <v>0</v>
      </c>
      <c r="U143" s="38"/>
      <c r="V143" s="38"/>
      <c r="W143" s="38"/>
      <c r="X143" s="38"/>
      <c r="Y143" s="38"/>
      <c r="Z143" s="38"/>
      <c r="AA143" s="38"/>
      <c r="AB143" s="38"/>
      <c r="AC143" s="38"/>
      <c r="AD143" s="38"/>
      <c r="AE143" s="38"/>
      <c r="AR143" s="164" t="s">
        <v>171</v>
      </c>
      <c r="AT143" s="164" t="s">
        <v>166</v>
      </c>
      <c r="AU143" s="164" t="s">
        <v>72</v>
      </c>
      <c r="AY143" s="19" t="s">
        <v>172</v>
      </c>
      <c r="BE143" s="165">
        <f>IF(N143="základní",J143,0)</f>
        <v>0</v>
      </c>
      <c r="BF143" s="165">
        <f>IF(N143="snížená",J143,0)</f>
        <v>0</v>
      </c>
      <c r="BG143" s="165">
        <f>IF(N143="zákl. přenesená",J143,0)</f>
        <v>0</v>
      </c>
      <c r="BH143" s="165">
        <f>IF(N143="sníž. přenesená",J143,0)</f>
        <v>0</v>
      </c>
      <c r="BI143" s="165">
        <f>IF(N143="nulová",J143,0)</f>
        <v>0</v>
      </c>
      <c r="BJ143" s="19" t="s">
        <v>79</v>
      </c>
      <c r="BK143" s="165">
        <f>ROUND(I143*H143,2)</f>
        <v>0</v>
      </c>
      <c r="BL143" s="19" t="s">
        <v>171</v>
      </c>
      <c r="BM143" s="164" t="s">
        <v>228</v>
      </c>
    </row>
    <row r="144" s="2" customFormat="1">
      <c r="A144" s="38"/>
      <c r="B144" s="39"/>
      <c r="C144" s="38"/>
      <c r="D144" s="166" t="s">
        <v>174</v>
      </c>
      <c r="E144" s="38"/>
      <c r="F144" s="167" t="s">
        <v>229</v>
      </c>
      <c r="G144" s="38"/>
      <c r="H144" s="38"/>
      <c r="I144" s="168"/>
      <c r="J144" s="38"/>
      <c r="K144" s="38"/>
      <c r="L144" s="39"/>
      <c r="M144" s="169"/>
      <c r="N144" s="170"/>
      <c r="O144" s="72"/>
      <c r="P144" s="72"/>
      <c r="Q144" s="72"/>
      <c r="R144" s="72"/>
      <c r="S144" s="72"/>
      <c r="T144" s="73"/>
      <c r="U144" s="38"/>
      <c r="V144" s="38"/>
      <c r="W144" s="38"/>
      <c r="X144" s="38"/>
      <c r="Y144" s="38"/>
      <c r="Z144" s="38"/>
      <c r="AA144" s="38"/>
      <c r="AB144" s="38"/>
      <c r="AC144" s="38"/>
      <c r="AD144" s="38"/>
      <c r="AE144" s="38"/>
      <c r="AT144" s="19" t="s">
        <v>174</v>
      </c>
      <c r="AU144" s="19" t="s">
        <v>72</v>
      </c>
    </row>
    <row r="145" s="10" customFormat="1">
      <c r="A145" s="10"/>
      <c r="B145" s="171"/>
      <c r="C145" s="10"/>
      <c r="D145" s="166" t="s">
        <v>176</v>
      </c>
      <c r="E145" s="172" t="s">
        <v>3</v>
      </c>
      <c r="F145" s="173" t="s">
        <v>496</v>
      </c>
      <c r="G145" s="10"/>
      <c r="H145" s="174">
        <v>142</v>
      </c>
      <c r="I145" s="175"/>
      <c r="J145" s="10"/>
      <c r="K145" s="10"/>
      <c r="L145" s="171"/>
      <c r="M145" s="176"/>
      <c r="N145" s="177"/>
      <c r="O145" s="177"/>
      <c r="P145" s="177"/>
      <c r="Q145" s="177"/>
      <c r="R145" s="177"/>
      <c r="S145" s="177"/>
      <c r="T145" s="178"/>
      <c r="U145" s="10"/>
      <c r="V145" s="10"/>
      <c r="W145" s="10"/>
      <c r="X145" s="10"/>
      <c r="Y145" s="10"/>
      <c r="Z145" s="10"/>
      <c r="AA145" s="10"/>
      <c r="AB145" s="10"/>
      <c r="AC145" s="10"/>
      <c r="AD145" s="10"/>
      <c r="AE145" s="10"/>
      <c r="AT145" s="172" t="s">
        <v>176</v>
      </c>
      <c r="AU145" s="172" t="s">
        <v>72</v>
      </c>
      <c r="AV145" s="10" t="s">
        <v>81</v>
      </c>
      <c r="AW145" s="10" t="s">
        <v>33</v>
      </c>
      <c r="AX145" s="10" t="s">
        <v>79</v>
      </c>
      <c r="AY145" s="172" t="s">
        <v>172</v>
      </c>
    </row>
    <row r="146" s="2" customFormat="1" ht="16.5" customHeight="1">
      <c r="A146" s="38"/>
      <c r="B146" s="152"/>
      <c r="C146" s="153" t="s">
        <v>266</v>
      </c>
      <c r="D146" s="153" t="s">
        <v>166</v>
      </c>
      <c r="E146" s="154" t="s">
        <v>232</v>
      </c>
      <c r="F146" s="155" t="s">
        <v>233</v>
      </c>
      <c r="G146" s="156" t="s">
        <v>221</v>
      </c>
      <c r="H146" s="157">
        <v>815</v>
      </c>
      <c r="I146" s="158"/>
      <c r="J146" s="159">
        <f>ROUND(I146*H146,2)</f>
        <v>0</v>
      </c>
      <c r="K146" s="155" t="s">
        <v>170</v>
      </c>
      <c r="L146" s="39"/>
      <c r="M146" s="160" t="s">
        <v>3</v>
      </c>
      <c r="N146" s="161" t="s">
        <v>43</v>
      </c>
      <c r="O146" s="72"/>
      <c r="P146" s="162">
        <f>O146*H146</f>
        <v>0</v>
      </c>
      <c r="Q146" s="162">
        <v>0</v>
      </c>
      <c r="R146" s="162">
        <f>Q146*H146</f>
        <v>0</v>
      </c>
      <c r="S146" s="162">
        <v>0</v>
      </c>
      <c r="T146" s="163">
        <f>S146*H146</f>
        <v>0</v>
      </c>
      <c r="U146" s="38"/>
      <c r="V146" s="38"/>
      <c r="W146" s="38"/>
      <c r="X146" s="38"/>
      <c r="Y146" s="38"/>
      <c r="Z146" s="38"/>
      <c r="AA146" s="38"/>
      <c r="AB146" s="38"/>
      <c r="AC146" s="38"/>
      <c r="AD146" s="38"/>
      <c r="AE146" s="38"/>
      <c r="AR146" s="164" t="s">
        <v>171</v>
      </c>
      <c r="AT146" s="164" t="s">
        <v>166</v>
      </c>
      <c r="AU146" s="164" t="s">
        <v>72</v>
      </c>
      <c r="AY146" s="19" t="s">
        <v>172</v>
      </c>
      <c r="BE146" s="165">
        <f>IF(N146="základní",J146,0)</f>
        <v>0</v>
      </c>
      <c r="BF146" s="165">
        <f>IF(N146="snížená",J146,0)</f>
        <v>0</v>
      </c>
      <c r="BG146" s="165">
        <f>IF(N146="zákl. přenesená",J146,0)</f>
        <v>0</v>
      </c>
      <c r="BH146" s="165">
        <f>IF(N146="sníž. přenesená",J146,0)</f>
        <v>0</v>
      </c>
      <c r="BI146" s="165">
        <f>IF(N146="nulová",J146,0)</f>
        <v>0</v>
      </c>
      <c r="BJ146" s="19" t="s">
        <v>79</v>
      </c>
      <c r="BK146" s="165">
        <f>ROUND(I146*H146,2)</f>
        <v>0</v>
      </c>
      <c r="BL146" s="19" t="s">
        <v>171</v>
      </c>
      <c r="BM146" s="164" t="s">
        <v>234</v>
      </c>
    </row>
    <row r="147" s="2" customFormat="1">
      <c r="A147" s="38"/>
      <c r="B147" s="39"/>
      <c r="C147" s="38"/>
      <c r="D147" s="166" t="s">
        <v>174</v>
      </c>
      <c r="E147" s="38"/>
      <c r="F147" s="167" t="s">
        <v>235</v>
      </c>
      <c r="G147" s="38"/>
      <c r="H147" s="38"/>
      <c r="I147" s="168"/>
      <c r="J147" s="38"/>
      <c r="K147" s="38"/>
      <c r="L147" s="39"/>
      <c r="M147" s="169"/>
      <c r="N147" s="170"/>
      <c r="O147" s="72"/>
      <c r="P147" s="72"/>
      <c r="Q147" s="72"/>
      <c r="R147" s="72"/>
      <c r="S147" s="72"/>
      <c r="T147" s="73"/>
      <c r="U147" s="38"/>
      <c r="V147" s="38"/>
      <c r="W147" s="38"/>
      <c r="X147" s="38"/>
      <c r="Y147" s="38"/>
      <c r="Z147" s="38"/>
      <c r="AA147" s="38"/>
      <c r="AB147" s="38"/>
      <c r="AC147" s="38"/>
      <c r="AD147" s="38"/>
      <c r="AE147" s="38"/>
      <c r="AT147" s="19" t="s">
        <v>174</v>
      </c>
      <c r="AU147" s="19" t="s">
        <v>72</v>
      </c>
    </row>
    <row r="148" s="2" customFormat="1" ht="16.5" customHeight="1">
      <c r="A148" s="38"/>
      <c r="B148" s="152"/>
      <c r="C148" s="188" t="s">
        <v>271</v>
      </c>
      <c r="D148" s="188" t="s">
        <v>211</v>
      </c>
      <c r="E148" s="189" t="s">
        <v>237</v>
      </c>
      <c r="F148" s="190" t="s">
        <v>238</v>
      </c>
      <c r="G148" s="191" t="s">
        <v>221</v>
      </c>
      <c r="H148" s="192">
        <v>1762</v>
      </c>
      <c r="I148" s="193"/>
      <c r="J148" s="194">
        <f>ROUND(I148*H148,2)</f>
        <v>0</v>
      </c>
      <c r="K148" s="190" t="s">
        <v>170</v>
      </c>
      <c r="L148" s="195"/>
      <c r="M148" s="196" t="s">
        <v>3</v>
      </c>
      <c r="N148" s="197" t="s">
        <v>43</v>
      </c>
      <c r="O148" s="72"/>
      <c r="P148" s="162">
        <f>O148*H148</f>
        <v>0</v>
      </c>
      <c r="Q148" s="162">
        <v>0.00018000000000000001</v>
      </c>
      <c r="R148" s="162">
        <f>Q148*H148</f>
        <v>0.31716</v>
      </c>
      <c r="S148" s="162">
        <v>0</v>
      </c>
      <c r="T148" s="163">
        <f>S148*H148</f>
        <v>0</v>
      </c>
      <c r="U148" s="38"/>
      <c r="V148" s="38"/>
      <c r="W148" s="38"/>
      <c r="X148" s="38"/>
      <c r="Y148" s="38"/>
      <c r="Z148" s="38"/>
      <c r="AA148" s="38"/>
      <c r="AB148" s="38"/>
      <c r="AC148" s="38"/>
      <c r="AD148" s="38"/>
      <c r="AE148" s="38"/>
      <c r="AR148" s="164" t="s">
        <v>215</v>
      </c>
      <c r="AT148" s="164" t="s">
        <v>211</v>
      </c>
      <c r="AU148" s="164" t="s">
        <v>72</v>
      </c>
      <c r="AY148" s="19" t="s">
        <v>172</v>
      </c>
      <c r="BE148" s="165">
        <f>IF(N148="základní",J148,0)</f>
        <v>0</v>
      </c>
      <c r="BF148" s="165">
        <f>IF(N148="snížená",J148,0)</f>
        <v>0</v>
      </c>
      <c r="BG148" s="165">
        <f>IF(N148="zákl. přenesená",J148,0)</f>
        <v>0</v>
      </c>
      <c r="BH148" s="165">
        <f>IF(N148="sníž. přenesená",J148,0)</f>
        <v>0</v>
      </c>
      <c r="BI148" s="165">
        <f>IF(N148="nulová",J148,0)</f>
        <v>0</v>
      </c>
      <c r="BJ148" s="19" t="s">
        <v>79</v>
      </c>
      <c r="BK148" s="165">
        <f>ROUND(I148*H148,2)</f>
        <v>0</v>
      </c>
      <c r="BL148" s="19" t="s">
        <v>215</v>
      </c>
      <c r="BM148" s="164" t="s">
        <v>239</v>
      </c>
    </row>
    <row r="149" s="2" customFormat="1">
      <c r="A149" s="38"/>
      <c r="B149" s="39"/>
      <c r="C149" s="38"/>
      <c r="D149" s="166" t="s">
        <v>174</v>
      </c>
      <c r="E149" s="38"/>
      <c r="F149" s="167" t="s">
        <v>238</v>
      </c>
      <c r="G149" s="38"/>
      <c r="H149" s="38"/>
      <c r="I149" s="168"/>
      <c r="J149" s="38"/>
      <c r="K149" s="38"/>
      <c r="L149" s="39"/>
      <c r="M149" s="169"/>
      <c r="N149" s="170"/>
      <c r="O149" s="72"/>
      <c r="P149" s="72"/>
      <c r="Q149" s="72"/>
      <c r="R149" s="72"/>
      <c r="S149" s="72"/>
      <c r="T149" s="73"/>
      <c r="U149" s="38"/>
      <c r="V149" s="38"/>
      <c r="W149" s="38"/>
      <c r="X149" s="38"/>
      <c r="Y149" s="38"/>
      <c r="Z149" s="38"/>
      <c r="AA149" s="38"/>
      <c r="AB149" s="38"/>
      <c r="AC149" s="38"/>
      <c r="AD149" s="38"/>
      <c r="AE149" s="38"/>
      <c r="AT149" s="19" t="s">
        <v>174</v>
      </c>
      <c r="AU149" s="19" t="s">
        <v>72</v>
      </c>
    </row>
    <row r="150" s="10" customFormat="1">
      <c r="A150" s="10"/>
      <c r="B150" s="171"/>
      <c r="C150" s="10"/>
      <c r="D150" s="166" t="s">
        <v>176</v>
      </c>
      <c r="E150" s="172" t="s">
        <v>3</v>
      </c>
      <c r="F150" s="173" t="s">
        <v>497</v>
      </c>
      <c r="G150" s="10"/>
      <c r="H150" s="174">
        <v>1762</v>
      </c>
      <c r="I150" s="175"/>
      <c r="J150" s="10"/>
      <c r="K150" s="10"/>
      <c r="L150" s="171"/>
      <c r="M150" s="176"/>
      <c r="N150" s="177"/>
      <c r="O150" s="177"/>
      <c r="P150" s="177"/>
      <c r="Q150" s="177"/>
      <c r="R150" s="177"/>
      <c r="S150" s="177"/>
      <c r="T150" s="178"/>
      <c r="U150" s="10"/>
      <c r="V150" s="10"/>
      <c r="W150" s="10"/>
      <c r="X150" s="10"/>
      <c r="Y150" s="10"/>
      <c r="Z150" s="10"/>
      <c r="AA150" s="10"/>
      <c r="AB150" s="10"/>
      <c r="AC150" s="10"/>
      <c r="AD150" s="10"/>
      <c r="AE150" s="10"/>
      <c r="AT150" s="172" t="s">
        <v>176</v>
      </c>
      <c r="AU150" s="172" t="s">
        <v>72</v>
      </c>
      <c r="AV150" s="10" t="s">
        <v>81</v>
      </c>
      <c r="AW150" s="10" t="s">
        <v>33</v>
      </c>
      <c r="AX150" s="10" t="s">
        <v>79</v>
      </c>
      <c r="AY150" s="172" t="s">
        <v>172</v>
      </c>
    </row>
    <row r="151" s="2" customFormat="1" ht="16.5" customHeight="1">
      <c r="A151" s="38"/>
      <c r="B151" s="152"/>
      <c r="C151" s="188" t="s">
        <v>277</v>
      </c>
      <c r="D151" s="188" t="s">
        <v>211</v>
      </c>
      <c r="E151" s="189" t="s">
        <v>242</v>
      </c>
      <c r="F151" s="190" t="s">
        <v>243</v>
      </c>
      <c r="G151" s="191" t="s">
        <v>221</v>
      </c>
      <c r="H151" s="192">
        <v>3372</v>
      </c>
      <c r="I151" s="193"/>
      <c r="J151" s="194">
        <f>ROUND(I151*H151,2)</f>
        <v>0</v>
      </c>
      <c r="K151" s="190" t="s">
        <v>170</v>
      </c>
      <c r="L151" s="195"/>
      <c r="M151" s="196" t="s">
        <v>3</v>
      </c>
      <c r="N151" s="197" t="s">
        <v>43</v>
      </c>
      <c r="O151" s="72"/>
      <c r="P151" s="162">
        <f>O151*H151</f>
        <v>0</v>
      </c>
      <c r="Q151" s="162">
        <v>0.00123</v>
      </c>
      <c r="R151" s="162">
        <f>Q151*H151</f>
        <v>4.1475599999999995</v>
      </c>
      <c r="S151" s="162">
        <v>0</v>
      </c>
      <c r="T151" s="163">
        <f>S151*H151</f>
        <v>0</v>
      </c>
      <c r="U151" s="38"/>
      <c r="V151" s="38"/>
      <c r="W151" s="38"/>
      <c r="X151" s="38"/>
      <c r="Y151" s="38"/>
      <c r="Z151" s="38"/>
      <c r="AA151" s="38"/>
      <c r="AB151" s="38"/>
      <c r="AC151" s="38"/>
      <c r="AD151" s="38"/>
      <c r="AE151" s="38"/>
      <c r="AR151" s="164" t="s">
        <v>215</v>
      </c>
      <c r="AT151" s="164" t="s">
        <v>211</v>
      </c>
      <c r="AU151" s="164" t="s">
        <v>72</v>
      </c>
      <c r="AY151" s="19" t="s">
        <v>172</v>
      </c>
      <c r="BE151" s="165">
        <f>IF(N151="základní",J151,0)</f>
        <v>0</v>
      </c>
      <c r="BF151" s="165">
        <f>IF(N151="snížená",J151,0)</f>
        <v>0</v>
      </c>
      <c r="BG151" s="165">
        <f>IF(N151="zákl. přenesená",J151,0)</f>
        <v>0</v>
      </c>
      <c r="BH151" s="165">
        <f>IF(N151="sníž. přenesená",J151,0)</f>
        <v>0</v>
      </c>
      <c r="BI151" s="165">
        <f>IF(N151="nulová",J151,0)</f>
        <v>0</v>
      </c>
      <c r="BJ151" s="19" t="s">
        <v>79</v>
      </c>
      <c r="BK151" s="165">
        <f>ROUND(I151*H151,2)</f>
        <v>0</v>
      </c>
      <c r="BL151" s="19" t="s">
        <v>215</v>
      </c>
      <c r="BM151" s="164" t="s">
        <v>244</v>
      </c>
    </row>
    <row r="152" s="2" customFormat="1">
      <c r="A152" s="38"/>
      <c r="B152" s="39"/>
      <c r="C152" s="38"/>
      <c r="D152" s="166" t="s">
        <v>174</v>
      </c>
      <c r="E152" s="38"/>
      <c r="F152" s="167" t="s">
        <v>243</v>
      </c>
      <c r="G152" s="38"/>
      <c r="H152" s="38"/>
      <c r="I152" s="168"/>
      <c r="J152" s="38"/>
      <c r="K152" s="38"/>
      <c r="L152" s="39"/>
      <c r="M152" s="169"/>
      <c r="N152" s="170"/>
      <c r="O152" s="72"/>
      <c r="P152" s="72"/>
      <c r="Q152" s="72"/>
      <c r="R152" s="72"/>
      <c r="S152" s="72"/>
      <c r="T152" s="73"/>
      <c r="U152" s="38"/>
      <c r="V152" s="38"/>
      <c r="W152" s="38"/>
      <c r="X152" s="38"/>
      <c r="Y152" s="38"/>
      <c r="Z152" s="38"/>
      <c r="AA152" s="38"/>
      <c r="AB152" s="38"/>
      <c r="AC152" s="38"/>
      <c r="AD152" s="38"/>
      <c r="AE152" s="38"/>
      <c r="AT152" s="19" t="s">
        <v>174</v>
      </c>
      <c r="AU152" s="19" t="s">
        <v>72</v>
      </c>
    </row>
    <row r="153" s="10" customFormat="1">
      <c r="A153" s="10"/>
      <c r="B153" s="171"/>
      <c r="C153" s="10"/>
      <c r="D153" s="166" t="s">
        <v>176</v>
      </c>
      <c r="E153" s="172" t="s">
        <v>3</v>
      </c>
      <c r="F153" s="173" t="s">
        <v>498</v>
      </c>
      <c r="G153" s="10"/>
      <c r="H153" s="174">
        <v>3372</v>
      </c>
      <c r="I153" s="175"/>
      <c r="J153" s="10"/>
      <c r="K153" s="10"/>
      <c r="L153" s="171"/>
      <c r="M153" s="176"/>
      <c r="N153" s="177"/>
      <c r="O153" s="177"/>
      <c r="P153" s="177"/>
      <c r="Q153" s="177"/>
      <c r="R153" s="177"/>
      <c r="S153" s="177"/>
      <c r="T153" s="178"/>
      <c r="U153" s="10"/>
      <c r="V153" s="10"/>
      <c r="W153" s="10"/>
      <c r="X153" s="10"/>
      <c r="Y153" s="10"/>
      <c r="Z153" s="10"/>
      <c r="AA153" s="10"/>
      <c r="AB153" s="10"/>
      <c r="AC153" s="10"/>
      <c r="AD153" s="10"/>
      <c r="AE153" s="10"/>
      <c r="AT153" s="172" t="s">
        <v>176</v>
      </c>
      <c r="AU153" s="172" t="s">
        <v>72</v>
      </c>
      <c r="AV153" s="10" t="s">
        <v>81</v>
      </c>
      <c r="AW153" s="10" t="s">
        <v>33</v>
      </c>
      <c r="AX153" s="10" t="s">
        <v>79</v>
      </c>
      <c r="AY153" s="172" t="s">
        <v>172</v>
      </c>
    </row>
    <row r="154" s="2" customFormat="1" ht="16.5" customHeight="1">
      <c r="A154" s="38"/>
      <c r="B154" s="152"/>
      <c r="C154" s="188" t="s">
        <v>283</v>
      </c>
      <c r="D154" s="188" t="s">
        <v>211</v>
      </c>
      <c r="E154" s="189" t="s">
        <v>499</v>
      </c>
      <c r="F154" s="190" t="s">
        <v>500</v>
      </c>
      <c r="G154" s="191" t="s">
        <v>221</v>
      </c>
      <c r="H154" s="192">
        <v>152</v>
      </c>
      <c r="I154" s="193"/>
      <c r="J154" s="194">
        <f>ROUND(I154*H154,2)</f>
        <v>0</v>
      </c>
      <c r="K154" s="190" t="s">
        <v>170</v>
      </c>
      <c r="L154" s="195"/>
      <c r="M154" s="196" t="s">
        <v>3</v>
      </c>
      <c r="N154" s="197" t="s">
        <v>43</v>
      </c>
      <c r="O154" s="72"/>
      <c r="P154" s="162">
        <f>O154*H154</f>
        <v>0</v>
      </c>
      <c r="Q154" s="162">
        <v>0.00123</v>
      </c>
      <c r="R154" s="162">
        <f>Q154*H154</f>
        <v>0.18695999999999999</v>
      </c>
      <c r="S154" s="162">
        <v>0</v>
      </c>
      <c r="T154" s="163">
        <f>S154*H154</f>
        <v>0</v>
      </c>
      <c r="U154" s="38"/>
      <c r="V154" s="38"/>
      <c r="W154" s="38"/>
      <c r="X154" s="38"/>
      <c r="Y154" s="38"/>
      <c r="Z154" s="38"/>
      <c r="AA154" s="38"/>
      <c r="AB154" s="38"/>
      <c r="AC154" s="38"/>
      <c r="AD154" s="38"/>
      <c r="AE154" s="38"/>
      <c r="AR154" s="164" t="s">
        <v>218</v>
      </c>
      <c r="AT154" s="164" t="s">
        <v>211</v>
      </c>
      <c r="AU154" s="164" t="s">
        <v>72</v>
      </c>
      <c r="AY154" s="19" t="s">
        <v>172</v>
      </c>
      <c r="BE154" s="165">
        <f>IF(N154="základní",J154,0)</f>
        <v>0</v>
      </c>
      <c r="BF154" s="165">
        <f>IF(N154="snížená",J154,0)</f>
        <v>0</v>
      </c>
      <c r="BG154" s="165">
        <f>IF(N154="zákl. přenesená",J154,0)</f>
        <v>0</v>
      </c>
      <c r="BH154" s="165">
        <f>IF(N154="sníž. přenesená",J154,0)</f>
        <v>0</v>
      </c>
      <c r="BI154" s="165">
        <f>IF(N154="nulová",J154,0)</f>
        <v>0</v>
      </c>
      <c r="BJ154" s="19" t="s">
        <v>79</v>
      </c>
      <c r="BK154" s="165">
        <f>ROUND(I154*H154,2)</f>
        <v>0</v>
      </c>
      <c r="BL154" s="19" t="s">
        <v>171</v>
      </c>
      <c r="BM154" s="164" t="s">
        <v>501</v>
      </c>
    </row>
    <row r="155" s="2" customFormat="1">
      <c r="A155" s="38"/>
      <c r="B155" s="39"/>
      <c r="C155" s="38"/>
      <c r="D155" s="166" t="s">
        <v>174</v>
      </c>
      <c r="E155" s="38"/>
      <c r="F155" s="167" t="s">
        <v>500</v>
      </c>
      <c r="G155" s="38"/>
      <c r="H155" s="38"/>
      <c r="I155" s="168"/>
      <c r="J155" s="38"/>
      <c r="K155" s="38"/>
      <c r="L155" s="39"/>
      <c r="M155" s="169"/>
      <c r="N155" s="170"/>
      <c r="O155" s="72"/>
      <c r="P155" s="72"/>
      <c r="Q155" s="72"/>
      <c r="R155" s="72"/>
      <c r="S155" s="72"/>
      <c r="T155" s="73"/>
      <c r="U155" s="38"/>
      <c r="V155" s="38"/>
      <c r="W155" s="38"/>
      <c r="X155" s="38"/>
      <c r="Y155" s="38"/>
      <c r="Z155" s="38"/>
      <c r="AA155" s="38"/>
      <c r="AB155" s="38"/>
      <c r="AC155" s="38"/>
      <c r="AD155" s="38"/>
      <c r="AE155" s="38"/>
      <c r="AT155" s="19" t="s">
        <v>174</v>
      </c>
      <c r="AU155" s="19" t="s">
        <v>72</v>
      </c>
    </row>
    <row r="156" s="10" customFormat="1">
      <c r="A156" s="10"/>
      <c r="B156" s="171"/>
      <c r="C156" s="10"/>
      <c r="D156" s="166" t="s">
        <v>176</v>
      </c>
      <c r="E156" s="172" t="s">
        <v>3</v>
      </c>
      <c r="F156" s="173" t="s">
        <v>502</v>
      </c>
      <c r="G156" s="10"/>
      <c r="H156" s="174">
        <v>152</v>
      </c>
      <c r="I156" s="175"/>
      <c r="J156" s="10"/>
      <c r="K156" s="10"/>
      <c r="L156" s="171"/>
      <c r="M156" s="176"/>
      <c r="N156" s="177"/>
      <c r="O156" s="177"/>
      <c r="P156" s="177"/>
      <c r="Q156" s="177"/>
      <c r="R156" s="177"/>
      <c r="S156" s="177"/>
      <c r="T156" s="178"/>
      <c r="U156" s="10"/>
      <c r="V156" s="10"/>
      <c r="W156" s="10"/>
      <c r="X156" s="10"/>
      <c r="Y156" s="10"/>
      <c r="Z156" s="10"/>
      <c r="AA156" s="10"/>
      <c r="AB156" s="10"/>
      <c r="AC156" s="10"/>
      <c r="AD156" s="10"/>
      <c r="AE156" s="10"/>
      <c r="AT156" s="172" t="s">
        <v>176</v>
      </c>
      <c r="AU156" s="172" t="s">
        <v>72</v>
      </c>
      <c r="AV156" s="10" t="s">
        <v>81</v>
      </c>
      <c r="AW156" s="10" t="s">
        <v>33</v>
      </c>
      <c r="AX156" s="10" t="s">
        <v>79</v>
      </c>
      <c r="AY156" s="172" t="s">
        <v>172</v>
      </c>
    </row>
    <row r="157" s="2" customFormat="1" ht="16.5" customHeight="1">
      <c r="A157" s="38"/>
      <c r="B157" s="152"/>
      <c r="C157" s="153" t="s">
        <v>8</v>
      </c>
      <c r="D157" s="153" t="s">
        <v>166</v>
      </c>
      <c r="E157" s="154" t="s">
        <v>272</v>
      </c>
      <c r="F157" s="155" t="s">
        <v>273</v>
      </c>
      <c r="G157" s="156" t="s">
        <v>214</v>
      </c>
      <c r="H157" s="157">
        <v>12.779999999999999</v>
      </c>
      <c r="I157" s="158"/>
      <c r="J157" s="159">
        <f>ROUND(I157*H157,2)</f>
        <v>0</v>
      </c>
      <c r="K157" s="155" t="s">
        <v>170</v>
      </c>
      <c r="L157" s="39"/>
      <c r="M157" s="160" t="s">
        <v>3</v>
      </c>
      <c r="N157" s="161" t="s">
        <v>43</v>
      </c>
      <c r="O157" s="72"/>
      <c r="P157" s="162">
        <f>O157*H157</f>
        <v>0</v>
      </c>
      <c r="Q157" s="162">
        <v>0</v>
      </c>
      <c r="R157" s="162">
        <f>Q157*H157</f>
        <v>0</v>
      </c>
      <c r="S157" s="162">
        <v>0</v>
      </c>
      <c r="T157" s="163">
        <f>S157*H157</f>
        <v>0</v>
      </c>
      <c r="U157" s="38"/>
      <c r="V157" s="38"/>
      <c r="W157" s="38"/>
      <c r="X157" s="38"/>
      <c r="Y157" s="38"/>
      <c r="Z157" s="38"/>
      <c r="AA157" s="38"/>
      <c r="AB157" s="38"/>
      <c r="AC157" s="38"/>
      <c r="AD157" s="38"/>
      <c r="AE157" s="38"/>
      <c r="AR157" s="164" t="s">
        <v>171</v>
      </c>
      <c r="AT157" s="164" t="s">
        <v>166</v>
      </c>
      <c r="AU157" s="164" t="s">
        <v>72</v>
      </c>
      <c r="AY157" s="19" t="s">
        <v>172</v>
      </c>
      <c r="BE157" s="165">
        <f>IF(N157="základní",J157,0)</f>
        <v>0</v>
      </c>
      <c r="BF157" s="165">
        <f>IF(N157="snížená",J157,0)</f>
        <v>0</v>
      </c>
      <c r="BG157" s="165">
        <f>IF(N157="zákl. přenesená",J157,0)</f>
        <v>0</v>
      </c>
      <c r="BH157" s="165">
        <f>IF(N157="sníž. přenesená",J157,0)</f>
        <v>0</v>
      </c>
      <c r="BI157" s="165">
        <f>IF(N157="nulová",J157,0)</f>
        <v>0</v>
      </c>
      <c r="BJ157" s="19" t="s">
        <v>79</v>
      </c>
      <c r="BK157" s="165">
        <f>ROUND(I157*H157,2)</f>
        <v>0</v>
      </c>
      <c r="BL157" s="19" t="s">
        <v>171</v>
      </c>
      <c r="BM157" s="164" t="s">
        <v>274</v>
      </c>
    </row>
    <row r="158" s="2" customFormat="1">
      <c r="A158" s="38"/>
      <c r="B158" s="39"/>
      <c r="C158" s="38"/>
      <c r="D158" s="166" t="s">
        <v>174</v>
      </c>
      <c r="E158" s="38"/>
      <c r="F158" s="167" t="s">
        <v>275</v>
      </c>
      <c r="G158" s="38"/>
      <c r="H158" s="38"/>
      <c r="I158" s="168"/>
      <c r="J158" s="38"/>
      <c r="K158" s="38"/>
      <c r="L158" s="39"/>
      <c r="M158" s="169"/>
      <c r="N158" s="170"/>
      <c r="O158" s="72"/>
      <c r="P158" s="72"/>
      <c r="Q158" s="72"/>
      <c r="R158" s="72"/>
      <c r="S158" s="72"/>
      <c r="T158" s="73"/>
      <c r="U158" s="38"/>
      <c r="V158" s="38"/>
      <c r="W158" s="38"/>
      <c r="X158" s="38"/>
      <c r="Y158" s="38"/>
      <c r="Z158" s="38"/>
      <c r="AA158" s="38"/>
      <c r="AB158" s="38"/>
      <c r="AC158" s="38"/>
      <c r="AD158" s="38"/>
      <c r="AE158" s="38"/>
      <c r="AT158" s="19" t="s">
        <v>174</v>
      </c>
      <c r="AU158" s="19" t="s">
        <v>72</v>
      </c>
    </row>
    <row r="159" s="10" customFormat="1">
      <c r="A159" s="10"/>
      <c r="B159" s="171"/>
      <c r="C159" s="10"/>
      <c r="D159" s="166" t="s">
        <v>176</v>
      </c>
      <c r="E159" s="172" t="s">
        <v>3</v>
      </c>
      <c r="F159" s="173" t="s">
        <v>503</v>
      </c>
      <c r="G159" s="10"/>
      <c r="H159" s="174">
        <v>12.779999999999999</v>
      </c>
      <c r="I159" s="175"/>
      <c r="J159" s="10"/>
      <c r="K159" s="10"/>
      <c r="L159" s="171"/>
      <c r="M159" s="176"/>
      <c r="N159" s="177"/>
      <c r="O159" s="177"/>
      <c r="P159" s="177"/>
      <c r="Q159" s="177"/>
      <c r="R159" s="177"/>
      <c r="S159" s="177"/>
      <c r="T159" s="178"/>
      <c r="U159" s="10"/>
      <c r="V159" s="10"/>
      <c r="W159" s="10"/>
      <c r="X159" s="10"/>
      <c r="Y159" s="10"/>
      <c r="Z159" s="10"/>
      <c r="AA159" s="10"/>
      <c r="AB159" s="10"/>
      <c r="AC159" s="10"/>
      <c r="AD159" s="10"/>
      <c r="AE159" s="10"/>
      <c r="AT159" s="172" t="s">
        <v>176</v>
      </c>
      <c r="AU159" s="172" t="s">
        <v>72</v>
      </c>
      <c r="AV159" s="10" t="s">
        <v>81</v>
      </c>
      <c r="AW159" s="10" t="s">
        <v>33</v>
      </c>
      <c r="AX159" s="10" t="s">
        <v>79</v>
      </c>
      <c r="AY159" s="172" t="s">
        <v>172</v>
      </c>
    </row>
    <row r="160" s="2" customFormat="1" ht="16.5" customHeight="1">
      <c r="A160" s="38"/>
      <c r="B160" s="152"/>
      <c r="C160" s="153" t="s">
        <v>296</v>
      </c>
      <c r="D160" s="153" t="s">
        <v>166</v>
      </c>
      <c r="E160" s="154" t="s">
        <v>278</v>
      </c>
      <c r="F160" s="155" t="s">
        <v>279</v>
      </c>
      <c r="G160" s="156" t="s">
        <v>214</v>
      </c>
      <c r="H160" s="157">
        <v>0.501</v>
      </c>
      <c r="I160" s="158"/>
      <c r="J160" s="159">
        <f>ROUND(I160*H160,2)</f>
        <v>0</v>
      </c>
      <c r="K160" s="155" t="s">
        <v>170</v>
      </c>
      <c r="L160" s="39"/>
      <c r="M160" s="160" t="s">
        <v>3</v>
      </c>
      <c r="N160" s="161" t="s">
        <v>43</v>
      </c>
      <c r="O160" s="72"/>
      <c r="P160" s="162">
        <f>O160*H160</f>
        <v>0</v>
      </c>
      <c r="Q160" s="162">
        <v>0</v>
      </c>
      <c r="R160" s="162">
        <f>Q160*H160</f>
        <v>0</v>
      </c>
      <c r="S160" s="162">
        <v>0</v>
      </c>
      <c r="T160" s="163">
        <f>S160*H160</f>
        <v>0</v>
      </c>
      <c r="U160" s="38"/>
      <c r="V160" s="38"/>
      <c r="W160" s="38"/>
      <c r="X160" s="38"/>
      <c r="Y160" s="38"/>
      <c r="Z160" s="38"/>
      <c r="AA160" s="38"/>
      <c r="AB160" s="38"/>
      <c r="AC160" s="38"/>
      <c r="AD160" s="38"/>
      <c r="AE160" s="38"/>
      <c r="AR160" s="164" t="s">
        <v>171</v>
      </c>
      <c r="AT160" s="164" t="s">
        <v>166</v>
      </c>
      <c r="AU160" s="164" t="s">
        <v>72</v>
      </c>
      <c r="AY160" s="19" t="s">
        <v>172</v>
      </c>
      <c r="BE160" s="165">
        <f>IF(N160="základní",J160,0)</f>
        <v>0</v>
      </c>
      <c r="BF160" s="165">
        <f>IF(N160="snížená",J160,0)</f>
        <v>0</v>
      </c>
      <c r="BG160" s="165">
        <f>IF(N160="zákl. přenesená",J160,0)</f>
        <v>0</v>
      </c>
      <c r="BH160" s="165">
        <f>IF(N160="sníž. přenesená",J160,0)</f>
        <v>0</v>
      </c>
      <c r="BI160" s="165">
        <f>IF(N160="nulová",J160,0)</f>
        <v>0</v>
      </c>
      <c r="BJ160" s="19" t="s">
        <v>79</v>
      </c>
      <c r="BK160" s="165">
        <f>ROUND(I160*H160,2)</f>
        <v>0</v>
      </c>
      <c r="BL160" s="19" t="s">
        <v>171</v>
      </c>
      <c r="BM160" s="164" t="s">
        <v>280</v>
      </c>
    </row>
    <row r="161" s="2" customFormat="1">
      <c r="A161" s="38"/>
      <c r="B161" s="39"/>
      <c r="C161" s="38"/>
      <c r="D161" s="166" t="s">
        <v>174</v>
      </c>
      <c r="E161" s="38"/>
      <c r="F161" s="167" t="s">
        <v>281</v>
      </c>
      <c r="G161" s="38"/>
      <c r="H161" s="38"/>
      <c r="I161" s="168"/>
      <c r="J161" s="38"/>
      <c r="K161" s="38"/>
      <c r="L161" s="39"/>
      <c r="M161" s="169"/>
      <c r="N161" s="170"/>
      <c r="O161" s="72"/>
      <c r="P161" s="72"/>
      <c r="Q161" s="72"/>
      <c r="R161" s="72"/>
      <c r="S161" s="72"/>
      <c r="T161" s="73"/>
      <c r="U161" s="38"/>
      <c r="V161" s="38"/>
      <c r="W161" s="38"/>
      <c r="X161" s="38"/>
      <c r="Y161" s="38"/>
      <c r="Z161" s="38"/>
      <c r="AA161" s="38"/>
      <c r="AB161" s="38"/>
      <c r="AC161" s="38"/>
      <c r="AD161" s="38"/>
      <c r="AE161" s="38"/>
      <c r="AT161" s="19" t="s">
        <v>174</v>
      </c>
      <c r="AU161" s="19" t="s">
        <v>72</v>
      </c>
    </row>
    <row r="162" s="10" customFormat="1">
      <c r="A162" s="10"/>
      <c r="B162" s="171"/>
      <c r="C162" s="10"/>
      <c r="D162" s="166" t="s">
        <v>176</v>
      </c>
      <c r="E162" s="172" t="s">
        <v>3</v>
      </c>
      <c r="F162" s="173" t="s">
        <v>504</v>
      </c>
      <c r="G162" s="10"/>
      <c r="H162" s="174">
        <v>0.501</v>
      </c>
      <c r="I162" s="175"/>
      <c r="J162" s="10"/>
      <c r="K162" s="10"/>
      <c r="L162" s="171"/>
      <c r="M162" s="176"/>
      <c r="N162" s="177"/>
      <c r="O162" s="177"/>
      <c r="P162" s="177"/>
      <c r="Q162" s="177"/>
      <c r="R162" s="177"/>
      <c r="S162" s="177"/>
      <c r="T162" s="178"/>
      <c r="U162" s="10"/>
      <c r="V162" s="10"/>
      <c r="W162" s="10"/>
      <c r="X162" s="10"/>
      <c r="Y162" s="10"/>
      <c r="Z162" s="10"/>
      <c r="AA162" s="10"/>
      <c r="AB162" s="10"/>
      <c r="AC162" s="10"/>
      <c r="AD162" s="10"/>
      <c r="AE162" s="10"/>
      <c r="AT162" s="172" t="s">
        <v>176</v>
      </c>
      <c r="AU162" s="172" t="s">
        <v>72</v>
      </c>
      <c r="AV162" s="10" t="s">
        <v>81</v>
      </c>
      <c r="AW162" s="10" t="s">
        <v>33</v>
      </c>
      <c r="AX162" s="10" t="s">
        <v>79</v>
      </c>
      <c r="AY162" s="172" t="s">
        <v>172</v>
      </c>
    </row>
    <row r="163" s="2" customFormat="1" ht="16.5" customHeight="1">
      <c r="A163" s="38"/>
      <c r="B163" s="152"/>
      <c r="C163" s="153" t="s">
        <v>302</v>
      </c>
      <c r="D163" s="153" t="s">
        <v>166</v>
      </c>
      <c r="E163" s="154" t="s">
        <v>284</v>
      </c>
      <c r="F163" s="155" t="s">
        <v>285</v>
      </c>
      <c r="G163" s="156" t="s">
        <v>214</v>
      </c>
      <c r="H163" s="157">
        <v>524.13999999999999</v>
      </c>
      <c r="I163" s="158"/>
      <c r="J163" s="159">
        <f>ROUND(I163*H163,2)</f>
        <v>0</v>
      </c>
      <c r="K163" s="155" t="s">
        <v>170</v>
      </c>
      <c r="L163" s="39"/>
      <c r="M163" s="160" t="s">
        <v>3</v>
      </c>
      <c r="N163" s="161" t="s">
        <v>43</v>
      </c>
      <c r="O163" s="72"/>
      <c r="P163" s="162">
        <f>O163*H163</f>
        <v>0</v>
      </c>
      <c r="Q163" s="162">
        <v>0</v>
      </c>
      <c r="R163" s="162">
        <f>Q163*H163</f>
        <v>0</v>
      </c>
      <c r="S163" s="162">
        <v>0</v>
      </c>
      <c r="T163" s="163">
        <f>S163*H163</f>
        <v>0</v>
      </c>
      <c r="U163" s="38"/>
      <c r="V163" s="38"/>
      <c r="W163" s="38"/>
      <c r="X163" s="38"/>
      <c r="Y163" s="38"/>
      <c r="Z163" s="38"/>
      <c r="AA163" s="38"/>
      <c r="AB163" s="38"/>
      <c r="AC163" s="38"/>
      <c r="AD163" s="38"/>
      <c r="AE163" s="38"/>
      <c r="AR163" s="164" t="s">
        <v>171</v>
      </c>
      <c r="AT163" s="164" t="s">
        <v>166</v>
      </c>
      <c r="AU163" s="164" t="s">
        <v>72</v>
      </c>
      <c r="AY163" s="19" t="s">
        <v>172</v>
      </c>
      <c r="BE163" s="165">
        <f>IF(N163="základní",J163,0)</f>
        <v>0</v>
      </c>
      <c r="BF163" s="165">
        <f>IF(N163="snížená",J163,0)</f>
        <v>0</v>
      </c>
      <c r="BG163" s="165">
        <f>IF(N163="zákl. přenesená",J163,0)</f>
        <v>0</v>
      </c>
      <c r="BH163" s="165">
        <f>IF(N163="sníž. přenesená",J163,0)</f>
        <v>0</v>
      </c>
      <c r="BI163" s="165">
        <f>IF(N163="nulová",J163,0)</f>
        <v>0</v>
      </c>
      <c r="BJ163" s="19" t="s">
        <v>79</v>
      </c>
      <c r="BK163" s="165">
        <f>ROUND(I163*H163,2)</f>
        <v>0</v>
      </c>
      <c r="BL163" s="19" t="s">
        <v>171</v>
      </c>
      <c r="BM163" s="164" t="s">
        <v>286</v>
      </c>
    </row>
    <row r="164" s="2" customFormat="1">
      <c r="A164" s="38"/>
      <c r="B164" s="39"/>
      <c r="C164" s="38"/>
      <c r="D164" s="166" t="s">
        <v>174</v>
      </c>
      <c r="E164" s="38"/>
      <c r="F164" s="167" t="s">
        <v>287</v>
      </c>
      <c r="G164" s="38"/>
      <c r="H164" s="38"/>
      <c r="I164" s="168"/>
      <c r="J164" s="38"/>
      <c r="K164" s="38"/>
      <c r="L164" s="39"/>
      <c r="M164" s="169"/>
      <c r="N164" s="170"/>
      <c r="O164" s="72"/>
      <c r="P164" s="72"/>
      <c r="Q164" s="72"/>
      <c r="R164" s="72"/>
      <c r="S164" s="72"/>
      <c r="T164" s="73"/>
      <c r="U164" s="38"/>
      <c r="V164" s="38"/>
      <c r="W164" s="38"/>
      <c r="X164" s="38"/>
      <c r="Y164" s="38"/>
      <c r="Z164" s="38"/>
      <c r="AA164" s="38"/>
      <c r="AB164" s="38"/>
      <c r="AC164" s="38"/>
      <c r="AD164" s="38"/>
      <c r="AE164" s="38"/>
      <c r="AT164" s="19" t="s">
        <v>174</v>
      </c>
      <c r="AU164" s="19" t="s">
        <v>72</v>
      </c>
    </row>
    <row r="165" s="10" customFormat="1">
      <c r="A165" s="10"/>
      <c r="B165" s="171"/>
      <c r="C165" s="10"/>
      <c r="D165" s="166" t="s">
        <v>176</v>
      </c>
      <c r="E165" s="172" t="s">
        <v>3</v>
      </c>
      <c r="F165" s="173" t="s">
        <v>505</v>
      </c>
      <c r="G165" s="10"/>
      <c r="H165" s="174">
        <v>255.49000000000001</v>
      </c>
      <c r="I165" s="175"/>
      <c r="J165" s="10"/>
      <c r="K165" s="10"/>
      <c r="L165" s="171"/>
      <c r="M165" s="176"/>
      <c r="N165" s="177"/>
      <c r="O165" s="177"/>
      <c r="P165" s="177"/>
      <c r="Q165" s="177"/>
      <c r="R165" s="177"/>
      <c r="S165" s="177"/>
      <c r="T165" s="178"/>
      <c r="U165" s="10"/>
      <c r="V165" s="10"/>
      <c r="W165" s="10"/>
      <c r="X165" s="10"/>
      <c r="Y165" s="10"/>
      <c r="Z165" s="10"/>
      <c r="AA165" s="10"/>
      <c r="AB165" s="10"/>
      <c r="AC165" s="10"/>
      <c r="AD165" s="10"/>
      <c r="AE165" s="10"/>
      <c r="AT165" s="172" t="s">
        <v>176</v>
      </c>
      <c r="AU165" s="172" t="s">
        <v>72</v>
      </c>
      <c r="AV165" s="10" t="s">
        <v>81</v>
      </c>
      <c r="AW165" s="10" t="s">
        <v>33</v>
      </c>
      <c r="AX165" s="10" t="s">
        <v>72</v>
      </c>
      <c r="AY165" s="172" t="s">
        <v>172</v>
      </c>
    </row>
    <row r="166" s="10" customFormat="1">
      <c r="A166" s="10"/>
      <c r="B166" s="171"/>
      <c r="C166" s="10"/>
      <c r="D166" s="166" t="s">
        <v>176</v>
      </c>
      <c r="E166" s="172" t="s">
        <v>3</v>
      </c>
      <c r="F166" s="173" t="s">
        <v>506</v>
      </c>
      <c r="G166" s="10"/>
      <c r="H166" s="174">
        <v>245.87000000000001</v>
      </c>
      <c r="I166" s="175"/>
      <c r="J166" s="10"/>
      <c r="K166" s="10"/>
      <c r="L166" s="171"/>
      <c r="M166" s="176"/>
      <c r="N166" s="177"/>
      <c r="O166" s="177"/>
      <c r="P166" s="177"/>
      <c r="Q166" s="177"/>
      <c r="R166" s="177"/>
      <c r="S166" s="177"/>
      <c r="T166" s="178"/>
      <c r="U166" s="10"/>
      <c r="V166" s="10"/>
      <c r="W166" s="10"/>
      <c r="X166" s="10"/>
      <c r="Y166" s="10"/>
      <c r="Z166" s="10"/>
      <c r="AA166" s="10"/>
      <c r="AB166" s="10"/>
      <c r="AC166" s="10"/>
      <c r="AD166" s="10"/>
      <c r="AE166" s="10"/>
      <c r="AT166" s="172" t="s">
        <v>176</v>
      </c>
      <c r="AU166" s="172" t="s">
        <v>72</v>
      </c>
      <c r="AV166" s="10" t="s">
        <v>81</v>
      </c>
      <c r="AW166" s="10" t="s">
        <v>33</v>
      </c>
      <c r="AX166" s="10" t="s">
        <v>72</v>
      </c>
      <c r="AY166" s="172" t="s">
        <v>172</v>
      </c>
    </row>
    <row r="167" s="10" customFormat="1">
      <c r="A167" s="10"/>
      <c r="B167" s="171"/>
      <c r="C167" s="10"/>
      <c r="D167" s="166" t="s">
        <v>176</v>
      </c>
      <c r="E167" s="172" t="s">
        <v>3</v>
      </c>
      <c r="F167" s="173" t="s">
        <v>507</v>
      </c>
      <c r="G167" s="10"/>
      <c r="H167" s="174">
        <v>22.780000000000001</v>
      </c>
      <c r="I167" s="175"/>
      <c r="J167" s="10"/>
      <c r="K167" s="10"/>
      <c r="L167" s="171"/>
      <c r="M167" s="176"/>
      <c r="N167" s="177"/>
      <c r="O167" s="177"/>
      <c r="P167" s="177"/>
      <c r="Q167" s="177"/>
      <c r="R167" s="177"/>
      <c r="S167" s="177"/>
      <c r="T167" s="178"/>
      <c r="U167" s="10"/>
      <c r="V167" s="10"/>
      <c r="W167" s="10"/>
      <c r="X167" s="10"/>
      <c r="Y167" s="10"/>
      <c r="Z167" s="10"/>
      <c r="AA167" s="10"/>
      <c r="AB167" s="10"/>
      <c r="AC167" s="10"/>
      <c r="AD167" s="10"/>
      <c r="AE167" s="10"/>
      <c r="AT167" s="172" t="s">
        <v>176</v>
      </c>
      <c r="AU167" s="172" t="s">
        <v>72</v>
      </c>
      <c r="AV167" s="10" t="s">
        <v>81</v>
      </c>
      <c r="AW167" s="10" t="s">
        <v>33</v>
      </c>
      <c r="AX167" s="10" t="s">
        <v>72</v>
      </c>
      <c r="AY167" s="172" t="s">
        <v>172</v>
      </c>
    </row>
    <row r="168" s="11" customFormat="1">
      <c r="A168" s="11"/>
      <c r="B168" s="180"/>
      <c r="C168" s="11"/>
      <c r="D168" s="166" t="s">
        <v>176</v>
      </c>
      <c r="E168" s="181" t="s">
        <v>3</v>
      </c>
      <c r="F168" s="182" t="s">
        <v>197</v>
      </c>
      <c r="G168" s="11"/>
      <c r="H168" s="183">
        <v>524.13999999999999</v>
      </c>
      <c r="I168" s="184"/>
      <c r="J168" s="11"/>
      <c r="K168" s="11"/>
      <c r="L168" s="180"/>
      <c r="M168" s="185"/>
      <c r="N168" s="186"/>
      <c r="O168" s="186"/>
      <c r="P168" s="186"/>
      <c r="Q168" s="186"/>
      <c r="R168" s="186"/>
      <c r="S168" s="186"/>
      <c r="T168" s="187"/>
      <c r="U168" s="11"/>
      <c r="V168" s="11"/>
      <c r="W168" s="11"/>
      <c r="X168" s="11"/>
      <c r="Y168" s="11"/>
      <c r="Z168" s="11"/>
      <c r="AA168" s="11"/>
      <c r="AB168" s="11"/>
      <c r="AC168" s="11"/>
      <c r="AD168" s="11"/>
      <c r="AE168" s="11"/>
      <c r="AT168" s="181" t="s">
        <v>176</v>
      </c>
      <c r="AU168" s="181" t="s">
        <v>72</v>
      </c>
      <c r="AV168" s="11" t="s">
        <v>171</v>
      </c>
      <c r="AW168" s="11" t="s">
        <v>33</v>
      </c>
      <c r="AX168" s="11" t="s">
        <v>79</v>
      </c>
      <c r="AY168" s="181" t="s">
        <v>172</v>
      </c>
    </row>
    <row r="169" s="2" customFormat="1" ht="16.5" customHeight="1">
      <c r="A169" s="38"/>
      <c r="B169" s="152"/>
      <c r="C169" s="153" t="s">
        <v>309</v>
      </c>
      <c r="D169" s="153" t="s">
        <v>166</v>
      </c>
      <c r="E169" s="154" t="s">
        <v>290</v>
      </c>
      <c r="F169" s="155" t="s">
        <v>291</v>
      </c>
      <c r="G169" s="156" t="s">
        <v>214</v>
      </c>
      <c r="H169" s="157">
        <v>953.43799999999999</v>
      </c>
      <c r="I169" s="158"/>
      <c r="J169" s="159">
        <f>ROUND(I169*H169,2)</f>
        <v>0</v>
      </c>
      <c r="K169" s="155" t="s">
        <v>170</v>
      </c>
      <c r="L169" s="39"/>
      <c r="M169" s="160" t="s">
        <v>3</v>
      </c>
      <c r="N169" s="161" t="s">
        <v>43</v>
      </c>
      <c r="O169" s="72"/>
      <c r="P169" s="162">
        <f>O169*H169</f>
        <v>0</v>
      </c>
      <c r="Q169" s="162">
        <v>0</v>
      </c>
      <c r="R169" s="162">
        <f>Q169*H169</f>
        <v>0</v>
      </c>
      <c r="S169" s="162">
        <v>0</v>
      </c>
      <c r="T169" s="163">
        <f>S169*H169</f>
        <v>0</v>
      </c>
      <c r="U169" s="38"/>
      <c r="V169" s="38"/>
      <c r="W169" s="38"/>
      <c r="X169" s="38"/>
      <c r="Y169" s="38"/>
      <c r="Z169" s="38"/>
      <c r="AA169" s="38"/>
      <c r="AB169" s="38"/>
      <c r="AC169" s="38"/>
      <c r="AD169" s="38"/>
      <c r="AE169" s="38"/>
      <c r="AR169" s="164" t="s">
        <v>292</v>
      </c>
      <c r="AT169" s="164" t="s">
        <v>166</v>
      </c>
      <c r="AU169" s="164" t="s">
        <v>72</v>
      </c>
      <c r="AY169" s="19" t="s">
        <v>172</v>
      </c>
      <c r="BE169" s="165">
        <f>IF(N169="základní",J169,0)</f>
        <v>0</v>
      </c>
      <c r="BF169" s="165">
        <f>IF(N169="snížená",J169,0)</f>
        <v>0</v>
      </c>
      <c r="BG169" s="165">
        <f>IF(N169="zákl. přenesená",J169,0)</f>
        <v>0</v>
      </c>
      <c r="BH169" s="165">
        <f>IF(N169="sníž. přenesená",J169,0)</f>
        <v>0</v>
      </c>
      <c r="BI169" s="165">
        <f>IF(N169="nulová",J169,0)</f>
        <v>0</v>
      </c>
      <c r="BJ169" s="19" t="s">
        <v>79</v>
      </c>
      <c r="BK169" s="165">
        <f>ROUND(I169*H169,2)</f>
        <v>0</v>
      </c>
      <c r="BL169" s="19" t="s">
        <v>292</v>
      </c>
      <c r="BM169" s="164" t="s">
        <v>508</v>
      </c>
    </row>
    <row r="170" s="2" customFormat="1">
      <c r="A170" s="38"/>
      <c r="B170" s="39"/>
      <c r="C170" s="38"/>
      <c r="D170" s="166" t="s">
        <v>174</v>
      </c>
      <c r="E170" s="38"/>
      <c r="F170" s="167" t="s">
        <v>294</v>
      </c>
      <c r="G170" s="38"/>
      <c r="H170" s="38"/>
      <c r="I170" s="168"/>
      <c r="J170" s="38"/>
      <c r="K170" s="38"/>
      <c r="L170" s="39"/>
      <c r="M170" s="169"/>
      <c r="N170" s="170"/>
      <c r="O170" s="72"/>
      <c r="P170" s="72"/>
      <c r="Q170" s="72"/>
      <c r="R170" s="72"/>
      <c r="S170" s="72"/>
      <c r="T170" s="73"/>
      <c r="U170" s="38"/>
      <c r="V170" s="38"/>
      <c r="W170" s="38"/>
      <c r="X170" s="38"/>
      <c r="Y170" s="38"/>
      <c r="Z170" s="38"/>
      <c r="AA170" s="38"/>
      <c r="AB170" s="38"/>
      <c r="AC170" s="38"/>
      <c r="AD170" s="38"/>
      <c r="AE170" s="38"/>
      <c r="AT170" s="19" t="s">
        <v>174</v>
      </c>
      <c r="AU170" s="19" t="s">
        <v>72</v>
      </c>
    </row>
    <row r="171" s="10" customFormat="1">
      <c r="A171" s="10"/>
      <c r="B171" s="171"/>
      <c r="C171" s="10"/>
      <c r="D171" s="166" t="s">
        <v>176</v>
      </c>
      <c r="E171" s="172" t="s">
        <v>3</v>
      </c>
      <c r="F171" s="173" t="s">
        <v>509</v>
      </c>
      <c r="G171" s="10"/>
      <c r="H171" s="174">
        <v>953.43799999999999</v>
      </c>
      <c r="I171" s="175"/>
      <c r="J171" s="10"/>
      <c r="K171" s="10"/>
      <c r="L171" s="171"/>
      <c r="M171" s="176"/>
      <c r="N171" s="177"/>
      <c r="O171" s="177"/>
      <c r="P171" s="177"/>
      <c r="Q171" s="177"/>
      <c r="R171" s="177"/>
      <c r="S171" s="177"/>
      <c r="T171" s="178"/>
      <c r="U171" s="10"/>
      <c r="V171" s="10"/>
      <c r="W171" s="10"/>
      <c r="X171" s="10"/>
      <c r="Y171" s="10"/>
      <c r="Z171" s="10"/>
      <c r="AA171" s="10"/>
      <c r="AB171" s="10"/>
      <c r="AC171" s="10"/>
      <c r="AD171" s="10"/>
      <c r="AE171" s="10"/>
      <c r="AT171" s="172" t="s">
        <v>176</v>
      </c>
      <c r="AU171" s="172" t="s">
        <v>72</v>
      </c>
      <c r="AV171" s="10" t="s">
        <v>81</v>
      </c>
      <c r="AW171" s="10" t="s">
        <v>33</v>
      </c>
      <c r="AX171" s="10" t="s">
        <v>79</v>
      </c>
      <c r="AY171" s="172" t="s">
        <v>172</v>
      </c>
    </row>
    <row r="172" s="2" customFormat="1" ht="16.5" customHeight="1">
      <c r="A172" s="38"/>
      <c r="B172" s="152"/>
      <c r="C172" s="153" t="s">
        <v>230</v>
      </c>
      <c r="D172" s="153" t="s">
        <v>166</v>
      </c>
      <c r="E172" s="154" t="s">
        <v>297</v>
      </c>
      <c r="F172" s="155" t="s">
        <v>298</v>
      </c>
      <c r="G172" s="156" t="s">
        <v>221</v>
      </c>
      <c r="H172" s="157">
        <v>1</v>
      </c>
      <c r="I172" s="158"/>
      <c r="J172" s="159">
        <f>ROUND(I172*H172,2)</f>
        <v>0</v>
      </c>
      <c r="K172" s="155" t="s">
        <v>170</v>
      </c>
      <c r="L172" s="39"/>
      <c r="M172" s="160" t="s">
        <v>3</v>
      </c>
      <c r="N172" s="161" t="s">
        <v>43</v>
      </c>
      <c r="O172" s="72"/>
      <c r="P172" s="162">
        <f>O172*H172</f>
        <v>0</v>
      </c>
      <c r="Q172" s="162">
        <v>0</v>
      </c>
      <c r="R172" s="162">
        <f>Q172*H172</f>
        <v>0</v>
      </c>
      <c r="S172" s="162">
        <v>0</v>
      </c>
      <c r="T172" s="163">
        <f>S172*H172</f>
        <v>0</v>
      </c>
      <c r="U172" s="38"/>
      <c r="V172" s="38"/>
      <c r="W172" s="38"/>
      <c r="X172" s="38"/>
      <c r="Y172" s="38"/>
      <c r="Z172" s="38"/>
      <c r="AA172" s="38"/>
      <c r="AB172" s="38"/>
      <c r="AC172" s="38"/>
      <c r="AD172" s="38"/>
      <c r="AE172" s="38"/>
      <c r="AR172" s="164" t="s">
        <v>171</v>
      </c>
      <c r="AT172" s="164" t="s">
        <v>166</v>
      </c>
      <c r="AU172" s="164" t="s">
        <v>72</v>
      </c>
      <c r="AY172" s="19" t="s">
        <v>172</v>
      </c>
      <c r="BE172" s="165">
        <f>IF(N172="základní",J172,0)</f>
        <v>0</v>
      </c>
      <c r="BF172" s="165">
        <f>IF(N172="snížená",J172,0)</f>
        <v>0</v>
      </c>
      <c r="BG172" s="165">
        <f>IF(N172="zákl. přenesená",J172,0)</f>
        <v>0</v>
      </c>
      <c r="BH172" s="165">
        <f>IF(N172="sníž. přenesená",J172,0)</f>
        <v>0</v>
      </c>
      <c r="BI172" s="165">
        <f>IF(N172="nulová",J172,0)</f>
        <v>0</v>
      </c>
      <c r="BJ172" s="19" t="s">
        <v>79</v>
      </c>
      <c r="BK172" s="165">
        <f>ROUND(I172*H172,2)</f>
        <v>0</v>
      </c>
      <c r="BL172" s="19" t="s">
        <v>171</v>
      </c>
      <c r="BM172" s="164" t="s">
        <v>299</v>
      </c>
    </row>
    <row r="173" s="2" customFormat="1">
      <c r="A173" s="38"/>
      <c r="B173" s="39"/>
      <c r="C173" s="38"/>
      <c r="D173" s="166" t="s">
        <v>174</v>
      </c>
      <c r="E173" s="38"/>
      <c r="F173" s="167" t="s">
        <v>300</v>
      </c>
      <c r="G173" s="38"/>
      <c r="H173" s="38"/>
      <c r="I173" s="168"/>
      <c r="J173" s="38"/>
      <c r="K173" s="38"/>
      <c r="L173" s="39"/>
      <c r="M173" s="169"/>
      <c r="N173" s="170"/>
      <c r="O173" s="72"/>
      <c r="P173" s="72"/>
      <c r="Q173" s="72"/>
      <c r="R173" s="72"/>
      <c r="S173" s="72"/>
      <c r="T173" s="73"/>
      <c r="U173" s="38"/>
      <c r="V173" s="38"/>
      <c r="W173" s="38"/>
      <c r="X173" s="38"/>
      <c r="Y173" s="38"/>
      <c r="Z173" s="38"/>
      <c r="AA173" s="38"/>
      <c r="AB173" s="38"/>
      <c r="AC173" s="38"/>
      <c r="AD173" s="38"/>
      <c r="AE173" s="38"/>
      <c r="AT173" s="19" t="s">
        <v>174</v>
      </c>
      <c r="AU173" s="19" t="s">
        <v>72</v>
      </c>
    </row>
    <row r="174" s="10" customFormat="1">
      <c r="A174" s="10"/>
      <c r="B174" s="171"/>
      <c r="C174" s="10"/>
      <c r="D174" s="166" t="s">
        <v>176</v>
      </c>
      <c r="E174" s="172" t="s">
        <v>3</v>
      </c>
      <c r="F174" s="173" t="s">
        <v>510</v>
      </c>
      <c r="G174" s="10"/>
      <c r="H174" s="174">
        <v>1</v>
      </c>
      <c r="I174" s="175"/>
      <c r="J174" s="10"/>
      <c r="K174" s="10"/>
      <c r="L174" s="171"/>
      <c r="M174" s="176"/>
      <c r="N174" s="177"/>
      <c r="O174" s="177"/>
      <c r="P174" s="177"/>
      <c r="Q174" s="177"/>
      <c r="R174" s="177"/>
      <c r="S174" s="177"/>
      <c r="T174" s="178"/>
      <c r="U174" s="10"/>
      <c r="V174" s="10"/>
      <c r="W174" s="10"/>
      <c r="X174" s="10"/>
      <c r="Y174" s="10"/>
      <c r="Z174" s="10"/>
      <c r="AA174" s="10"/>
      <c r="AB174" s="10"/>
      <c r="AC174" s="10"/>
      <c r="AD174" s="10"/>
      <c r="AE174" s="10"/>
      <c r="AT174" s="172" t="s">
        <v>176</v>
      </c>
      <c r="AU174" s="172" t="s">
        <v>72</v>
      </c>
      <c r="AV174" s="10" t="s">
        <v>81</v>
      </c>
      <c r="AW174" s="10" t="s">
        <v>33</v>
      </c>
      <c r="AX174" s="10" t="s">
        <v>79</v>
      </c>
      <c r="AY174" s="172" t="s">
        <v>172</v>
      </c>
    </row>
    <row r="175" s="2" customFormat="1" ht="24.15" customHeight="1">
      <c r="A175" s="38"/>
      <c r="B175" s="152"/>
      <c r="C175" s="153" t="s">
        <v>318</v>
      </c>
      <c r="D175" s="153" t="s">
        <v>166</v>
      </c>
      <c r="E175" s="154" t="s">
        <v>303</v>
      </c>
      <c r="F175" s="155" t="s">
        <v>304</v>
      </c>
      <c r="G175" s="156" t="s">
        <v>214</v>
      </c>
      <c r="H175" s="157">
        <v>912.94200000000001</v>
      </c>
      <c r="I175" s="158"/>
      <c r="J175" s="159">
        <f>ROUND(I175*H175,2)</f>
        <v>0</v>
      </c>
      <c r="K175" s="155" t="s">
        <v>170</v>
      </c>
      <c r="L175" s="39"/>
      <c r="M175" s="160" t="s">
        <v>3</v>
      </c>
      <c r="N175" s="161" t="s">
        <v>43</v>
      </c>
      <c r="O175" s="72"/>
      <c r="P175" s="162">
        <f>O175*H175</f>
        <v>0</v>
      </c>
      <c r="Q175" s="162">
        <v>0</v>
      </c>
      <c r="R175" s="162">
        <f>Q175*H175</f>
        <v>0</v>
      </c>
      <c r="S175" s="162">
        <v>0</v>
      </c>
      <c r="T175" s="163">
        <f>S175*H175</f>
        <v>0</v>
      </c>
      <c r="U175" s="38"/>
      <c r="V175" s="38"/>
      <c r="W175" s="38"/>
      <c r="X175" s="38"/>
      <c r="Y175" s="38"/>
      <c r="Z175" s="38"/>
      <c r="AA175" s="38"/>
      <c r="AB175" s="38"/>
      <c r="AC175" s="38"/>
      <c r="AD175" s="38"/>
      <c r="AE175" s="38"/>
      <c r="AR175" s="164" t="s">
        <v>292</v>
      </c>
      <c r="AT175" s="164" t="s">
        <v>166</v>
      </c>
      <c r="AU175" s="164" t="s">
        <v>72</v>
      </c>
      <c r="AY175" s="19" t="s">
        <v>172</v>
      </c>
      <c r="BE175" s="165">
        <f>IF(N175="základní",J175,0)</f>
        <v>0</v>
      </c>
      <c r="BF175" s="165">
        <f>IF(N175="snížená",J175,0)</f>
        <v>0</v>
      </c>
      <c r="BG175" s="165">
        <f>IF(N175="zákl. přenesená",J175,0)</f>
        <v>0</v>
      </c>
      <c r="BH175" s="165">
        <f>IF(N175="sníž. přenesená",J175,0)</f>
        <v>0</v>
      </c>
      <c r="BI175" s="165">
        <f>IF(N175="nulová",J175,0)</f>
        <v>0</v>
      </c>
      <c r="BJ175" s="19" t="s">
        <v>79</v>
      </c>
      <c r="BK175" s="165">
        <f>ROUND(I175*H175,2)</f>
        <v>0</v>
      </c>
      <c r="BL175" s="19" t="s">
        <v>292</v>
      </c>
      <c r="BM175" s="164" t="s">
        <v>305</v>
      </c>
    </row>
    <row r="176" s="2" customFormat="1">
      <c r="A176" s="38"/>
      <c r="B176" s="39"/>
      <c r="C176" s="38"/>
      <c r="D176" s="166" t="s">
        <v>174</v>
      </c>
      <c r="E176" s="38"/>
      <c r="F176" s="167" t="s">
        <v>306</v>
      </c>
      <c r="G176" s="38"/>
      <c r="H176" s="38"/>
      <c r="I176" s="168"/>
      <c r="J176" s="38"/>
      <c r="K176" s="38"/>
      <c r="L176" s="39"/>
      <c r="M176" s="169"/>
      <c r="N176" s="170"/>
      <c r="O176" s="72"/>
      <c r="P176" s="72"/>
      <c r="Q176" s="72"/>
      <c r="R176" s="72"/>
      <c r="S176" s="72"/>
      <c r="T176" s="73"/>
      <c r="U176" s="38"/>
      <c r="V176" s="38"/>
      <c r="W176" s="38"/>
      <c r="X176" s="38"/>
      <c r="Y176" s="38"/>
      <c r="Z176" s="38"/>
      <c r="AA176" s="38"/>
      <c r="AB176" s="38"/>
      <c r="AC176" s="38"/>
      <c r="AD176" s="38"/>
      <c r="AE176" s="38"/>
      <c r="AT176" s="19" t="s">
        <v>174</v>
      </c>
      <c r="AU176" s="19" t="s">
        <v>72</v>
      </c>
    </row>
    <row r="177" s="2" customFormat="1">
      <c r="A177" s="38"/>
      <c r="B177" s="39"/>
      <c r="C177" s="38"/>
      <c r="D177" s="166" t="s">
        <v>193</v>
      </c>
      <c r="E177" s="38"/>
      <c r="F177" s="179" t="s">
        <v>307</v>
      </c>
      <c r="G177" s="38"/>
      <c r="H177" s="38"/>
      <c r="I177" s="168"/>
      <c r="J177" s="38"/>
      <c r="K177" s="38"/>
      <c r="L177" s="39"/>
      <c r="M177" s="169"/>
      <c r="N177" s="170"/>
      <c r="O177" s="72"/>
      <c r="P177" s="72"/>
      <c r="Q177" s="72"/>
      <c r="R177" s="72"/>
      <c r="S177" s="72"/>
      <c r="T177" s="73"/>
      <c r="U177" s="38"/>
      <c r="V177" s="38"/>
      <c r="W177" s="38"/>
      <c r="X177" s="38"/>
      <c r="Y177" s="38"/>
      <c r="Z177" s="38"/>
      <c r="AA177" s="38"/>
      <c r="AB177" s="38"/>
      <c r="AC177" s="38"/>
      <c r="AD177" s="38"/>
      <c r="AE177" s="38"/>
      <c r="AT177" s="19" t="s">
        <v>193</v>
      </c>
      <c r="AU177" s="19" t="s">
        <v>72</v>
      </c>
    </row>
    <row r="178" s="10" customFormat="1">
      <c r="A178" s="10"/>
      <c r="B178" s="171"/>
      <c r="C178" s="10"/>
      <c r="D178" s="166" t="s">
        <v>176</v>
      </c>
      <c r="E178" s="172" t="s">
        <v>3</v>
      </c>
      <c r="F178" s="173" t="s">
        <v>511</v>
      </c>
      <c r="G178" s="10"/>
      <c r="H178" s="174">
        <v>912.94200000000001</v>
      </c>
      <c r="I178" s="175"/>
      <c r="J178" s="10"/>
      <c r="K178" s="10"/>
      <c r="L178" s="171"/>
      <c r="M178" s="176"/>
      <c r="N178" s="177"/>
      <c r="O178" s="177"/>
      <c r="P178" s="177"/>
      <c r="Q178" s="177"/>
      <c r="R178" s="177"/>
      <c r="S178" s="177"/>
      <c r="T178" s="178"/>
      <c r="U178" s="10"/>
      <c r="V178" s="10"/>
      <c r="W178" s="10"/>
      <c r="X178" s="10"/>
      <c r="Y178" s="10"/>
      <c r="Z178" s="10"/>
      <c r="AA178" s="10"/>
      <c r="AB178" s="10"/>
      <c r="AC178" s="10"/>
      <c r="AD178" s="10"/>
      <c r="AE178" s="10"/>
      <c r="AT178" s="172" t="s">
        <v>176</v>
      </c>
      <c r="AU178" s="172" t="s">
        <v>72</v>
      </c>
      <c r="AV178" s="10" t="s">
        <v>81</v>
      </c>
      <c r="AW178" s="10" t="s">
        <v>33</v>
      </c>
      <c r="AX178" s="10" t="s">
        <v>79</v>
      </c>
      <c r="AY178" s="172" t="s">
        <v>172</v>
      </c>
    </row>
    <row r="179" s="2" customFormat="1" ht="24.15" customHeight="1">
      <c r="A179" s="38"/>
      <c r="B179" s="152"/>
      <c r="C179" s="153" t="s">
        <v>324</v>
      </c>
      <c r="D179" s="153" t="s">
        <v>166</v>
      </c>
      <c r="E179" s="154" t="s">
        <v>310</v>
      </c>
      <c r="F179" s="155" t="s">
        <v>311</v>
      </c>
      <c r="G179" s="156" t="s">
        <v>214</v>
      </c>
      <c r="H179" s="157">
        <v>511.36000000000001</v>
      </c>
      <c r="I179" s="158"/>
      <c r="J179" s="159">
        <f>ROUND(I179*H179,2)</f>
        <v>0</v>
      </c>
      <c r="K179" s="155" t="s">
        <v>170</v>
      </c>
      <c r="L179" s="39"/>
      <c r="M179" s="160" t="s">
        <v>3</v>
      </c>
      <c r="N179" s="161" t="s">
        <v>43</v>
      </c>
      <c r="O179" s="72"/>
      <c r="P179" s="162">
        <f>O179*H179</f>
        <v>0</v>
      </c>
      <c r="Q179" s="162">
        <v>0</v>
      </c>
      <c r="R179" s="162">
        <f>Q179*H179</f>
        <v>0</v>
      </c>
      <c r="S179" s="162">
        <v>0</v>
      </c>
      <c r="T179" s="163">
        <f>S179*H179</f>
        <v>0</v>
      </c>
      <c r="U179" s="38"/>
      <c r="V179" s="38"/>
      <c r="W179" s="38"/>
      <c r="X179" s="38"/>
      <c r="Y179" s="38"/>
      <c r="Z179" s="38"/>
      <c r="AA179" s="38"/>
      <c r="AB179" s="38"/>
      <c r="AC179" s="38"/>
      <c r="AD179" s="38"/>
      <c r="AE179" s="38"/>
      <c r="AR179" s="164" t="s">
        <v>292</v>
      </c>
      <c r="AT179" s="164" t="s">
        <v>166</v>
      </c>
      <c r="AU179" s="164" t="s">
        <v>72</v>
      </c>
      <c r="AY179" s="19" t="s">
        <v>172</v>
      </c>
      <c r="BE179" s="165">
        <f>IF(N179="základní",J179,0)</f>
        <v>0</v>
      </c>
      <c r="BF179" s="165">
        <f>IF(N179="snížená",J179,0)</f>
        <v>0</v>
      </c>
      <c r="BG179" s="165">
        <f>IF(N179="zákl. přenesená",J179,0)</f>
        <v>0</v>
      </c>
      <c r="BH179" s="165">
        <f>IF(N179="sníž. přenesená",J179,0)</f>
        <v>0</v>
      </c>
      <c r="BI179" s="165">
        <f>IF(N179="nulová",J179,0)</f>
        <v>0</v>
      </c>
      <c r="BJ179" s="19" t="s">
        <v>79</v>
      </c>
      <c r="BK179" s="165">
        <f>ROUND(I179*H179,2)</f>
        <v>0</v>
      </c>
      <c r="BL179" s="19" t="s">
        <v>292</v>
      </c>
      <c r="BM179" s="164" t="s">
        <v>312</v>
      </c>
    </row>
    <row r="180" s="2" customFormat="1">
      <c r="A180" s="38"/>
      <c r="B180" s="39"/>
      <c r="C180" s="38"/>
      <c r="D180" s="166" t="s">
        <v>174</v>
      </c>
      <c r="E180" s="38"/>
      <c r="F180" s="167" t="s">
        <v>313</v>
      </c>
      <c r="G180" s="38"/>
      <c r="H180" s="38"/>
      <c r="I180" s="168"/>
      <c r="J180" s="38"/>
      <c r="K180" s="38"/>
      <c r="L180" s="39"/>
      <c r="M180" s="169"/>
      <c r="N180" s="170"/>
      <c r="O180" s="72"/>
      <c r="P180" s="72"/>
      <c r="Q180" s="72"/>
      <c r="R180" s="72"/>
      <c r="S180" s="72"/>
      <c r="T180" s="73"/>
      <c r="U180" s="38"/>
      <c r="V180" s="38"/>
      <c r="W180" s="38"/>
      <c r="X180" s="38"/>
      <c r="Y180" s="38"/>
      <c r="Z180" s="38"/>
      <c r="AA180" s="38"/>
      <c r="AB180" s="38"/>
      <c r="AC180" s="38"/>
      <c r="AD180" s="38"/>
      <c r="AE180" s="38"/>
      <c r="AT180" s="19" t="s">
        <v>174</v>
      </c>
      <c r="AU180" s="19" t="s">
        <v>72</v>
      </c>
    </row>
    <row r="181" s="2" customFormat="1">
      <c r="A181" s="38"/>
      <c r="B181" s="39"/>
      <c r="C181" s="38"/>
      <c r="D181" s="166" t="s">
        <v>193</v>
      </c>
      <c r="E181" s="38"/>
      <c r="F181" s="179" t="s">
        <v>307</v>
      </c>
      <c r="G181" s="38"/>
      <c r="H181" s="38"/>
      <c r="I181" s="168"/>
      <c r="J181" s="38"/>
      <c r="K181" s="38"/>
      <c r="L181" s="39"/>
      <c r="M181" s="169"/>
      <c r="N181" s="170"/>
      <c r="O181" s="72"/>
      <c r="P181" s="72"/>
      <c r="Q181" s="72"/>
      <c r="R181" s="72"/>
      <c r="S181" s="72"/>
      <c r="T181" s="73"/>
      <c r="U181" s="38"/>
      <c r="V181" s="38"/>
      <c r="W181" s="38"/>
      <c r="X181" s="38"/>
      <c r="Y181" s="38"/>
      <c r="Z181" s="38"/>
      <c r="AA181" s="38"/>
      <c r="AB181" s="38"/>
      <c r="AC181" s="38"/>
      <c r="AD181" s="38"/>
      <c r="AE181" s="38"/>
      <c r="AT181" s="19" t="s">
        <v>193</v>
      </c>
      <c r="AU181" s="19" t="s">
        <v>72</v>
      </c>
    </row>
    <row r="182" s="10" customFormat="1">
      <c r="A182" s="10"/>
      <c r="B182" s="171"/>
      <c r="C182" s="10"/>
      <c r="D182" s="166" t="s">
        <v>176</v>
      </c>
      <c r="E182" s="172" t="s">
        <v>3</v>
      </c>
      <c r="F182" s="173" t="s">
        <v>512</v>
      </c>
      <c r="G182" s="10"/>
      <c r="H182" s="174">
        <v>255.49000000000001</v>
      </c>
      <c r="I182" s="175"/>
      <c r="J182" s="10"/>
      <c r="K182" s="10"/>
      <c r="L182" s="171"/>
      <c r="M182" s="176"/>
      <c r="N182" s="177"/>
      <c r="O182" s="177"/>
      <c r="P182" s="177"/>
      <c r="Q182" s="177"/>
      <c r="R182" s="177"/>
      <c r="S182" s="177"/>
      <c r="T182" s="178"/>
      <c r="U182" s="10"/>
      <c r="V182" s="10"/>
      <c r="W182" s="10"/>
      <c r="X182" s="10"/>
      <c r="Y182" s="10"/>
      <c r="Z182" s="10"/>
      <c r="AA182" s="10"/>
      <c r="AB182" s="10"/>
      <c r="AC182" s="10"/>
      <c r="AD182" s="10"/>
      <c r="AE182" s="10"/>
      <c r="AT182" s="172" t="s">
        <v>176</v>
      </c>
      <c r="AU182" s="172" t="s">
        <v>72</v>
      </c>
      <c r="AV182" s="10" t="s">
        <v>81</v>
      </c>
      <c r="AW182" s="10" t="s">
        <v>33</v>
      </c>
      <c r="AX182" s="10" t="s">
        <v>72</v>
      </c>
      <c r="AY182" s="172" t="s">
        <v>172</v>
      </c>
    </row>
    <row r="183" s="10" customFormat="1">
      <c r="A183" s="10"/>
      <c r="B183" s="171"/>
      <c r="C183" s="10"/>
      <c r="D183" s="166" t="s">
        <v>176</v>
      </c>
      <c r="E183" s="172" t="s">
        <v>3</v>
      </c>
      <c r="F183" s="173" t="s">
        <v>513</v>
      </c>
      <c r="G183" s="10"/>
      <c r="H183" s="174">
        <v>233.09</v>
      </c>
      <c r="I183" s="175"/>
      <c r="J183" s="10"/>
      <c r="K183" s="10"/>
      <c r="L183" s="171"/>
      <c r="M183" s="176"/>
      <c r="N183" s="177"/>
      <c r="O183" s="177"/>
      <c r="P183" s="177"/>
      <c r="Q183" s="177"/>
      <c r="R183" s="177"/>
      <c r="S183" s="177"/>
      <c r="T183" s="178"/>
      <c r="U183" s="10"/>
      <c r="V183" s="10"/>
      <c r="W183" s="10"/>
      <c r="X183" s="10"/>
      <c r="Y183" s="10"/>
      <c r="Z183" s="10"/>
      <c r="AA183" s="10"/>
      <c r="AB183" s="10"/>
      <c r="AC183" s="10"/>
      <c r="AD183" s="10"/>
      <c r="AE183" s="10"/>
      <c r="AT183" s="172" t="s">
        <v>176</v>
      </c>
      <c r="AU183" s="172" t="s">
        <v>72</v>
      </c>
      <c r="AV183" s="10" t="s">
        <v>81</v>
      </c>
      <c r="AW183" s="10" t="s">
        <v>33</v>
      </c>
      <c r="AX183" s="10" t="s">
        <v>72</v>
      </c>
      <c r="AY183" s="172" t="s">
        <v>172</v>
      </c>
    </row>
    <row r="184" s="10" customFormat="1">
      <c r="A184" s="10"/>
      <c r="B184" s="171"/>
      <c r="C184" s="10"/>
      <c r="D184" s="166" t="s">
        <v>176</v>
      </c>
      <c r="E184" s="172" t="s">
        <v>3</v>
      </c>
      <c r="F184" s="173" t="s">
        <v>514</v>
      </c>
      <c r="G184" s="10"/>
      <c r="H184" s="174">
        <v>22.780000000000001</v>
      </c>
      <c r="I184" s="175"/>
      <c r="J184" s="10"/>
      <c r="K184" s="10"/>
      <c r="L184" s="171"/>
      <c r="M184" s="176"/>
      <c r="N184" s="177"/>
      <c r="O184" s="177"/>
      <c r="P184" s="177"/>
      <c r="Q184" s="177"/>
      <c r="R184" s="177"/>
      <c r="S184" s="177"/>
      <c r="T184" s="178"/>
      <c r="U184" s="10"/>
      <c r="V184" s="10"/>
      <c r="W184" s="10"/>
      <c r="X184" s="10"/>
      <c r="Y184" s="10"/>
      <c r="Z184" s="10"/>
      <c r="AA184" s="10"/>
      <c r="AB184" s="10"/>
      <c r="AC184" s="10"/>
      <c r="AD184" s="10"/>
      <c r="AE184" s="10"/>
      <c r="AT184" s="172" t="s">
        <v>176</v>
      </c>
      <c r="AU184" s="172" t="s">
        <v>72</v>
      </c>
      <c r="AV184" s="10" t="s">
        <v>81</v>
      </c>
      <c r="AW184" s="10" t="s">
        <v>33</v>
      </c>
      <c r="AX184" s="10" t="s">
        <v>72</v>
      </c>
      <c r="AY184" s="172" t="s">
        <v>172</v>
      </c>
    </row>
    <row r="185" s="11" customFormat="1">
      <c r="A185" s="11"/>
      <c r="B185" s="180"/>
      <c r="C185" s="11"/>
      <c r="D185" s="166" t="s">
        <v>176</v>
      </c>
      <c r="E185" s="181" t="s">
        <v>3</v>
      </c>
      <c r="F185" s="182" t="s">
        <v>197</v>
      </c>
      <c r="G185" s="11"/>
      <c r="H185" s="183">
        <v>511.36000000000001</v>
      </c>
      <c r="I185" s="184"/>
      <c r="J185" s="11"/>
      <c r="K185" s="11"/>
      <c r="L185" s="180"/>
      <c r="M185" s="185"/>
      <c r="N185" s="186"/>
      <c r="O185" s="186"/>
      <c r="P185" s="186"/>
      <c r="Q185" s="186"/>
      <c r="R185" s="186"/>
      <c r="S185" s="186"/>
      <c r="T185" s="187"/>
      <c r="U185" s="11"/>
      <c r="V185" s="11"/>
      <c r="W185" s="11"/>
      <c r="X185" s="11"/>
      <c r="Y185" s="11"/>
      <c r="Z185" s="11"/>
      <c r="AA185" s="11"/>
      <c r="AB185" s="11"/>
      <c r="AC185" s="11"/>
      <c r="AD185" s="11"/>
      <c r="AE185" s="11"/>
      <c r="AT185" s="181" t="s">
        <v>176</v>
      </c>
      <c r="AU185" s="181" t="s">
        <v>72</v>
      </c>
      <c r="AV185" s="11" t="s">
        <v>171</v>
      </c>
      <c r="AW185" s="11" t="s">
        <v>33</v>
      </c>
      <c r="AX185" s="11" t="s">
        <v>79</v>
      </c>
      <c r="AY185" s="181" t="s">
        <v>172</v>
      </c>
    </row>
    <row r="186" s="2" customFormat="1" ht="24.15" customHeight="1">
      <c r="A186" s="38"/>
      <c r="B186" s="152"/>
      <c r="C186" s="153" t="s">
        <v>329</v>
      </c>
      <c r="D186" s="153" t="s">
        <v>166</v>
      </c>
      <c r="E186" s="154" t="s">
        <v>303</v>
      </c>
      <c r="F186" s="155" t="s">
        <v>304</v>
      </c>
      <c r="G186" s="156" t="s">
        <v>214</v>
      </c>
      <c r="H186" s="157">
        <v>24.882000000000001</v>
      </c>
      <c r="I186" s="158"/>
      <c r="J186" s="159">
        <f>ROUND(I186*H186,2)</f>
        <v>0</v>
      </c>
      <c r="K186" s="155" t="s">
        <v>170</v>
      </c>
      <c r="L186" s="39"/>
      <c r="M186" s="160" t="s">
        <v>3</v>
      </c>
      <c r="N186" s="161" t="s">
        <v>43</v>
      </c>
      <c r="O186" s="72"/>
      <c r="P186" s="162">
        <f>O186*H186</f>
        <v>0</v>
      </c>
      <c r="Q186" s="162">
        <v>0</v>
      </c>
      <c r="R186" s="162">
        <f>Q186*H186</f>
        <v>0</v>
      </c>
      <c r="S186" s="162">
        <v>0</v>
      </c>
      <c r="T186" s="163">
        <f>S186*H186</f>
        <v>0</v>
      </c>
      <c r="U186" s="38"/>
      <c r="V186" s="38"/>
      <c r="W186" s="38"/>
      <c r="X186" s="38"/>
      <c r="Y186" s="38"/>
      <c r="Z186" s="38"/>
      <c r="AA186" s="38"/>
      <c r="AB186" s="38"/>
      <c r="AC186" s="38"/>
      <c r="AD186" s="38"/>
      <c r="AE186" s="38"/>
      <c r="AR186" s="164" t="s">
        <v>292</v>
      </c>
      <c r="AT186" s="164" t="s">
        <v>166</v>
      </c>
      <c r="AU186" s="164" t="s">
        <v>72</v>
      </c>
      <c r="AY186" s="19" t="s">
        <v>172</v>
      </c>
      <c r="BE186" s="165">
        <f>IF(N186="základní",J186,0)</f>
        <v>0</v>
      </c>
      <c r="BF186" s="165">
        <f>IF(N186="snížená",J186,0)</f>
        <v>0</v>
      </c>
      <c r="BG186" s="165">
        <f>IF(N186="zákl. přenesená",J186,0)</f>
        <v>0</v>
      </c>
      <c r="BH186" s="165">
        <f>IF(N186="sníž. přenesená",J186,0)</f>
        <v>0</v>
      </c>
      <c r="BI186" s="165">
        <f>IF(N186="nulová",J186,0)</f>
        <v>0</v>
      </c>
      <c r="BJ186" s="19" t="s">
        <v>79</v>
      </c>
      <c r="BK186" s="165">
        <f>ROUND(I186*H186,2)</f>
        <v>0</v>
      </c>
      <c r="BL186" s="19" t="s">
        <v>292</v>
      </c>
      <c r="BM186" s="164" t="s">
        <v>316</v>
      </c>
    </row>
    <row r="187" s="2" customFormat="1">
      <c r="A187" s="38"/>
      <c r="B187" s="39"/>
      <c r="C187" s="38"/>
      <c r="D187" s="166" t="s">
        <v>174</v>
      </c>
      <c r="E187" s="38"/>
      <c r="F187" s="167" t="s">
        <v>306</v>
      </c>
      <c r="G187" s="38"/>
      <c r="H187" s="38"/>
      <c r="I187" s="168"/>
      <c r="J187" s="38"/>
      <c r="K187" s="38"/>
      <c r="L187" s="39"/>
      <c r="M187" s="169"/>
      <c r="N187" s="170"/>
      <c r="O187" s="72"/>
      <c r="P187" s="72"/>
      <c r="Q187" s="72"/>
      <c r="R187" s="72"/>
      <c r="S187" s="72"/>
      <c r="T187" s="73"/>
      <c r="U187" s="38"/>
      <c r="V187" s="38"/>
      <c r="W187" s="38"/>
      <c r="X187" s="38"/>
      <c r="Y187" s="38"/>
      <c r="Z187" s="38"/>
      <c r="AA187" s="38"/>
      <c r="AB187" s="38"/>
      <c r="AC187" s="38"/>
      <c r="AD187" s="38"/>
      <c r="AE187" s="38"/>
      <c r="AT187" s="19" t="s">
        <v>174</v>
      </c>
      <c r="AU187" s="19" t="s">
        <v>72</v>
      </c>
    </row>
    <row r="188" s="2" customFormat="1">
      <c r="A188" s="38"/>
      <c r="B188" s="39"/>
      <c r="C188" s="38"/>
      <c r="D188" s="166" t="s">
        <v>193</v>
      </c>
      <c r="E188" s="38"/>
      <c r="F188" s="179" t="s">
        <v>307</v>
      </c>
      <c r="G188" s="38"/>
      <c r="H188" s="38"/>
      <c r="I188" s="168"/>
      <c r="J188" s="38"/>
      <c r="K188" s="38"/>
      <c r="L188" s="39"/>
      <c r="M188" s="169"/>
      <c r="N188" s="170"/>
      <c r="O188" s="72"/>
      <c r="P188" s="72"/>
      <c r="Q188" s="72"/>
      <c r="R188" s="72"/>
      <c r="S188" s="72"/>
      <c r="T188" s="73"/>
      <c r="U188" s="38"/>
      <c r="V188" s="38"/>
      <c r="W188" s="38"/>
      <c r="X188" s="38"/>
      <c r="Y188" s="38"/>
      <c r="Z188" s="38"/>
      <c r="AA188" s="38"/>
      <c r="AB188" s="38"/>
      <c r="AC188" s="38"/>
      <c r="AD188" s="38"/>
      <c r="AE188" s="38"/>
      <c r="AT188" s="19" t="s">
        <v>193</v>
      </c>
      <c r="AU188" s="19" t="s">
        <v>72</v>
      </c>
    </row>
    <row r="189" s="10" customFormat="1">
      <c r="A189" s="10"/>
      <c r="B189" s="171"/>
      <c r="C189" s="10"/>
      <c r="D189" s="166" t="s">
        <v>176</v>
      </c>
      <c r="E189" s="172" t="s">
        <v>3</v>
      </c>
      <c r="F189" s="173" t="s">
        <v>515</v>
      </c>
      <c r="G189" s="10"/>
      <c r="H189" s="174">
        <v>24.882000000000001</v>
      </c>
      <c r="I189" s="175"/>
      <c r="J189" s="10"/>
      <c r="K189" s="10"/>
      <c r="L189" s="171"/>
      <c r="M189" s="176"/>
      <c r="N189" s="177"/>
      <c r="O189" s="177"/>
      <c r="P189" s="177"/>
      <c r="Q189" s="177"/>
      <c r="R189" s="177"/>
      <c r="S189" s="177"/>
      <c r="T189" s="178"/>
      <c r="U189" s="10"/>
      <c r="V189" s="10"/>
      <c r="W189" s="10"/>
      <c r="X189" s="10"/>
      <c r="Y189" s="10"/>
      <c r="Z189" s="10"/>
      <c r="AA189" s="10"/>
      <c r="AB189" s="10"/>
      <c r="AC189" s="10"/>
      <c r="AD189" s="10"/>
      <c r="AE189" s="10"/>
      <c r="AT189" s="172" t="s">
        <v>176</v>
      </c>
      <c r="AU189" s="172" t="s">
        <v>72</v>
      </c>
      <c r="AV189" s="10" t="s">
        <v>81</v>
      </c>
      <c r="AW189" s="10" t="s">
        <v>33</v>
      </c>
      <c r="AX189" s="10" t="s">
        <v>79</v>
      </c>
      <c r="AY189" s="172" t="s">
        <v>172</v>
      </c>
    </row>
    <row r="190" s="2" customFormat="1" ht="24.15" customHeight="1">
      <c r="A190" s="38"/>
      <c r="B190" s="152"/>
      <c r="C190" s="153" t="s">
        <v>335</v>
      </c>
      <c r="D190" s="153" t="s">
        <v>166</v>
      </c>
      <c r="E190" s="154" t="s">
        <v>319</v>
      </c>
      <c r="F190" s="155" t="s">
        <v>320</v>
      </c>
      <c r="G190" s="156" t="s">
        <v>214</v>
      </c>
      <c r="H190" s="157">
        <v>4.5999999999999996</v>
      </c>
      <c r="I190" s="158"/>
      <c r="J190" s="159">
        <f>ROUND(I190*H190,2)</f>
        <v>0</v>
      </c>
      <c r="K190" s="155" t="s">
        <v>170</v>
      </c>
      <c r="L190" s="39"/>
      <c r="M190" s="160" t="s">
        <v>3</v>
      </c>
      <c r="N190" s="161" t="s">
        <v>43</v>
      </c>
      <c r="O190" s="72"/>
      <c r="P190" s="162">
        <f>O190*H190</f>
        <v>0</v>
      </c>
      <c r="Q190" s="162">
        <v>0</v>
      </c>
      <c r="R190" s="162">
        <f>Q190*H190</f>
        <v>0</v>
      </c>
      <c r="S190" s="162">
        <v>0</v>
      </c>
      <c r="T190" s="163">
        <f>S190*H190</f>
        <v>0</v>
      </c>
      <c r="U190" s="38"/>
      <c r="V190" s="38"/>
      <c r="W190" s="38"/>
      <c r="X190" s="38"/>
      <c r="Y190" s="38"/>
      <c r="Z190" s="38"/>
      <c r="AA190" s="38"/>
      <c r="AB190" s="38"/>
      <c r="AC190" s="38"/>
      <c r="AD190" s="38"/>
      <c r="AE190" s="38"/>
      <c r="AR190" s="164" t="s">
        <v>292</v>
      </c>
      <c r="AT190" s="164" t="s">
        <v>166</v>
      </c>
      <c r="AU190" s="164" t="s">
        <v>72</v>
      </c>
      <c r="AY190" s="19" t="s">
        <v>172</v>
      </c>
      <c r="BE190" s="165">
        <f>IF(N190="základní",J190,0)</f>
        <v>0</v>
      </c>
      <c r="BF190" s="165">
        <f>IF(N190="snížená",J190,0)</f>
        <v>0</v>
      </c>
      <c r="BG190" s="165">
        <f>IF(N190="zákl. přenesená",J190,0)</f>
        <v>0</v>
      </c>
      <c r="BH190" s="165">
        <f>IF(N190="sníž. přenesená",J190,0)</f>
        <v>0</v>
      </c>
      <c r="BI190" s="165">
        <f>IF(N190="nulová",J190,0)</f>
        <v>0</v>
      </c>
      <c r="BJ190" s="19" t="s">
        <v>79</v>
      </c>
      <c r="BK190" s="165">
        <f>ROUND(I190*H190,2)</f>
        <v>0</v>
      </c>
      <c r="BL190" s="19" t="s">
        <v>292</v>
      </c>
      <c r="BM190" s="164" t="s">
        <v>321</v>
      </c>
    </row>
    <row r="191" s="2" customFormat="1">
      <c r="A191" s="38"/>
      <c r="B191" s="39"/>
      <c r="C191" s="38"/>
      <c r="D191" s="166" t="s">
        <v>174</v>
      </c>
      <c r="E191" s="38"/>
      <c r="F191" s="167" t="s">
        <v>322</v>
      </c>
      <c r="G191" s="38"/>
      <c r="H191" s="38"/>
      <c r="I191" s="168"/>
      <c r="J191" s="38"/>
      <c r="K191" s="38"/>
      <c r="L191" s="39"/>
      <c r="M191" s="169"/>
      <c r="N191" s="170"/>
      <c r="O191" s="72"/>
      <c r="P191" s="72"/>
      <c r="Q191" s="72"/>
      <c r="R191" s="72"/>
      <c r="S191" s="72"/>
      <c r="T191" s="73"/>
      <c r="U191" s="38"/>
      <c r="V191" s="38"/>
      <c r="W191" s="38"/>
      <c r="X191" s="38"/>
      <c r="Y191" s="38"/>
      <c r="Z191" s="38"/>
      <c r="AA191" s="38"/>
      <c r="AB191" s="38"/>
      <c r="AC191" s="38"/>
      <c r="AD191" s="38"/>
      <c r="AE191" s="38"/>
      <c r="AT191" s="19" t="s">
        <v>174</v>
      </c>
      <c r="AU191" s="19" t="s">
        <v>72</v>
      </c>
    </row>
    <row r="192" s="2" customFormat="1">
      <c r="A192" s="38"/>
      <c r="B192" s="39"/>
      <c r="C192" s="38"/>
      <c r="D192" s="166" t="s">
        <v>193</v>
      </c>
      <c r="E192" s="38"/>
      <c r="F192" s="179" t="s">
        <v>307</v>
      </c>
      <c r="G192" s="38"/>
      <c r="H192" s="38"/>
      <c r="I192" s="168"/>
      <c r="J192" s="38"/>
      <c r="K192" s="38"/>
      <c r="L192" s="39"/>
      <c r="M192" s="169"/>
      <c r="N192" s="170"/>
      <c r="O192" s="72"/>
      <c r="P192" s="72"/>
      <c r="Q192" s="72"/>
      <c r="R192" s="72"/>
      <c r="S192" s="72"/>
      <c r="T192" s="73"/>
      <c r="U192" s="38"/>
      <c r="V192" s="38"/>
      <c r="W192" s="38"/>
      <c r="X192" s="38"/>
      <c r="Y192" s="38"/>
      <c r="Z192" s="38"/>
      <c r="AA192" s="38"/>
      <c r="AB192" s="38"/>
      <c r="AC192" s="38"/>
      <c r="AD192" s="38"/>
      <c r="AE192" s="38"/>
      <c r="AT192" s="19" t="s">
        <v>193</v>
      </c>
      <c r="AU192" s="19" t="s">
        <v>72</v>
      </c>
    </row>
    <row r="193" s="10" customFormat="1">
      <c r="A193" s="10"/>
      <c r="B193" s="171"/>
      <c r="C193" s="10"/>
      <c r="D193" s="166" t="s">
        <v>176</v>
      </c>
      <c r="E193" s="172" t="s">
        <v>3</v>
      </c>
      <c r="F193" s="173" t="s">
        <v>516</v>
      </c>
      <c r="G193" s="10"/>
      <c r="H193" s="174">
        <v>4.5999999999999996</v>
      </c>
      <c r="I193" s="175"/>
      <c r="J193" s="10"/>
      <c r="K193" s="10"/>
      <c r="L193" s="171"/>
      <c r="M193" s="176"/>
      <c r="N193" s="177"/>
      <c r="O193" s="177"/>
      <c r="P193" s="177"/>
      <c r="Q193" s="177"/>
      <c r="R193" s="177"/>
      <c r="S193" s="177"/>
      <c r="T193" s="178"/>
      <c r="U193" s="10"/>
      <c r="V193" s="10"/>
      <c r="W193" s="10"/>
      <c r="X193" s="10"/>
      <c r="Y193" s="10"/>
      <c r="Z193" s="10"/>
      <c r="AA193" s="10"/>
      <c r="AB193" s="10"/>
      <c r="AC193" s="10"/>
      <c r="AD193" s="10"/>
      <c r="AE193" s="10"/>
      <c r="AT193" s="172" t="s">
        <v>176</v>
      </c>
      <c r="AU193" s="172" t="s">
        <v>72</v>
      </c>
      <c r="AV193" s="10" t="s">
        <v>81</v>
      </c>
      <c r="AW193" s="10" t="s">
        <v>33</v>
      </c>
      <c r="AX193" s="10" t="s">
        <v>79</v>
      </c>
      <c r="AY193" s="172" t="s">
        <v>172</v>
      </c>
    </row>
    <row r="194" s="2" customFormat="1" ht="24.15" customHeight="1">
      <c r="A194" s="38"/>
      <c r="B194" s="152"/>
      <c r="C194" s="153" t="s">
        <v>517</v>
      </c>
      <c r="D194" s="153" t="s">
        <v>166</v>
      </c>
      <c r="E194" s="154" t="s">
        <v>325</v>
      </c>
      <c r="F194" s="155" t="s">
        <v>326</v>
      </c>
      <c r="G194" s="156" t="s">
        <v>214</v>
      </c>
      <c r="H194" s="157">
        <v>953.43799999999999</v>
      </c>
      <c r="I194" s="158"/>
      <c r="J194" s="159">
        <f>ROUND(I194*H194,2)</f>
        <v>0</v>
      </c>
      <c r="K194" s="155" t="s">
        <v>170</v>
      </c>
      <c r="L194" s="39"/>
      <c r="M194" s="160" t="s">
        <v>3</v>
      </c>
      <c r="N194" s="161" t="s">
        <v>43</v>
      </c>
      <c r="O194" s="72"/>
      <c r="P194" s="162">
        <f>O194*H194</f>
        <v>0</v>
      </c>
      <c r="Q194" s="162">
        <v>0</v>
      </c>
      <c r="R194" s="162">
        <f>Q194*H194</f>
        <v>0</v>
      </c>
      <c r="S194" s="162">
        <v>0</v>
      </c>
      <c r="T194" s="163">
        <f>S194*H194</f>
        <v>0</v>
      </c>
      <c r="U194" s="38"/>
      <c r="V194" s="38"/>
      <c r="W194" s="38"/>
      <c r="X194" s="38"/>
      <c r="Y194" s="38"/>
      <c r="Z194" s="38"/>
      <c r="AA194" s="38"/>
      <c r="AB194" s="38"/>
      <c r="AC194" s="38"/>
      <c r="AD194" s="38"/>
      <c r="AE194" s="38"/>
      <c r="AR194" s="164" t="s">
        <v>292</v>
      </c>
      <c r="AT194" s="164" t="s">
        <v>166</v>
      </c>
      <c r="AU194" s="164" t="s">
        <v>72</v>
      </c>
      <c r="AY194" s="19" t="s">
        <v>172</v>
      </c>
      <c r="BE194" s="165">
        <f>IF(N194="základní",J194,0)</f>
        <v>0</v>
      </c>
      <c r="BF194" s="165">
        <f>IF(N194="snížená",J194,0)</f>
        <v>0</v>
      </c>
      <c r="BG194" s="165">
        <f>IF(N194="zákl. přenesená",J194,0)</f>
        <v>0</v>
      </c>
      <c r="BH194" s="165">
        <f>IF(N194="sníž. přenesená",J194,0)</f>
        <v>0</v>
      </c>
      <c r="BI194" s="165">
        <f>IF(N194="nulová",J194,0)</f>
        <v>0</v>
      </c>
      <c r="BJ194" s="19" t="s">
        <v>79</v>
      </c>
      <c r="BK194" s="165">
        <f>ROUND(I194*H194,2)</f>
        <v>0</v>
      </c>
      <c r="BL194" s="19" t="s">
        <v>292</v>
      </c>
      <c r="BM194" s="164" t="s">
        <v>327</v>
      </c>
    </row>
    <row r="195" s="2" customFormat="1">
      <c r="A195" s="38"/>
      <c r="B195" s="39"/>
      <c r="C195" s="38"/>
      <c r="D195" s="166" t="s">
        <v>174</v>
      </c>
      <c r="E195" s="38"/>
      <c r="F195" s="167" t="s">
        <v>328</v>
      </c>
      <c r="G195" s="38"/>
      <c r="H195" s="38"/>
      <c r="I195" s="168"/>
      <c r="J195" s="38"/>
      <c r="K195" s="38"/>
      <c r="L195" s="39"/>
      <c r="M195" s="169"/>
      <c r="N195" s="170"/>
      <c r="O195" s="72"/>
      <c r="P195" s="72"/>
      <c r="Q195" s="72"/>
      <c r="R195" s="72"/>
      <c r="S195" s="72"/>
      <c r="T195" s="73"/>
      <c r="U195" s="38"/>
      <c r="V195" s="38"/>
      <c r="W195" s="38"/>
      <c r="X195" s="38"/>
      <c r="Y195" s="38"/>
      <c r="Z195" s="38"/>
      <c r="AA195" s="38"/>
      <c r="AB195" s="38"/>
      <c r="AC195" s="38"/>
      <c r="AD195" s="38"/>
      <c r="AE195" s="38"/>
      <c r="AT195" s="19" t="s">
        <v>174</v>
      </c>
      <c r="AU195" s="19" t="s">
        <v>72</v>
      </c>
    </row>
    <row r="196" s="2" customFormat="1">
      <c r="A196" s="38"/>
      <c r="B196" s="39"/>
      <c r="C196" s="38"/>
      <c r="D196" s="166" t="s">
        <v>193</v>
      </c>
      <c r="E196" s="38"/>
      <c r="F196" s="179" t="s">
        <v>307</v>
      </c>
      <c r="G196" s="38"/>
      <c r="H196" s="38"/>
      <c r="I196" s="168"/>
      <c r="J196" s="38"/>
      <c r="K196" s="38"/>
      <c r="L196" s="39"/>
      <c r="M196" s="169"/>
      <c r="N196" s="170"/>
      <c r="O196" s="72"/>
      <c r="P196" s="72"/>
      <c r="Q196" s="72"/>
      <c r="R196" s="72"/>
      <c r="S196" s="72"/>
      <c r="T196" s="73"/>
      <c r="U196" s="38"/>
      <c r="V196" s="38"/>
      <c r="W196" s="38"/>
      <c r="X196" s="38"/>
      <c r="Y196" s="38"/>
      <c r="Z196" s="38"/>
      <c r="AA196" s="38"/>
      <c r="AB196" s="38"/>
      <c r="AC196" s="38"/>
      <c r="AD196" s="38"/>
      <c r="AE196" s="38"/>
      <c r="AT196" s="19" t="s">
        <v>193</v>
      </c>
      <c r="AU196" s="19" t="s">
        <v>72</v>
      </c>
    </row>
    <row r="197" s="10" customFormat="1">
      <c r="A197" s="10"/>
      <c r="B197" s="171"/>
      <c r="C197" s="10"/>
      <c r="D197" s="166" t="s">
        <v>176</v>
      </c>
      <c r="E197" s="172" t="s">
        <v>3</v>
      </c>
      <c r="F197" s="173" t="s">
        <v>518</v>
      </c>
      <c r="G197" s="10"/>
      <c r="H197" s="174">
        <v>953.43799999999999</v>
      </c>
      <c r="I197" s="175"/>
      <c r="J197" s="10"/>
      <c r="K197" s="10"/>
      <c r="L197" s="171"/>
      <c r="M197" s="176"/>
      <c r="N197" s="177"/>
      <c r="O197" s="177"/>
      <c r="P197" s="177"/>
      <c r="Q197" s="177"/>
      <c r="R197" s="177"/>
      <c r="S197" s="177"/>
      <c r="T197" s="178"/>
      <c r="U197" s="10"/>
      <c r="V197" s="10"/>
      <c r="W197" s="10"/>
      <c r="X197" s="10"/>
      <c r="Y197" s="10"/>
      <c r="Z197" s="10"/>
      <c r="AA197" s="10"/>
      <c r="AB197" s="10"/>
      <c r="AC197" s="10"/>
      <c r="AD197" s="10"/>
      <c r="AE197" s="10"/>
      <c r="AT197" s="172" t="s">
        <v>176</v>
      </c>
      <c r="AU197" s="172" t="s">
        <v>72</v>
      </c>
      <c r="AV197" s="10" t="s">
        <v>81</v>
      </c>
      <c r="AW197" s="10" t="s">
        <v>33</v>
      </c>
      <c r="AX197" s="10" t="s">
        <v>79</v>
      </c>
      <c r="AY197" s="172" t="s">
        <v>172</v>
      </c>
    </row>
    <row r="198" s="2" customFormat="1" ht="24.15" customHeight="1">
      <c r="A198" s="38"/>
      <c r="B198" s="152"/>
      <c r="C198" s="153" t="s">
        <v>519</v>
      </c>
      <c r="D198" s="153" t="s">
        <v>166</v>
      </c>
      <c r="E198" s="154" t="s">
        <v>330</v>
      </c>
      <c r="F198" s="155" t="s">
        <v>331</v>
      </c>
      <c r="G198" s="156" t="s">
        <v>214</v>
      </c>
      <c r="H198" s="157">
        <v>128.30099999999999</v>
      </c>
      <c r="I198" s="158"/>
      <c r="J198" s="159">
        <f>ROUND(I198*H198,2)</f>
        <v>0</v>
      </c>
      <c r="K198" s="155" t="s">
        <v>170</v>
      </c>
      <c r="L198" s="39"/>
      <c r="M198" s="160" t="s">
        <v>3</v>
      </c>
      <c r="N198" s="161" t="s">
        <v>43</v>
      </c>
      <c r="O198" s="72"/>
      <c r="P198" s="162">
        <f>O198*H198</f>
        <v>0</v>
      </c>
      <c r="Q198" s="162">
        <v>0</v>
      </c>
      <c r="R198" s="162">
        <f>Q198*H198</f>
        <v>0</v>
      </c>
      <c r="S198" s="162">
        <v>0</v>
      </c>
      <c r="T198" s="163">
        <f>S198*H198</f>
        <v>0</v>
      </c>
      <c r="U198" s="38"/>
      <c r="V198" s="38"/>
      <c r="W198" s="38"/>
      <c r="X198" s="38"/>
      <c r="Y198" s="38"/>
      <c r="Z198" s="38"/>
      <c r="AA198" s="38"/>
      <c r="AB198" s="38"/>
      <c r="AC198" s="38"/>
      <c r="AD198" s="38"/>
      <c r="AE198" s="38"/>
      <c r="AR198" s="164" t="s">
        <v>292</v>
      </c>
      <c r="AT198" s="164" t="s">
        <v>166</v>
      </c>
      <c r="AU198" s="164" t="s">
        <v>72</v>
      </c>
      <c r="AY198" s="19" t="s">
        <v>172</v>
      </c>
      <c r="BE198" s="165">
        <f>IF(N198="základní",J198,0)</f>
        <v>0</v>
      </c>
      <c r="BF198" s="165">
        <f>IF(N198="snížená",J198,0)</f>
        <v>0</v>
      </c>
      <c r="BG198" s="165">
        <f>IF(N198="zákl. přenesená",J198,0)</f>
        <v>0</v>
      </c>
      <c r="BH198" s="165">
        <f>IF(N198="sníž. přenesená",J198,0)</f>
        <v>0</v>
      </c>
      <c r="BI198" s="165">
        <f>IF(N198="nulová",J198,0)</f>
        <v>0</v>
      </c>
      <c r="BJ198" s="19" t="s">
        <v>79</v>
      </c>
      <c r="BK198" s="165">
        <f>ROUND(I198*H198,2)</f>
        <v>0</v>
      </c>
      <c r="BL198" s="19" t="s">
        <v>292</v>
      </c>
      <c r="BM198" s="164" t="s">
        <v>332</v>
      </c>
    </row>
    <row r="199" s="2" customFormat="1">
      <c r="A199" s="38"/>
      <c r="B199" s="39"/>
      <c r="C199" s="38"/>
      <c r="D199" s="166" t="s">
        <v>174</v>
      </c>
      <c r="E199" s="38"/>
      <c r="F199" s="167" t="s">
        <v>333</v>
      </c>
      <c r="G199" s="38"/>
      <c r="H199" s="38"/>
      <c r="I199" s="168"/>
      <c r="J199" s="38"/>
      <c r="K199" s="38"/>
      <c r="L199" s="39"/>
      <c r="M199" s="169"/>
      <c r="N199" s="170"/>
      <c r="O199" s="72"/>
      <c r="P199" s="72"/>
      <c r="Q199" s="72"/>
      <c r="R199" s="72"/>
      <c r="S199" s="72"/>
      <c r="T199" s="73"/>
      <c r="U199" s="38"/>
      <c r="V199" s="38"/>
      <c r="W199" s="38"/>
      <c r="X199" s="38"/>
      <c r="Y199" s="38"/>
      <c r="Z199" s="38"/>
      <c r="AA199" s="38"/>
      <c r="AB199" s="38"/>
      <c r="AC199" s="38"/>
      <c r="AD199" s="38"/>
      <c r="AE199" s="38"/>
      <c r="AT199" s="19" t="s">
        <v>174</v>
      </c>
      <c r="AU199" s="19" t="s">
        <v>72</v>
      </c>
    </row>
    <row r="200" s="2" customFormat="1">
      <c r="A200" s="38"/>
      <c r="B200" s="39"/>
      <c r="C200" s="38"/>
      <c r="D200" s="166" t="s">
        <v>193</v>
      </c>
      <c r="E200" s="38"/>
      <c r="F200" s="179" t="s">
        <v>307</v>
      </c>
      <c r="G200" s="38"/>
      <c r="H200" s="38"/>
      <c r="I200" s="168"/>
      <c r="J200" s="38"/>
      <c r="K200" s="38"/>
      <c r="L200" s="39"/>
      <c r="M200" s="169"/>
      <c r="N200" s="170"/>
      <c r="O200" s="72"/>
      <c r="P200" s="72"/>
      <c r="Q200" s="72"/>
      <c r="R200" s="72"/>
      <c r="S200" s="72"/>
      <c r="T200" s="73"/>
      <c r="U200" s="38"/>
      <c r="V200" s="38"/>
      <c r="W200" s="38"/>
      <c r="X200" s="38"/>
      <c r="Y200" s="38"/>
      <c r="Z200" s="38"/>
      <c r="AA200" s="38"/>
      <c r="AB200" s="38"/>
      <c r="AC200" s="38"/>
      <c r="AD200" s="38"/>
      <c r="AE200" s="38"/>
      <c r="AT200" s="19" t="s">
        <v>193</v>
      </c>
      <c r="AU200" s="19" t="s">
        <v>72</v>
      </c>
    </row>
    <row r="201" s="10" customFormat="1">
      <c r="A201" s="10"/>
      <c r="B201" s="171"/>
      <c r="C201" s="10"/>
      <c r="D201" s="166" t="s">
        <v>176</v>
      </c>
      <c r="E201" s="172" t="s">
        <v>3</v>
      </c>
      <c r="F201" s="173" t="s">
        <v>520</v>
      </c>
      <c r="G201" s="10"/>
      <c r="H201" s="174">
        <v>128.30099999999999</v>
      </c>
      <c r="I201" s="175"/>
      <c r="J201" s="10"/>
      <c r="K201" s="10"/>
      <c r="L201" s="171"/>
      <c r="M201" s="176"/>
      <c r="N201" s="177"/>
      <c r="O201" s="177"/>
      <c r="P201" s="177"/>
      <c r="Q201" s="177"/>
      <c r="R201" s="177"/>
      <c r="S201" s="177"/>
      <c r="T201" s="178"/>
      <c r="U201" s="10"/>
      <c r="V201" s="10"/>
      <c r="W201" s="10"/>
      <c r="X201" s="10"/>
      <c r="Y201" s="10"/>
      <c r="Z201" s="10"/>
      <c r="AA201" s="10"/>
      <c r="AB201" s="10"/>
      <c r="AC201" s="10"/>
      <c r="AD201" s="10"/>
      <c r="AE201" s="10"/>
      <c r="AT201" s="172" t="s">
        <v>176</v>
      </c>
      <c r="AU201" s="172" t="s">
        <v>72</v>
      </c>
      <c r="AV201" s="10" t="s">
        <v>81</v>
      </c>
      <c r="AW201" s="10" t="s">
        <v>33</v>
      </c>
      <c r="AX201" s="10" t="s">
        <v>79</v>
      </c>
      <c r="AY201" s="172" t="s">
        <v>172</v>
      </c>
    </row>
    <row r="202" s="2" customFormat="1" ht="16.5" customHeight="1">
      <c r="A202" s="38"/>
      <c r="B202" s="152"/>
      <c r="C202" s="153" t="s">
        <v>521</v>
      </c>
      <c r="D202" s="153" t="s">
        <v>166</v>
      </c>
      <c r="E202" s="154" t="s">
        <v>522</v>
      </c>
      <c r="F202" s="155" t="s">
        <v>523</v>
      </c>
      <c r="G202" s="156" t="s">
        <v>221</v>
      </c>
      <c r="H202" s="157">
        <v>3</v>
      </c>
      <c r="I202" s="158"/>
      <c r="J202" s="159">
        <f>ROUND(I202*H202,2)</f>
        <v>0</v>
      </c>
      <c r="K202" s="155" t="s">
        <v>170</v>
      </c>
      <c r="L202" s="39"/>
      <c r="M202" s="160" t="s">
        <v>3</v>
      </c>
      <c r="N202" s="161" t="s">
        <v>43</v>
      </c>
      <c r="O202" s="72"/>
      <c r="P202" s="162">
        <f>O202*H202</f>
        <v>0</v>
      </c>
      <c r="Q202" s="162">
        <v>0</v>
      </c>
      <c r="R202" s="162">
        <f>Q202*H202</f>
        <v>0</v>
      </c>
      <c r="S202" s="162">
        <v>0</v>
      </c>
      <c r="T202" s="163">
        <f>S202*H202</f>
        <v>0</v>
      </c>
      <c r="U202" s="38"/>
      <c r="V202" s="38"/>
      <c r="W202" s="38"/>
      <c r="X202" s="38"/>
      <c r="Y202" s="38"/>
      <c r="Z202" s="38"/>
      <c r="AA202" s="38"/>
      <c r="AB202" s="38"/>
      <c r="AC202" s="38"/>
      <c r="AD202" s="38"/>
      <c r="AE202" s="38"/>
      <c r="AR202" s="164" t="s">
        <v>524</v>
      </c>
      <c r="AT202" s="164" t="s">
        <v>166</v>
      </c>
      <c r="AU202" s="164" t="s">
        <v>72</v>
      </c>
      <c r="AY202" s="19" t="s">
        <v>172</v>
      </c>
      <c r="BE202" s="165">
        <f>IF(N202="základní",J202,0)</f>
        <v>0</v>
      </c>
      <c r="BF202" s="165">
        <f>IF(N202="snížená",J202,0)</f>
        <v>0</v>
      </c>
      <c r="BG202" s="165">
        <f>IF(N202="zákl. přenesená",J202,0)</f>
        <v>0</v>
      </c>
      <c r="BH202" s="165">
        <f>IF(N202="sníž. přenesená",J202,0)</f>
        <v>0</v>
      </c>
      <c r="BI202" s="165">
        <f>IF(N202="nulová",J202,0)</f>
        <v>0</v>
      </c>
      <c r="BJ202" s="19" t="s">
        <v>79</v>
      </c>
      <c r="BK202" s="165">
        <f>ROUND(I202*H202,2)</f>
        <v>0</v>
      </c>
      <c r="BL202" s="19" t="s">
        <v>524</v>
      </c>
      <c r="BM202" s="164" t="s">
        <v>525</v>
      </c>
    </row>
    <row r="203" s="2" customFormat="1">
      <c r="A203" s="38"/>
      <c r="B203" s="39"/>
      <c r="C203" s="38"/>
      <c r="D203" s="166" t="s">
        <v>174</v>
      </c>
      <c r="E203" s="38"/>
      <c r="F203" s="167" t="s">
        <v>523</v>
      </c>
      <c r="G203" s="38"/>
      <c r="H203" s="38"/>
      <c r="I203" s="168"/>
      <c r="J203" s="38"/>
      <c r="K203" s="38"/>
      <c r="L203" s="39"/>
      <c r="M203" s="169"/>
      <c r="N203" s="170"/>
      <c r="O203" s="72"/>
      <c r="P203" s="72"/>
      <c r="Q203" s="72"/>
      <c r="R203" s="72"/>
      <c r="S203" s="72"/>
      <c r="T203" s="73"/>
      <c r="U203" s="38"/>
      <c r="V203" s="38"/>
      <c r="W203" s="38"/>
      <c r="X203" s="38"/>
      <c r="Y203" s="38"/>
      <c r="Z203" s="38"/>
      <c r="AA203" s="38"/>
      <c r="AB203" s="38"/>
      <c r="AC203" s="38"/>
      <c r="AD203" s="38"/>
      <c r="AE203" s="38"/>
      <c r="AT203" s="19" t="s">
        <v>174</v>
      </c>
      <c r="AU203" s="19" t="s">
        <v>72</v>
      </c>
    </row>
    <row r="204" s="2" customFormat="1" ht="21.75" customHeight="1">
      <c r="A204" s="38"/>
      <c r="B204" s="152"/>
      <c r="C204" s="153" t="s">
        <v>526</v>
      </c>
      <c r="D204" s="153" t="s">
        <v>166</v>
      </c>
      <c r="E204" s="154" t="s">
        <v>527</v>
      </c>
      <c r="F204" s="155" t="s">
        <v>528</v>
      </c>
      <c r="G204" s="156" t="s">
        <v>221</v>
      </c>
      <c r="H204" s="157">
        <v>3</v>
      </c>
      <c r="I204" s="158"/>
      <c r="J204" s="159">
        <f>ROUND(I204*H204,2)</f>
        <v>0</v>
      </c>
      <c r="K204" s="155" t="s">
        <v>170</v>
      </c>
      <c r="L204" s="39"/>
      <c r="M204" s="160" t="s">
        <v>3</v>
      </c>
      <c r="N204" s="161" t="s">
        <v>43</v>
      </c>
      <c r="O204" s="72"/>
      <c r="P204" s="162">
        <f>O204*H204</f>
        <v>0</v>
      </c>
      <c r="Q204" s="162">
        <v>0</v>
      </c>
      <c r="R204" s="162">
        <f>Q204*H204</f>
        <v>0</v>
      </c>
      <c r="S204" s="162">
        <v>0</v>
      </c>
      <c r="T204" s="163">
        <f>S204*H204</f>
        <v>0</v>
      </c>
      <c r="U204" s="38"/>
      <c r="V204" s="38"/>
      <c r="W204" s="38"/>
      <c r="X204" s="38"/>
      <c r="Y204" s="38"/>
      <c r="Z204" s="38"/>
      <c r="AA204" s="38"/>
      <c r="AB204" s="38"/>
      <c r="AC204" s="38"/>
      <c r="AD204" s="38"/>
      <c r="AE204" s="38"/>
      <c r="AR204" s="164" t="s">
        <v>524</v>
      </c>
      <c r="AT204" s="164" t="s">
        <v>166</v>
      </c>
      <c r="AU204" s="164" t="s">
        <v>72</v>
      </c>
      <c r="AY204" s="19" t="s">
        <v>172</v>
      </c>
      <c r="BE204" s="165">
        <f>IF(N204="základní",J204,0)</f>
        <v>0</v>
      </c>
      <c r="BF204" s="165">
        <f>IF(N204="snížená",J204,0)</f>
        <v>0</v>
      </c>
      <c r="BG204" s="165">
        <f>IF(N204="zákl. přenesená",J204,0)</f>
        <v>0</v>
      </c>
      <c r="BH204" s="165">
        <f>IF(N204="sníž. přenesená",J204,0)</f>
        <v>0</v>
      </c>
      <c r="BI204" s="165">
        <f>IF(N204="nulová",J204,0)</f>
        <v>0</v>
      </c>
      <c r="BJ204" s="19" t="s">
        <v>79</v>
      </c>
      <c r="BK204" s="165">
        <f>ROUND(I204*H204,2)</f>
        <v>0</v>
      </c>
      <c r="BL204" s="19" t="s">
        <v>524</v>
      </c>
      <c r="BM204" s="164" t="s">
        <v>529</v>
      </c>
    </row>
    <row r="205" s="2" customFormat="1">
      <c r="A205" s="38"/>
      <c r="B205" s="39"/>
      <c r="C205" s="38"/>
      <c r="D205" s="166" t="s">
        <v>174</v>
      </c>
      <c r="E205" s="38"/>
      <c r="F205" s="167" t="s">
        <v>528</v>
      </c>
      <c r="G205" s="38"/>
      <c r="H205" s="38"/>
      <c r="I205" s="168"/>
      <c r="J205" s="38"/>
      <c r="K205" s="38"/>
      <c r="L205" s="39"/>
      <c r="M205" s="169"/>
      <c r="N205" s="170"/>
      <c r="O205" s="72"/>
      <c r="P205" s="72"/>
      <c r="Q205" s="72"/>
      <c r="R205" s="72"/>
      <c r="S205" s="72"/>
      <c r="T205" s="73"/>
      <c r="U205" s="38"/>
      <c r="V205" s="38"/>
      <c r="W205" s="38"/>
      <c r="X205" s="38"/>
      <c r="Y205" s="38"/>
      <c r="Z205" s="38"/>
      <c r="AA205" s="38"/>
      <c r="AB205" s="38"/>
      <c r="AC205" s="38"/>
      <c r="AD205" s="38"/>
      <c r="AE205" s="38"/>
      <c r="AT205" s="19" t="s">
        <v>174</v>
      </c>
      <c r="AU205" s="19" t="s">
        <v>72</v>
      </c>
    </row>
    <row r="206" s="2" customFormat="1" ht="16.5" customHeight="1">
      <c r="A206" s="38"/>
      <c r="B206" s="152"/>
      <c r="C206" s="153" t="s">
        <v>530</v>
      </c>
      <c r="D206" s="153" t="s">
        <v>166</v>
      </c>
      <c r="E206" s="154" t="s">
        <v>531</v>
      </c>
      <c r="F206" s="155" t="s">
        <v>532</v>
      </c>
      <c r="G206" s="156" t="s">
        <v>221</v>
      </c>
      <c r="H206" s="157">
        <v>3</v>
      </c>
      <c r="I206" s="158"/>
      <c r="J206" s="159">
        <f>ROUND(I206*H206,2)</f>
        <v>0</v>
      </c>
      <c r="K206" s="155" t="s">
        <v>170</v>
      </c>
      <c r="L206" s="39"/>
      <c r="M206" s="160" t="s">
        <v>3</v>
      </c>
      <c r="N206" s="161" t="s">
        <v>43</v>
      </c>
      <c r="O206" s="72"/>
      <c r="P206" s="162">
        <f>O206*H206</f>
        <v>0</v>
      </c>
      <c r="Q206" s="162">
        <v>0</v>
      </c>
      <c r="R206" s="162">
        <f>Q206*H206</f>
        <v>0</v>
      </c>
      <c r="S206" s="162">
        <v>0</v>
      </c>
      <c r="T206" s="163">
        <f>S206*H206</f>
        <v>0</v>
      </c>
      <c r="U206" s="38"/>
      <c r="V206" s="38"/>
      <c r="W206" s="38"/>
      <c r="X206" s="38"/>
      <c r="Y206" s="38"/>
      <c r="Z206" s="38"/>
      <c r="AA206" s="38"/>
      <c r="AB206" s="38"/>
      <c r="AC206" s="38"/>
      <c r="AD206" s="38"/>
      <c r="AE206" s="38"/>
      <c r="AR206" s="164" t="s">
        <v>524</v>
      </c>
      <c r="AT206" s="164" t="s">
        <v>166</v>
      </c>
      <c r="AU206" s="164" t="s">
        <v>72</v>
      </c>
      <c r="AY206" s="19" t="s">
        <v>172</v>
      </c>
      <c r="BE206" s="165">
        <f>IF(N206="základní",J206,0)</f>
        <v>0</v>
      </c>
      <c r="BF206" s="165">
        <f>IF(N206="snížená",J206,0)</f>
        <v>0</v>
      </c>
      <c r="BG206" s="165">
        <f>IF(N206="zákl. přenesená",J206,0)</f>
        <v>0</v>
      </c>
      <c r="BH206" s="165">
        <f>IF(N206="sníž. přenesená",J206,0)</f>
        <v>0</v>
      </c>
      <c r="BI206" s="165">
        <f>IF(N206="nulová",J206,0)</f>
        <v>0</v>
      </c>
      <c r="BJ206" s="19" t="s">
        <v>79</v>
      </c>
      <c r="BK206" s="165">
        <f>ROUND(I206*H206,2)</f>
        <v>0</v>
      </c>
      <c r="BL206" s="19" t="s">
        <v>524</v>
      </c>
      <c r="BM206" s="164" t="s">
        <v>533</v>
      </c>
    </row>
    <row r="207" s="2" customFormat="1">
      <c r="A207" s="38"/>
      <c r="B207" s="39"/>
      <c r="C207" s="38"/>
      <c r="D207" s="166" t="s">
        <v>174</v>
      </c>
      <c r="E207" s="38"/>
      <c r="F207" s="167" t="s">
        <v>532</v>
      </c>
      <c r="G207" s="38"/>
      <c r="H207" s="38"/>
      <c r="I207" s="168"/>
      <c r="J207" s="38"/>
      <c r="K207" s="38"/>
      <c r="L207" s="39"/>
      <c r="M207" s="169"/>
      <c r="N207" s="170"/>
      <c r="O207" s="72"/>
      <c r="P207" s="72"/>
      <c r="Q207" s="72"/>
      <c r="R207" s="72"/>
      <c r="S207" s="72"/>
      <c r="T207" s="73"/>
      <c r="U207" s="38"/>
      <c r="V207" s="38"/>
      <c r="W207" s="38"/>
      <c r="X207" s="38"/>
      <c r="Y207" s="38"/>
      <c r="Z207" s="38"/>
      <c r="AA207" s="38"/>
      <c r="AB207" s="38"/>
      <c r="AC207" s="38"/>
      <c r="AD207" s="38"/>
      <c r="AE207" s="38"/>
      <c r="AT207" s="19" t="s">
        <v>174</v>
      </c>
      <c r="AU207" s="19" t="s">
        <v>72</v>
      </c>
    </row>
    <row r="208" s="2" customFormat="1" ht="21.75" customHeight="1">
      <c r="A208" s="38"/>
      <c r="B208" s="152"/>
      <c r="C208" s="153" t="s">
        <v>534</v>
      </c>
      <c r="D208" s="153" t="s">
        <v>166</v>
      </c>
      <c r="E208" s="154" t="s">
        <v>535</v>
      </c>
      <c r="F208" s="155" t="s">
        <v>536</v>
      </c>
      <c r="G208" s="156" t="s">
        <v>221</v>
      </c>
      <c r="H208" s="157">
        <v>3</v>
      </c>
      <c r="I208" s="158"/>
      <c r="J208" s="159">
        <f>ROUND(I208*H208,2)</f>
        <v>0</v>
      </c>
      <c r="K208" s="155" t="s">
        <v>170</v>
      </c>
      <c r="L208" s="39"/>
      <c r="M208" s="160" t="s">
        <v>3</v>
      </c>
      <c r="N208" s="161" t="s">
        <v>43</v>
      </c>
      <c r="O208" s="72"/>
      <c r="P208" s="162">
        <f>O208*H208</f>
        <v>0</v>
      </c>
      <c r="Q208" s="162">
        <v>0</v>
      </c>
      <c r="R208" s="162">
        <f>Q208*H208</f>
        <v>0</v>
      </c>
      <c r="S208" s="162">
        <v>0</v>
      </c>
      <c r="T208" s="163">
        <f>S208*H208</f>
        <v>0</v>
      </c>
      <c r="U208" s="38"/>
      <c r="V208" s="38"/>
      <c r="W208" s="38"/>
      <c r="X208" s="38"/>
      <c r="Y208" s="38"/>
      <c r="Z208" s="38"/>
      <c r="AA208" s="38"/>
      <c r="AB208" s="38"/>
      <c r="AC208" s="38"/>
      <c r="AD208" s="38"/>
      <c r="AE208" s="38"/>
      <c r="AR208" s="164" t="s">
        <v>524</v>
      </c>
      <c r="AT208" s="164" t="s">
        <v>166</v>
      </c>
      <c r="AU208" s="164" t="s">
        <v>72</v>
      </c>
      <c r="AY208" s="19" t="s">
        <v>172</v>
      </c>
      <c r="BE208" s="165">
        <f>IF(N208="základní",J208,0)</f>
        <v>0</v>
      </c>
      <c r="BF208" s="165">
        <f>IF(N208="snížená",J208,0)</f>
        <v>0</v>
      </c>
      <c r="BG208" s="165">
        <f>IF(N208="zákl. přenesená",J208,0)</f>
        <v>0</v>
      </c>
      <c r="BH208" s="165">
        <f>IF(N208="sníž. přenesená",J208,0)</f>
        <v>0</v>
      </c>
      <c r="BI208" s="165">
        <f>IF(N208="nulová",J208,0)</f>
        <v>0</v>
      </c>
      <c r="BJ208" s="19" t="s">
        <v>79</v>
      </c>
      <c r="BK208" s="165">
        <f>ROUND(I208*H208,2)</f>
        <v>0</v>
      </c>
      <c r="BL208" s="19" t="s">
        <v>524</v>
      </c>
      <c r="BM208" s="164" t="s">
        <v>537</v>
      </c>
    </row>
    <row r="209" s="2" customFormat="1">
      <c r="A209" s="38"/>
      <c r="B209" s="39"/>
      <c r="C209" s="38"/>
      <c r="D209" s="166" t="s">
        <v>174</v>
      </c>
      <c r="E209" s="38"/>
      <c r="F209" s="167" t="s">
        <v>536</v>
      </c>
      <c r="G209" s="38"/>
      <c r="H209" s="38"/>
      <c r="I209" s="168"/>
      <c r="J209" s="38"/>
      <c r="K209" s="38"/>
      <c r="L209" s="39"/>
      <c r="M209" s="169"/>
      <c r="N209" s="170"/>
      <c r="O209" s="72"/>
      <c r="P209" s="72"/>
      <c r="Q209" s="72"/>
      <c r="R209" s="72"/>
      <c r="S209" s="72"/>
      <c r="T209" s="73"/>
      <c r="U209" s="38"/>
      <c r="V209" s="38"/>
      <c r="W209" s="38"/>
      <c r="X209" s="38"/>
      <c r="Y209" s="38"/>
      <c r="Z209" s="38"/>
      <c r="AA209" s="38"/>
      <c r="AB209" s="38"/>
      <c r="AC209" s="38"/>
      <c r="AD209" s="38"/>
      <c r="AE209" s="38"/>
      <c r="AT209" s="19" t="s">
        <v>174</v>
      </c>
      <c r="AU209" s="19" t="s">
        <v>72</v>
      </c>
    </row>
    <row r="210" s="2" customFormat="1" ht="24.15" customHeight="1">
      <c r="A210" s="38"/>
      <c r="B210" s="152"/>
      <c r="C210" s="153" t="s">
        <v>538</v>
      </c>
      <c r="D210" s="153" t="s">
        <v>166</v>
      </c>
      <c r="E210" s="154" t="s">
        <v>539</v>
      </c>
      <c r="F210" s="155" t="s">
        <v>540</v>
      </c>
      <c r="G210" s="156" t="s">
        <v>221</v>
      </c>
      <c r="H210" s="157">
        <v>3</v>
      </c>
      <c r="I210" s="158"/>
      <c r="J210" s="159">
        <f>ROUND(I210*H210,2)</f>
        <v>0</v>
      </c>
      <c r="K210" s="155" t="s">
        <v>170</v>
      </c>
      <c r="L210" s="39"/>
      <c r="M210" s="160" t="s">
        <v>3</v>
      </c>
      <c r="N210" s="161" t="s">
        <v>43</v>
      </c>
      <c r="O210" s="72"/>
      <c r="P210" s="162">
        <f>O210*H210</f>
        <v>0</v>
      </c>
      <c r="Q210" s="162">
        <v>0</v>
      </c>
      <c r="R210" s="162">
        <f>Q210*H210</f>
        <v>0</v>
      </c>
      <c r="S210" s="162">
        <v>0</v>
      </c>
      <c r="T210" s="163">
        <f>S210*H210</f>
        <v>0</v>
      </c>
      <c r="U210" s="38"/>
      <c r="V210" s="38"/>
      <c r="W210" s="38"/>
      <c r="X210" s="38"/>
      <c r="Y210" s="38"/>
      <c r="Z210" s="38"/>
      <c r="AA210" s="38"/>
      <c r="AB210" s="38"/>
      <c r="AC210" s="38"/>
      <c r="AD210" s="38"/>
      <c r="AE210" s="38"/>
      <c r="AR210" s="164" t="s">
        <v>524</v>
      </c>
      <c r="AT210" s="164" t="s">
        <v>166</v>
      </c>
      <c r="AU210" s="164" t="s">
        <v>72</v>
      </c>
      <c r="AY210" s="19" t="s">
        <v>172</v>
      </c>
      <c r="BE210" s="165">
        <f>IF(N210="základní",J210,0)</f>
        <v>0</v>
      </c>
      <c r="BF210" s="165">
        <f>IF(N210="snížená",J210,0)</f>
        <v>0</v>
      </c>
      <c r="BG210" s="165">
        <f>IF(N210="zákl. přenesená",J210,0)</f>
        <v>0</v>
      </c>
      <c r="BH210" s="165">
        <f>IF(N210="sníž. přenesená",J210,0)</f>
        <v>0</v>
      </c>
      <c r="BI210" s="165">
        <f>IF(N210="nulová",J210,0)</f>
        <v>0</v>
      </c>
      <c r="BJ210" s="19" t="s">
        <v>79</v>
      </c>
      <c r="BK210" s="165">
        <f>ROUND(I210*H210,2)</f>
        <v>0</v>
      </c>
      <c r="BL210" s="19" t="s">
        <v>524</v>
      </c>
      <c r="BM210" s="164" t="s">
        <v>541</v>
      </c>
    </row>
    <row r="211" s="2" customFormat="1">
      <c r="A211" s="38"/>
      <c r="B211" s="39"/>
      <c r="C211" s="38"/>
      <c r="D211" s="166" t="s">
        <v>174</v>
      </c>
      <c r="E211" s="38"/>
      <c r="F211" s="167" t="s">
        <v>540</v>
      </c>
      <c r="G211" s="38"/>
      <c r="H211" s="38"/>
      <c r="I211" s="168"/>
      <c r="J211" s="38"/>
      <c r="K211" s="38"/>
      <c r="L211" s="39"/>
      <c r="M211" s="169"/>
      <c r="N211" s="170"/>
      <c r="O211" s="72"/>
      <c r="P211" s="72"/>
      <c r="Q211" s="72"/>
      <c r="R211" s="72"/>
      <c r="S211" s="72"/>
      <c r="T211" s="73"/>
      <c r="U211" s="38"/>
      <c r="V211" s="38"/>
      <c r="W211" s="38"/>
      <c r="X211" s="38"/>
      <c r="Y211" s="38"/>
      <c r="Z211" s="38"/>
      <c r="AA211" s="38"/>
      <c r="AB211" s="38"/>
      <c r="AC211" s="38"/>
      <c r="AD211" s="38"/>
      <c r="AE211" s="38"/>
      <c r="AT211" s="19" t="s">
        <v>174</v>
      </c>
      <c r="AU211" s="19" t="s">
        <v>72</v>
      </c>
    </row>
    <row r="212" s="2" customFormat="1" ht="16.5" customHeight="1">
      <c r="A212" s="38"/>
      <c r="B212" s="152"/>
      <c r="C212" s="153" t="s">
        <v>542</v>
      </c>
      <c r="D212" s="153" t="s">
        <v>166</v>
      </c>
      <c r="E212" s="154" t="s">
        <v>543</v>
      </c>
      <c r="F212" s="155" t="s">
        <v>544</v>
      </c>
      <c r="G212" s="156" t="s">
        <v>221</v>
      </c>
      <c r="H212" s="157">
        <v>3</v>
      </c>
      <c r="I212" s="158"/>
      <c r="J212" s="159">
        <f>ROUND(I212*H212,2)</f>
        <v>0</v>
      </c>
      <c r="K212" s="155" t="s">
        <v>170</v>
      </c>
      <c r="L212" s="39"/>
      <c r="M212" s="160" t="s">
        <v>3</v>
      </c>
      <c r="N212" s="161" t="s">
        <v>43</v>
      </c>
      <c r="O212" s="72"/>
      <c r="P212" s="162">
        <f>O212*H212</f>
        <v>0</v>
      </c>
      <c r="Q212" s="162">
        <v>0</v>
      </c>
      <c r="R212" s="162">
        <f>Q212*H212</f>
        <v>0</v>
      </c>
      <c r="S212" s="162">
        <v>0</v>
      </c>
      <c r="T212" s="163">
        <f>S212*H212</f>
        <v>0</v>
      </c>
      <c r="U212" s="38"/>
      <c r="V212" s="38"/>
      <c r="W212" s="38"/>
      <c r="X212" s="38"/>
      <c r="Y212" s="38"/>
      <c r="Z212" s="38"/>
      <c r="AA212" s="38"/>
      <c r="AB212" s="38"/>
      <c r="AC212" s="38"/>
      <c r="AD212" s="38"/>
      <c r="AE212" s="38"/>
      <c r="AR212" s="164" t="s">
        <v>524</v>
      </c>
      <c r="AT212" s="164" t="s">
        <v>166</v>
      </c>
      <c r="AU212" s="164" t="s">
        <v>72</v>
      </c>
      <c r="AY212" s="19" t="s">
        <v>172</v>
      </c>
      <c r="BE212" s="165">
        <f>IF(N212="základní",J212,0)</f>
        <v>0</v>
      </c>
      <c r="BF212" s="165">
        <f>IF(N212="snížená",J212,0)</f>
        <v>0</v>
      </c>
      <c r="BG212" s="165">
        <f>IF(N212="zákl. přenesená",J212,0)</f>
        <v>0</v>
      </c>
      <c r="BH212" s="165">
        <f>IF(N212="sníž. přenesená",J212,0)</f>
        <v>0</v>
      </c>
      <c r="BI212" s="165">
        <f>IF(N212="nulová",J212,0)</f>
        <v>0</v>
      </c>
      <c r="BJ212" s="19" t="s">
        <v>79</v>
      </c>
      <c r="BK212" s="165">
        <f>ROUND(I212*H212,2)</f>
        <v>0</v>
      </c>
      <c r="BL212" s="19" t="s">
        <v>524</v>
      </c>
      <c r="BM212" s="164" t="s">
        <v>545</v>
      </c>
    </row>
    <row r="213" s="2" customFormat="1">
      <c r="A213" s="38"/>
      <c r="B213" s="39"/>
      <c r="C213" s="38"/>
      <c r="D213" s="166" t="s">
        <v>174</v>
      </c>
      <c r="E213" s="38"/>
      <c r="F213" s="167" t="s">
        <v>544</v>
      </c>
      <c r="G213" s="38"/>
      <c r="H213" s="38"/>
      <c r="I213" s="168"/>
      <c r="J213" s="38"/>
      <c r="K213" s="38"/>
      <c r="L213" s="39"/>
      <c r="M213" s="201"/>
      <c r="N213" s="202"/>
      <c r="O213" s="203"/>
      <c r="P213" s="203"/>
      <c r="Q213" s="203"/>
      <c r="R213" s="203"/>
      <c r="S213" s="203"/>
      <c r="T213" s="204"/>
      <c r="U213" s="38"/>
      <c r="V213" s="38"/>
      <c r="W213" s="38"/>
      <c r="X213" s="38"/>
      <c r="Y213" s="38"/>
      <c r="Z213" s="38"/>
      <c r="AA213" s="38"/>
      <c r="AB213" s="38"/>
      <c r="AC213" s="38"/>
      <c r="AD213" s="38"/>
      <c r="AE213" s="38"/>
      <c r="AT213" s="19" t="s">
        <v>174</v>
      </c>
      <c r="AU213" s="19" t="s">
        <v>72</v>
      </c>
    </row>
    <row r="214" s="2" customFormat="1" ht="6.96" customHeight="1">
      <c r="A214" s="38"/>
      <c r="B214" s="55"/>
      <c r="C214" s="56"/>
      <c r="D214" s="56"/>
      <c r="E214" s="56"/>
      <c r="F214" s="56"/>
      <c r="G214" s="56"/>
      <c r="H214" s="56"/>
      <c r="I214" s="56"/>
      <c r="J214" s="56"/>
      <c r="K214" s="56"/>
      <c r="L214" s="39"/>
      <c r="M214" s="38"/>
      <c r="O214" s="38"/>
      <c r="P214" s="38"/>
      <c r="Q214" s="38"/>
      <c r="R214" s="38"/>
      <c r="S214" s="38"/>
      <c r="T214" s="38"/>
      <c r="U214" s="38"/>
      <c r="V214" s="38"/>
      <c r="W214" s="38"/>
      <c r="X214" s="38"/>
      <c r="Y214" s="38"/>
      <c r="Z214" s="38"/>
      <c r="AA214" s="38"/>
      <c r="AB214" s="38"/>
      <c r="AC214" s="38"/>
      <c r="AD214" s="38"/>
      <c r="AE214" s="38"/>
    </row>
  </sheetData>
  <autoFilter ref="C84:K21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101</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449</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546</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ROUND((SUM(BE85:BE146)),  2)</f>
        <v>0</v>
      </c>
      <c r="G35" s="38"/>
      <c r="H35" s="38"/>
      <c r="I35" s="132">
        <v>0.20999999999999999</v>
      </c>
      <c r="J35" s="131">
        <f>ROUND(((SUM(BE85:BE146))*I35),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ROUND((SUM(BF85:BF146)),  2)</f>
        <v>0</v>
      </c>
      <c r="G36" s="38"/>
      <c r="H36" s="38"/>
      <c r="I36" s="132">
        <v>0.14999999999999999</v>
      </c>
      <c r="J36" s="131">
        <f>ROUND(((SUM(BF85:BF146))*I36),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ROUND((SUM(BG85:BG146)),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ROUND((SUM(BH85:BH146)),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ROUND((SUM(BI85:BI146)),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449</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2.2 - Výměna kolejnic a zřízení BK km 143,722 - 144,249</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449</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2.2 - Výměna kolejnic a zřízení BK km 143,722 - 144,249</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SUM(P86:P146)</f>
        <v>0</v>
      </c>
      <c r="Q85" s="84"/>
      <c r="R85" s="149">
        <f>SUM(R86:R146)</f>
        <v>59.268000000000001</v>
      </c>
      <c r="S85" s="84"/>
      <c r="T85" s="150">
        <f>SUM(T86:T146)</f>
        <v>0</v>
      </c>
      <c r="U85" s="38"/>
      <c r="V85" s="38"/>
      <c r="W85" s="38"/>
      <c r="X85" s="38"/>
      <c r="Y85" s="38"/>
      <c r="Z85" s="38"/>
      <c r="AA85" s="38"/>
      <c r="AB85" s="38"/>
      <c r="AC85" s="38"/>
      <c r="AD85" s="38"/>
      <c r="AE85" s="38"/>
      <c r="AT85" s="19" t="s">
        <v>71</v>
      </c>
      <c r="AU85" s="19" t="s">
        <v>152</v>
      </c>
      <c r="BK85" s="151">
        <f>SUM(BK86:BK146)</f>
        <v>0</v>
      </c>
    </row>
    <row r="86" s="2" customFormat="1" ht="16.5" customHeight="1">
      <c r="A86" s="38"/>
      <c r="B86" s="152"/>
      <c r="C86" s="153" t="s">
        <v>79</v>
      </c>
      <c r="D86" s="153" t="s">
        <v>166</v>
      </c>
      <c r="E86" s="154" t="s">
        <v>339</v>
      </c>
      <c r="F86" s="155" t="s">
        <v>340</v>
      </c>
      <c r="G86" s="156" t="s">
        <v>255</v>
      </c>
      <c r="H86" s="157">
        <v>1054</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547</v>
      </c>
    </row>
    <row r="87" s="2" customFormat="1">
      <c r="A87" s="38"/>
      <c r="B87" s="39"/>
      <c r="C87" s="38"/>
      <c r="D87" s="166" t="s">
        <v>174</v>
      </c>
      <c r="E87" s="38"/>
      <c r="F87" s="167" t="s">
        <v>342</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548</v>
      </c>
      <c r="G88" s="10"/>
      <c r="H88" s="174">
        <v>1054</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88" t="s">
        <v>81</v>
      </c>
      <c r="D89" s="188" t="s">
        <v>211</v>
      </c>
      <c r="E89" s="189" t="s">
        <v>344</v>
      </c>
      <c r="F89" s="190" t="s">
        <v>345</v>
      </c>
      <c r="G89" s="191" t="s">
        <v>221</v>
      </c>
      <c r="H89" s="192">
        <v>16</v>
      </c>
      <c r="I89" s="193"/>
      <c r="J89" s="194">
        <f>ROUND(I89*H89,2)</f>
        <v>0</v>
      </c>
      <c r="K89" s="190" t="s">
        <v>170</v>
      </c>
      <c r="L89" s="195"/>
      <c r="M89" s="196" t="s">
        <v>3</v>
      </c>
      <c r="N89" s="197" t="s">
        <v>43</v>
      </c>
      <c r="O89" s="72"/>
      <c r="P89" s="162">
        <f>O89*H89</f>
        <v>0</v>
      </c>
      <c r="Q89" s="162">
        <v>3.70425</v>
      </c>
      <c r="R89" s="162">
        <f>Q89*H89</f>
        <v>59.268000000000001</v>
      </c>
      <c r="S89" s="162">
        <v>0</v>
      </c>
      <c r="T89" s="163">
        <f>S89*H89</f>
        <v>0</v>
      </c>
      <c r="U89" s="38"/>
      <c r="V89" s="38"/>
      <c r="W89" s="38"/>
      <c r="X89" s="38"/>
      <c r="Y89" s="38"/>
      <c r="Z89" s="38"/>
      <c r="AA89" s="38"/>
      <c r="AB89" s="38"/>
      <c r="AC89" s="38"/>
      <c r="AD89" s="38"/>
      <c r="AE89" s="38"/>
      <c r="AR89" s="164" t="s">
        <v>218</v>
      </c>
      <c r="AT89" s="164" t="s">
        <v>211</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549</v>
      </c>
    </row>
    <row r="90" s="2" customFormat="1">
      <c r="A90" s="38"/>
      <c r="B90" s="39"/>
      <c r="C90" s="38"/>
      <c r="D90" s="166" t="s">
        <v>174</v>
      </c>
      <c r="E90" s="38"/>
      <c r="F90" s="167" t="s">
        <v>345</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2" customFormat="1" ht="16.5" customHeight="1">
      <c r="A91" s="38"/>
      <c r="B91" s="152"/>
      <c r="C91" s="153" t="s">
        <v>107</v>
      </c>
      <c r="D91" s="153" t="s">
        <v>166</v>
      </c>
      <c r="E91" s="154" t="s">
        <v>347</v>
      </c>
      <c r="F91" s="155" t="s">
        <v>348</v>
      </c>
      <c r="G91" s="156" t="s">
        <v>221</v>
      </c>
      <c r="H91" s="157">
        <v>46</v>
      </c>
      <c r="I91" s="158"/>
      <c r="J91" s="159">
        <f>ROUND(I91*H91,2)</f>
        <v>0</v>
      </c>
      <c r="K91" s="155" t="s">
        <v>170</v>
      </c>
      <c r="L91" s="39"/>
      <c r="M91" s="160" t="s">
        <v>3</v>
      </c>
      <c r="N91" s="161" t="s">
        <v>43</v>
      </c>
      <c r="O91" s="72"/>
      <c r="P91" s="162">
        <f>O91*H91</f>
        <v>0</v>
      </c>
      <c r="Q91" s="162">
        <v>0</v>
      </c>
      <c r="R91" s="162">
        <f>Q91*H91</f>
        <v>0</v>
      </c>
      <c r="S91" s="162">
        <v>0</v>
      </c>
      <c r="T91" s="163">
        <f>S91*H91</f>
        <v>0</v>
      </c>
      <c r="U91" s="38"/>
      <c r="V91" s="38"/>
      <c r="W91" s="38"/>
      <c r="X91" s="38"/>
      <c r="Y91" s="38"/>
      <c r="Z91" s="38"/>
      <c r="AA91" s="38"/>
      <c r="AB91" s="38"/>
      <c r="AC91" s="38"/>
      <c r="AD91" s="38"/>
      <c r="AE91" s="38"/>
      <c r="AR91" s="164" t="s">
        <v>171</v>
      </c>
      <c r="AT91" s="164" t="s">
        <v>166</v>
      </c>
      <c r="AU91" s="164" t="s">
        <v>72</v>
      </c>
      <c r="AY91" s="19" t="s">
        <v>172</v>
      </c>
      <c r="BE91" s="165">
        <f>IF(N91="základní",J91,0)</f>
        <v>0</v>
      </c>
      <c r="BF91" s="165">
        <f>IF(N91="snížená",J91,0)</f>
        <v>0</v>
      </c>
      <c r="BG91" s="165">
        <f>IF(N91="zákl. přenesená",J91,0)</f>
        <v>0</v>
      </c>
      <c r="BH91" s="165">
        <f>IF(N91="sníž. přenesená",J91,0)</f>
        <v>0</v>
      </c>
      <c r="BI91" s="165">
        <f>IF(N91="nulová",J91,0)</f>
        <v>0</v>
      </c>
      <c r="BJ91" s="19" t="s">
        <v>79</v>
      </c>
      <c r="BK91" s="165">
        <f>ROUND(I91*H91,2)</f>
        <v>0</v>
      </c>
      <c r="BL91" s="19" t="s">
        <v>171</v>
      </c>
      <c r="BM91" s="164" t="s">
        <v>349</v>
      </c>
    </row>
    <row r="92" s="2" customFormat="1">
      <c r="A92" s="38"/>
      <c r="B92" s="39"/>
      <c r="C92" s="38"/>
      <c r="D92" s="166" t="s">
        <v>174</v>
      </c>
      <c r="E92" s="38"/>
      <c r="F92" s="167" t="s">
        <v>350</v>
      </c>
      <c r="G92" s="38"/>
      <c r="H92" s="38"/>
      <c r="I92" s="168"/>
      <c r="J92" s="38"/>
      <c r="K92" s="38"/>
      <c r="L92" s="39"/>
      <c r="M92" s="169"/>
      <c r="N92" s="170"/>
      <c r="O92" s="72"/>
      <c r="P92" s="72"/>
      <c r="Q92" s="72"/>
      <c r="R92" s="72"/>
      <c r="S92" s="72"/>
      <c r="T92" s="73"/>
      <c r="U92" s="38"/>
      <c r="V92" s="38"/>
      <c r="W92" s="38"/>
      <c r="X92" s="38"/>
      <c r="Y92" s="38"/>
      <c r="Z92" s="38"/>
      <c r="AA92" s="38"/>
      <c r="AB92" s="38"/>
      <c r="AC92" s="38"/>
      <c r="AD92" s="38"/>
      <c r="AE92" s="38"/>
      <c r="AT92" s="19" t="s">
        <v>174</v>
      </c>
      <c r="AU92" s="19" t="s">
        <v>72</v>
      </c>
    </row>
    <row r="93" s="2" customFormat="1">
      <c r="A93" s="38"/>
      <c r="B93" s="39"/>
      <c r="C93" s="38"/>
      <c r="D93" s="166" t="s">
        <v>193</v>
      </c>
      <c r="E93" s="38"/>
      <c r="F93" s="179" t="s">
        <v>351</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193</v>
      </c>
      <c r="AU93" s="19" t="s">
        <v>72</v>
      </c>
    </row>
    <row r="94" s="10" customFormat="1">
      <c r="A94" s="10"/>
      <c r="B94" s="171"/>
      <c r="C94" s="10"/>
      <c r="D94" s="166" t="s">
        <v>176</v>
      </c>
      <c r="E94" s="172" t="s">
        <v>3</v>
      </c>
      <c r="F94" s="173" t="s">
        <v>550</v>
      </c>
      <c r="G94" s="10"/>
      <c r="H94" s="174">
        <v>46</v>
      </c>
      <c r="I94" s="175"/>
      <c r="J94" s="10"/>
      <c r="K94" s="10"/>
      <c r="L94" s="171"/>
      <c r="M94" s="176"/>
      <c r="N94" s="177"/>
      <c r="O94" s="177"/>
      <c r="P94" s="177"/>
      <c r="Q94" s="177"/>
      <c r="R94" s="177"/>
      <c r="S94" s="177"/>
      <c r="T94" s="178"/>
      <c r="U94" s="10"/>
      <c r="V94" s="10"/>
      <c r="W94" s="10"/>
      <c r="X94" s="10"/>
      <c r="Y94" s="10"/>
      <c r="Z94" s="10"/>
      <c r="AA94" s="10"/>
      <c r="AB94" s="10"/>
      <c r="AC94" s="10"/>
      <c r="AD94" s="10"/>
      <c r="AE94" s="10"/>
      <c r="AT94" s="172" t="s">
        <v>176</v>
      </c>
      <c r="AU94" s="172" t="s">
        <v>72</v>
      </c>
      <c r="AV94" s="10" t="s">
        <v>81</v>
      </c>
      <c r="AW94" s="10" t="s">
        <v>33</v>
      </c>
      <c r="AX94" s="10" t="s">
        <v>79</v>
      </c>
      <c r="AY94" s="172" t="s">
        <v>172</v>
      </c>
    </row>
    <row r="95" s="2" customFormat="1" ht="16.5" customHeight="1">
      <c r="A95" s="38"/>
      <c r="B95" s="152"/>
      <c r="C95" s="153" t="s">
        <v>171</v>
      </c>
      <c r="D95" s="153" t="s">
        <v>166</v>
      </c>
      <c r="E95" s="154" t="s">
        <v>353</v>
      </c>
      <c r="F95" s="155" t="s">
        <v>354</v>
      </c>
      <c r="G95" s="156" t="s">
        <v>221</v>
      </c>
      <c r="H95" s="157">
        <v>20</v>
      </c>
      <c r="I95" s="158"/>
      <c r="J95" s="159">
        <f>ROUND(I95*H95,2)</f>
        <v>0</v>
      </c>
      <c r="K95" s="155" t="s">
        <v>170</v>
      </c>
      <c r="L95" s="39"/>
      <c r="M95" s="160" t="s">
        <v>3</v>
      </c>
      <c r="N95" s="161" t="s">
        <v>43</v>
      </c>
      <c r="O95" s="72"/>
      <c r="P95" s="162">
        <f>O95*H95</f>
        <v>0</v>
      </c>
      <c r="Q95" s="162">
        <v>0</v>
      </c>
      <c r="R95" s="162">
        <f>Q95*H95</f>
        <v>0</v>
      </c>
      <c r="S95" s="162">
        <v>0</v>
      </c>
      <c r="T95" s="163">
        <f>S95*H95</f>
        <v>0</v>
      </c>
      <c r="U95" s="38"/>
      <c r="V95" s="38"/>
      <c r="W95" s="38"/>
      <c r="X95" s="38"/>
      <c r="Y95" s="38"/>
      <c r="Z95" s="38"/>
      <c r="AA95" s="38"/>
      <c r="AB95" s="38"/>
      <c r="AC95" s="38"/>
      <c r="AD95" s="38"/>
      <c r="AE95" s="38"/>
      <c r="AR95" s="164" t="s">
        <v>171</v>
      </c>
      <c r="AT95" s="164" t="s">
        <v>166</v>
      </c>
      <c r="AU95" s="164" t="s">
        <v>72</v>
      </c>
      <c r="AY95" s="19" t="s">
        <v>172</v>
      </c>
      <c r="BE95" s="165">
        <f>IF(N95="základní",J95,0)</f>
        <v>0</v>
      </c>
      <c r="BF95" s="165">
        <f>IF(N95="snížená",J95,0)</f>
        <v>0</v>
      </c>
      <c r="BG95" s="165">
        <f>IF(N95="zákl. přenesená",J95,0)</f>
        <v>0</v>
      </c>
      <c r="BH95" s="165">
        <f>IF(N95="sníž. přenesená",J95,0)</f>
        <v>0</v>
      </c>
      <c r="BI95" s="165">
        <f>IF(N95="nulová",J95,0)</f>
        <v>0</v>
      </c>
      <c r="BJ95" s="19" t="s">
        <v>79</v>
      </c>
      <c r="BK95" s="165">
        <f>ROUND(I95*H95,2)</f>
        <v>0</v>
      </c>
      <c r="BL95" s="19" t="s">
        <v>171</v>
      </c>
      <c r="BM95" s="164" t="s">
        <v>355</v>
      </c>
    </row>
    <row r="96" s="2" customFormat="1">
      <c r="A96" s="38"/>
      <c r="B96" s="39"/>
      <c r="C96" s="38"/>
      <c r="D96" s="166" t="s">
        <v>174</v>
      </c>
      <c r="E96" s="38"/>
      <c r="F96" s="167" t="s">
        <v>356</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174</v>
      </c>
      <c r="AU96" s="19" t="s">
        <v>72</v>
      </c>
    </row>
    <row r="97" s="2" customFormat="1">
      <c r="A97" s="38"/>
      <c r="B97" s="39"/>
      <c r="C97" s="38"/>
      <c r="D97" s="166" t="s">
        <v>193</v>
      </c>
      <c r="E97" s="38"/>
      <c r="F97" s="179" t="s">
        <v>351</v>
      </c>
      <c r="G97" s="38"/>
      <c r="H97" s="38"/>
      <c r="I97" s="168"/>
      <c r="J97" s="38"/>
      <c r="K97" s="38"/>
      <c r="L97" s="39"/>
      <c r="M97" s="169"/>
      <c r="N97" s="170"/>
      <c r="O97" s="72"/>
      <c r="P97" s="72"/>
      <c r="Q97" s="72"/>
      <c r="R97" s="72"/>
      <c r="S97" s="72"/>
      <c r="T97" s="73"/>
      <c r="U97" s="38"/>
      <c r="V97" s="38"/>
      <c r="W97" s="38"/>
      <c r="X97" s="38"/>
      <c r="Y97" s="38"/>
      <c r="Z97" s="38"/>
      <c r="AA97" s="38"/>
      <c r="AB97" s="38"/>
      <c r="AC97" s="38"/>
      <c r="AD97" s="38"/>
      <c r="AE97" s="38"/>
      <c r="AT97" s="19" t="s">
        <v>193</v>
      </c>
      <c r="AU97" s="19" t="s">
        <v>72</v>
      </c>
    </row>
    <row r="98" s="10" customFormat="1">
      <c r="A98" s="10"/>
      <c r="B98" s="171"/>
      <c r="C98" s="10"/>
      <c r="D98" s="166" t="s">
        <v>176</v>
      </c>
      <c r="E98" s="172" t="s">
        <v>3</v>
      </c>
      <c r="F98" s="173" t="s">
        <v>283</v>
      </c>
      <c r="G98" s="10"/>
      <c r="H98" s="174">
        <v>20</v>
      </c>
      <c r="I98" s="175"/>
      <c r="J98" s="10"/>
      <c r="K98" s="10"/>
      <c r="L98" s="171"/>
      <c r="M98" s="176"/>
      <c r="N98" s="177"/>
      <c r="O98" s="177"/>
      <c r="P98" s="177"/>
      <c r="Q98" s="177"/>
      <c r="R98" s="177"/>
      <c r="S98" s="177"/>
      <c r="T98" s="178"/>
      <c r="U98" s="10"/>
      <c r="V98" s="10"/>
      <c r="W98" s="10"/>
      <c r="X98" s="10"/>
      <c r="Y98" s="10"/>
      <c r="Z98" s="10"/>
      <c r="AA98" s="10"/>
      <c r="AB98" s="10"/>
      <c r="AC98" s="10"/>
      <c r="AD98" s="10"/>
      <c r="AE98" s="10"/>
      <c r="AT98" s="172" t="s">
        <v>176</v>
      </c>
      <c r="AU98" s="172" t="s">
        <v>72</v>
      </c>
      <c r="AV98" s="10" t="s">
        <v>81</v>
      </c>
      <c r="AW98" s="10" t="s">
        <v>33</v>
      </c>
      <c r="AX98" s="10" t="s">
        <v>79</v>
      </c>
      <c r="AY98" s="172" t="s">
        <v>172</v>
      </c>
    </row>
    <row r="99" s="2" customFormat="1" ht="16.5" customHeight="1">
      <c r="A99" s="38"/>
      <c r="B99" s="152"/>
      <c r="C99" s="153" t="s">
        <v>198</v>
      </c>
      <c r="D99" s="153" t="s">
        <v>166</v>
      </c>
      <c r="E99" s="154" t="s">
        <v>357</v>
      </c>
      <c r="F99" s="155" t="s">
        <v>358</v>
      </c>
      <c r="G99" s="156" t="s">
        <v>359</v>
      </c>
      <c r="H99" s="157">
        <v>6</v>
      </c>
      <c r="I99" s="158"/>
      <c r="J99" s="159">
        <f>ROUND(I99*H99,2)</f>
        <v>0</v>
      </c>
      <c r="K99" s="155" t="s">
        <v>170</v>
      </c>
      <c r="L99" s="39"/>
      <c r="M99" s="160" t="s">
        <v>3</v>
      </c>
      <c r="N99" s="161" t="s">
        <v>43</v>
      </c>
      <c r="O99" s="72"/>
      <c r="P99" s="162">
        <f>O99*H99</f>
        <v>0</v>
      </c>
      <c r="Q99" s="162">
        <v>0</v>
      </c>
      <c r="R99" s="162">
        <f>Q99*H99</f>
        <v>0</v>
      </c>
      <c r="S99" s="162">
        <v>0</v>
      </c>
      <c r="T99" s="163">
        <f>S99*H99</f>
        <v>0</v>
      </c>
      <c r="U99" s="38"/>
      <c r="V99" s="38"/>
      <c r="W99" s="38"/>
      <c r="X99" s="38"/>
      <c r="Y99" s="38"/>
      <c r="Z99" s="38"/>
      <c r="AA99" s="38"/>
      <c r="AB99" s="38"/>
      <c r="AC99" s="38"/>
      <c r="AD99" s="38"/>
      <c r="AE99" s="38"/>
      <c r="AR99" s="164" t="s">
        <v>171</v>
      </c>
      <c r="AT99" s="164" t="s">
        <v>166</v>
      </c>
      <c r="AU99" s="164" t="s">
        <v>72</v>
      </c>
      <c r="AY99" s="19" t="s">
        <v>172</v>
      </c>
      <c r="BE99" s="165">
        <f>IF(N99="základní",J99,0)</f>
        <v>0</v>
      </c>
      <c r="BF99" s="165">
        <f>IF(N99="snížená",J99,0)</f>
        <v>0</v>
      </c>
      <c r="BG99" s="165">
        <f>IF(N99="zákl. přenesená",J99,0)</f>
        <v>0</v>
      </c>
      <c r="BH99" s="165">
        <f>IF(N99="sníž. přenesená",J99,0)</f>
        <v>0</v>
      </c>
      <c r="BI99" s="165">
        <f>IF(N99="nulová",J99,0)</f>
        <v>0</v>
      </c>
      <c r="BJ99" s="19" t="s">
        <v>79</v>
      </c>
      <c r="BK99" s="165">
        <f>ROUND(I99*H99,2)</f>
        <v>0</v>
      </c>
      <c r="BL99" s="19" t="s">
        <v>171</v>
      </c>
      <c r="BM99" s="164" t="s">
        <v>360</v>
      </c>
    </row>
    <row r="100" s="2" customFormat="1">
      <c r="A100" s="38"/>
      <c r="B100" s="39"/>
      <c r="C100" s="38"/>
      <c r="D100" s="166" t="s">
        <v>174</v>
      </c>
      <c r="E100" s="38"/>
      <c r="F100" s="167" t="s">
        <v>361</v>
      </c>
      <c r="G100" s="38"/>
      <c r="H100" s="38"/>
      <c r="I100" s="168"/>
      <c r="J100" s="38"/>
      <c r="K100" s="38"/>
      <c r="L100" s="39"/>
      <c r="M100" s="169"/>
      <c r="N100" s="170"/>
      <c r="O100" s="72"/>
      <c r="P100" s="72"/>
      <c r="Q100" s="72"/>
      <c r="R100" s="72"/>
      <c r="S100" s="72"/>
      <c r="T100" s="73"/>
      <c r="U100" s="38"/>
      <c r="V100" s="38"/>
      <c r="W100" s="38"/>
      <c r="X100" s="38"/>
      <c r="Y100" s="38"/>
      <c r="Z100" s="38"/>
      <c r="AA100" s="38"/>
      <c r="AB100" s="38"/>
      <c r="AC100" s="38"/>
      <c r="AD100" s="38"/>
      <c r="AE100" s="38"/>
      <c r="AT100" s="19" t="s">
        <v>174</v>
      </c>
      <c r="AU100" s="19" t="s">
        <v>72</v>
      </c>
    </row>
    <row r="101" s="2" customFormat="1" ht="16.5" customHeight="1">
      <c r="A101" s="38"/>
      <c r="B101" s="152"/>
      <c r="C101" s="153" t="s">
        <v>203</v>
      </c>
      <c r="D101" s="153" t="s">
        <v>166</v>
      </c>
      <c r="E101" s="154" t="s">
        <v>362</v>
      </c>
      <c r="F101" s="155" t="s">
        <v>363</v>
      </c>
      <c r="G101" s="156" t="s">
        <v>359</v>
      </c>
      <c r="H101" s="157">
        <v>12</v>
      </c>
      <c r="I101" s="158"/>
      <c r="J101" s="159">
        <f>ROUND(I101*H101,2)</f>
        <v>0</v>
      </c>
      <c r="K101" s="155" t="s">
        <v>170</v>
      </c>
      <c r="L101" s="39"/>
      <c r="M101" s="160" t="s">
        <v>3</v>
      </c>
      <c r="N101" s="161" t="s">
        <v>43</v>
      </c>
      <c r="O101" s="72"/>
      <c r="P101" s="162">
        <f>O101*H101</f>
        <v>0</v>
      </c>
      <c r="Q101" s="162">
        <v>0</v>
      </c>
      <c r="R101" s="162">
        <f>Q101*H101</f>
        <v>0</v>
      </c>
      <c r="S101" s="162">
        <v>0</v>
      </c>
      <c r="T101" s="163">
        <f>S101*H101</f>
        <v>0</v>
      </c>
      <c r="U101" s="38"/>
      <c r="V101" s="38"/>
      <c r="W101" s="38"/>
      <c r="X101" s="38"/>
      <c r="Y101" s="38"/>
      <c r="Z101" s="38"/>
      <c r="AA101" s="38"/>
      <c r="AB101" s="38"/>
      <c r="AC101" s="38"/>
      <c r="AD101" s="38"/>
      <c r="AE101" s="38"/>
      <c r="AR101" s="164" t="s">
        <v>171</v>
      </c>
      <c r="AT101" s="164" t="s">
        <v>166</v>
      </c>
      <c r="AU101" s="164" t="s">
        <v>72</v>
      </c>
      <c r="AY101" s="19" t="s">
        <v>172</v>
      </c>
      <c r="BE101" s="165">
        <f>IF(N101="základní",J101,0)</f>
        <v>0</v>
      </c>
      <c r="BF101" s="165">
        <f>IF(N101="snížená",J101,0)</f>
        <v>0</v>
      </c>
      <c r="BG101" s="165">
        <f>IF(N101="zákl. přenesená",J101,0)</f>
        <v>0</v>
      </c>
      <c r="BH101" s="165">
        <f>IF(N101="sníž. přenesená",J101,0)</f>
        <v>0</v>
      </c>
      <c r="BI101" s="165">
        <f>IF(N101="nulová",J101,0)</f>
        <v>0</v>
      </c>
      <c r="BJ101" s="19" t="s">
        <v>79</v>
      </c>
      <c r="BK101" s="165">
        <f>ROUND(I101*H101,2)</f>
        <v>0</v>
      </c>
      <c r="BL101" s="19" t="s">
        <v>171</v>
      </c>
      <c r="BM101" s="164" t="s">
        <v>364</v>
      </c>
    </row>
    <row r="102" s="2" customFormat="1">
      <c r="A102" s="38"/>
      <c r="B102" s="39"/>
      <c r="C102" s="38"/>
      <c r="D102" s="166" t="s">
        <v>174</v>
      </c>
      <c r="E102" s="38"/>
      <c r="F102" s="167" t="s">
        <v>365</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174</v>
      </c>
      <c r="AU102" s="19" t="s">
        <v>72</v>
      </c>
    </row>
    <row r="103" s="2" customFormat="1" ht="16.5" customHeight="1">
      <c r="A103" s="38"/>
      <c r="B103" s="152"/>
      <c r="C103" s="153" t="s">
        <v>210</v>
      </c>
      <c r="D103" s="153" t="s">
        <v>166</v>
      </c>
      <c r="E103" s="154" t="s">
        <v>366</v>
      </c>
      <c r="F103" s="155" t="s">
        <v>367</v>
      </c>
      <c r="G103" s="156" t="s">
        <v>359</v>
      </c>
      <c r="H103" s="157">
        <v>6</v>
      </c>
      <c r="I103" s="158"/>
      <c r="J103" s="159">
        <f>ROUND(I103*H103,2)</f>
        <v>0</v>
      </c>
      <c r="K103" s="155" t="s">
        <v>170</v>
      </c>
      <c r="L103" s="39"/>
      <c r="M103" s="160" t="s">
        <v>3</v>
      </c>
      <c r="N103" s="161" t="s">
        <v>43</v>
      </c>
      <c r="O103" s="72"/>
      <c r="P103" s="162">
        <f>O103*H103</f>
        <v>0</v>
      </c>
      <c r="Q103" s="162">
        <v>0</v>
      </c>
      <c r="R103" s="162">
        <f>Q103*H103</f>
        <v>0</v>
      </c>
      <c r="S103" s="162">
        <v>0</v>
      </c>
      <c r="T103" s="163">
        <f>S103*H103</f>
        <v>0</v>
      </c>
      <c r="U103" s="38"/>
      <c r="V103" s="38"/>
      <c r="W103" s="38"/>
      <c r="X103" s="38"/>
      <c r="Y103" s="38"/>
      <c r="Z103" s="38"/>
      <c r="AA103" s="38"/>
      <c r="AB103" s="38"/>
      <c r="AC103" s="38"/>
      <c r="AD103" s="38"/>
      <c r="AE103" s="38"/>
      <c r="AR103" s="164" t="s">
        <v>171</v>
      </c>
      <c r="AT103" s="164" t="s">
        <v>166</v>
      </c>
      <c r="AU103" s="164" t="s">
        <v>72</v>
      </c>
      <c r="AY103" s="19" t="s">
        <v>172</v>
      </c>
      <c r="BE103" s="165">
        <f>IF(N103="základní",J103,0)</f>
        <v>0</v>
      </c>
      <c r="BF103" s="165">
        <f>IF(N103="snížená",J103,0)</f>
        <v>0</v>
      </c>
      <c r="BG103" s="165">
        <f>IF(N103="zákl. přenesená",J103,0)</f>
        <v>0</v>
      </c>
      <c r="BH103" s="165">
        <f>IF(N103="sníž. přenesená",J103,0)</f>
        <v>0</v>
      </c>
      <c r="BI103" s="165">
        <f>IF(N103="nulová",J103,0)</f>
        <v>0</v>
      </c>
      <c r="BJ103" s="19" t="s">
        <v>79</v>
      </c>
      <c r="BK103" s="165">
        <f>ROUND(I103*H103,2)</f>
        <v>0</v>
      </c>
      <c r="BL103" s="19" t="s">
        <v>171</v>
      </c>
      <c r="BM103" s="164" t="s">
        <v>368</v>
      </c>
    </row>
    <row r="104" s="2" customFormat="1">
      <c r="A104" s="38"/>
      <c r="B104" s="39"/>
      <c r="C104" s="38"/>
      <c r="D104" s="166" t="s">
        <v>174</v>
      </c>
      <c r="E104" s="38"/>
      <c r="F104" s="167" t="s">
        <v>369</v>
      </c>
      <c r="G104" s="38"/>
      <c r="H104" s="38"/>
      <c r="I104" s="168"/>
      <c r="J104" s="38"/>
      <c r="K104" s="38"/>
      <c r="L104" s="39"/>
      <c r="M104" s="169"/>
      <c r="N104" s="170"/>
      <c r="O104" s="72"/>
      <c r="P104" s="72"/>
      <c r="Q104" s="72"/>
      <c r="R104" s="72"/>
      <c r="S104" s="72"/>
      <c r="T104" s="73"/>
      <c r="U104" s="38"/>
      <c r="V104" s="38"/>
      <c r="W104" s="38"/>
      <c r="X104" s="38"/>
      <c r="Y104" s="38"/>
      <c r="Z104" s="38"/>
      <c r="AA104" s="38"/>
      <c r="AB104" s="38"/>
      <c r="AC104" s="38"/>
      <c r="AD104" s="38"/>
      <c r="AE104" s="38"/>
      <c r="AT104" s="19" t="s">
        <v>174</v>
      </c>
      <c r="AU104" s="19" t="s">
        <v>72</v>
      </c>
    </row>
    <row r="105" s="2" customFormat="1" ht="16.5" customHeight="1">
      <c r="A105" s="38"/>
      <c r="B105" s="152"/>
      <c r="C105" s="153" t="s">
        <v>218</v>
      </c>
      <c r="D105" s="153" t="s">
        <v>166</v>
      </c>
      <c r="E105" s="154" t="s">
        <v>370</v>
      </c>
      <c r="F105" s="155" t="s">
        <v>371</v>
      </c>
      <c r="G105" s="156" t="s">
        <v>255</v>
      </c>
      <c r="H105" s="157">
        <v>1246</v>
      </c>
      <c r="I105" s="158"/>
      <c r="J105" s="159">
        <f>ROUND(I105*H105,2)</f>
        <v>0</v>
      </c>
      <c r="K105" s="155" t="s">
        <v>170</v>
      </c>
      <c r="L105" s="39"/>
      <c r="M105" s="160" t="s">
        <v>3</v>
      </c>
      <c r="N105" s="161" t="s">
        <v>43</v>
      </c>
      <c r="O105" s="72"/>
      <c r="P105" s="162">
        <f>O105*H105</f>
        <v>0</v>
      </c>
      <c r="Q105" s="162">
        <v>0</v>
      </c>
      <c r="R105" s="162">
        <f>Q105*H105</f>
        <v>0</v>
      </c>
      <c r="S105" s="162">
        <v>0</v>
      </c>
      <c r="T105" s="163">
        <f>S105*H105</f>
        <v>0</v>
      </c>
      <c r="U105" s="38"/>
      <c r="V105" s="38"/>
      <c r="W105" s="38"/>
      <c r="X105" s="38"/>
      <c r="Y105" s="38"/>
      <c r="Z105" s="38"/>
      <c r="AA105" s="38"/>
      <c r="AB105" s="38"/>
      <c r="AC105" s="38"/>
      <c r="AD105" s="38"/>
      <c r="AE105" s="38"/>
      <c r="AR105" s="164" t="s">
        <v>171</v>
      </c>
      <c r="AT105" s="164" t="s">
        <v>166</v>
      </c>
      <c r="AU105" s="164" t="s">
        <v>72</v>
      </c>
      <c r="AY105" s="19" t="s">
        <v>172</v>
      </c>
      <c r="BE105" s="165">
        <f>IF(N105="základní",J105,0)</f>
        <v>0</v>
      </c>
      <c r="BF105" s="165">
        <f>IF(N105="snížená",J105,0)</f>
        <v>0</v>
      </c>
      <c r="BG105" s="165">
        <f>IF(N105="zákl. přenesená",J105,0)</f>
        <v>0</v>
      </c>
      <c r="BH105" s="165">
        <f>IF(N105="sníž. přenesená",J105,0)</f>
        <v>0</v>
      </c>
      <c r="BI105" s="165">
        <f>IF(N105="nulová",J105,0)</f>
        <v>0</v>
      </c>
      <c r="BJ105" s="19" t="s">
        <v>79</v>
      </c>
      <c r="BK105" s="165">
        <f>ROUND(I105*H105,2)</f>
        <v>0</v>
      </c>
      <c r="BL105" s="19" t="s">
        <v>171</v>
      </c>
      <c r="BM105" s="164" t="s">
        <v>372</v>
      </c>
    </row>
    <row r="106" s="2" customFormat="1">
      <c r="A106" s="38"/>
      <c r="B106" s="39"/>
      <c r="C106" s="38"/>
      <c r="D106" s="166" t="s">
        <v>174</v>
      </c>
      <c r="E106" s="38"/>
      <c r="F106" s="167" t="s">
        <v>373</v>
      </c>
      <c r="G106" s="38"/>
      <c r="H106" s="38"/>
      <c r="I106" s="168"/>
      <c r="J106" s="38"/>
      <c r="K106" s="38"/>
      <c r="L106" s="39"/>
      <c r="M106" s="169"/>
      <c r="N106" s="170"/>
      <c r="O106" s="72"/>
      <c r="P106" s="72"/>
      <c r="Q106" s="72"/>
      <c r="R106" s="72"/>
      <c r="S106" s="72"/>
      <c r="T106" s="73"/>
      <c r="U106" s="38"/>
      <c r="V106" s="38"/>
      <c r="W106" s="38"/>
      <c r="X106" s="38"/>
      <c r="Y106" s="38"/>
      <c r="Z106" s="38"/>
      <c r="AA106" s="38"/>
      <c r="AB106" s="38"/>
      <c r="AC106" s="38"/>
      <c r="AD106" s="38"/>
      <c r="AE106" s="38"/>
      <c r="AT106" s="19" t="s">
        <v>174</v>
      </c>
      <c r="AU106" s="19" t="s">
        <v>72</v>
      </c>
    </row>
    <row r="107" s="2" customFormat="1">
      <c r="A107" s="38"/>
      <c r="B107" s="39"/>
      <c r="C107" s="38"/>
      <c r="D107" s="166" t="s">
        <v>193</v>
      </c>
      <c r="E107" s="38"/>
      <c r="F107" s="179" t="s">
        <v>374</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193</v>
      </c>
      <c r="AU107" s="19" t="s">
        <v>72</v>
      </c>
    </row>
    <row r="108" s="10" customFormat="1">
      <c r="A108" s="10"/>
      <c r="B108" s="171"/>
      <c r="C108" s="10"/>
      <c r="D108" s="166" t="s">
        <v>176</v>
      </c>
      <c r="E108" s="172" t="s">
        <v>3</v>
      </c>
      <c r="F108" s="173" t="s">
        <v>551</v>
      </c>
      <c r="G108" s="10"/>
      <c r="H108" s="174">
        <v>1246</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79</v>
      </c>
      <c r="AY108" s="172" t="s">
        <v>172</v>
      </c>
    </row>
    <row r="109" s="2" customFormat="1" ht="16.5" customHeight="1">
      <c r="A109" s="38"/>
      <c r="B109" s="152"/>
      <c r="C109" s="153" t="s">
        <v>225</v>
      </c>
      <c r="D109" s="153" t="s">
        <v>166</v>
      </c>
      <c r="E109" s="154" t="s">
        <v>376</v>
      </c>
      <c r="F109" s="155" t="s">
        <v>377</v>
      </c>
      <c r="G109" s="156" t="s">
        <v>255</v>
      </c>
      <c r="H109" s="157">
        <v>1246</v>
      </c>
      <c r="I109" s="158"/>
      <c r="J109" s="159">
        <f>ROUND(I109*H109,2)</f>
        <v>0</v>
      </c>
      <c r="K109" s="155" t="s">
        <v>170</v>
      </c>
      <c r="L109" s="39"/>
      <c r="M109" s="160" t="s">
        <v>3</v>
      </c>
      <c r="N109" s="161" t="s">
        <v>43</v>
      </c>
      <c r="O109" s="72"/>
      <c r="P109" s="162">
        <f>O109*H109</f>
        <v>0</v>
      </c>
      <c r="Q109" s="162">
        <v>0</v>
      </c>
      <c r="R109" s="162">
        <f>Q109*H109</f>
        <v>0</v>
      </c>
      <c r="S109" s="162">
        <v>0</v>
      </c>
      <c r="T109" s="163">
        <f>S109*H109</f>
        <v>0</v>
      </c>
      <c r="U109" s="38"/>
      <c r="V109" s="38"/>
      <c r="W109" s="38"/>
      <c r="X109" s="38"/>
      <c r="Y109" s="38"/>
      <c r="Z109" s="38"/>
      <c r="AA109" s="38"/>
      <c r="AB109" s="38"/>
      <c r="AC109" s="38"/>
      <c r="AD109" s="38"/>
      <c r="AE109" s="38"/>
      <c r="AR109" s="164" t="s">
        <v>171</v>
      </c>
      <c r="AT109" s="164" t="s">
        <v>166</v>
      </c>
      <c r="AU109" s="164" t="s">
        <v>72</v>
      </c>
      <c r="AY109" s="19" t="s">
        <v>172</v>
      </c>
      <c r="BE109" s="165">
        <f>IF(N109="základní",J109,0)</f>
        <v>0</v>
      </c>
      <c r="BF109" s="165">
        <f>IF(N109="snížená",J109,0)</f>
        <v>0</v>
      </c>
      <c r="BG109" s="165">
        <f>IF(N109="zákl. přenesená",J109,0)</f>
        <v>0</v>
      </c>
      <c r="BH109" s="165">
        <f>IF(N109="sníž. přenesená",J109,0)</f>
        <v>0</v>
      </c>
      <c r="BI109" s="165">
        <f>IF(N109="nulová",J109,0)</f>
        <v>0</v>
      </c>
      <c r="BJ109" s="19" t="s">
        <v>79</v>
      </c>
      <c r="BK109" s="165">
        <f>ROUND(I109*H109,2)</f>
        <v>0</v>
      </c>
      <c r="BL109" s="19" t="s">
        <v>171</v>
      </c>
      <c r="BM109" s="164" t="s">
        <v>378</v>
      </c>
    </row>
    <row r="110" s="2" customFormat="1">
      <c r="A110" s="38"/>
      <c r="B110" s="39"/>
      <c r="C110" s="38"/>
      <c r="D110" s="166" t="s">
        <v>174</v>
      </c>
      <c r="E110" s="38"/>
      <c r="F110" s="167" t="s">
        <v>379</v>
      </c>
      <c r="G110" s="38"/>
      <c r="H110" s="38"/>
      <c r="I110" s="168"/>
      <c r="J110" s="38"/>
      <c r="K110" s="38"/>
      <c r="L110" s="39"/>
      <c r="M110" s="169"/>
      <c r="N110" s="170"/>
      <c r="O110" s="72"/>
      <c r="P110" s="72"/>
      <c r="Q110" s="72"/>
      <c r="R110" s="72"/>
      <c r="S110" s="72"/>
      <c r="T110" s="73"/>
      <c r="U110" s="38"/>
      <c r="V110" s="38"/>
      <c r="W110" s="38"/>
      <c r="X110" s="38"/>
      <c r="Y110" s="38"/>
      <c r="Z110" s="38"/>
      <c r="AA110" s="38"/>
      <c r="AB110" s="38"/>
      <c r="AC110" s="38"/>
      <c r="AD110" s="38"/>
      <c r="AE110" s="38"/>
      <c r="AT110" s="19" t="s">
        <v>174</v>
      </c>
      <c r="AU110" s="19" t="s">
        <v>72</v>
      </c>
    </row>
    <row r="111" s="2" customFormat="1">
      <c r="A111" s="38"/>
      <c r="B111" s="39"/>
      <c r="C111" s="38"/>
      <c r="D111" s="166" t="s">
        <v>193</v>
      </c>
      <c r="E111" s="38"/>
      <c r="F111" s="179" t="s">
        <v>374</v>
      </c>
      <c r="G111" s="38"/>
      <c r="H111" s="38"/>
      <c r="I111" s="168"/>
      <c r="J111" s="38"/>
      <c r="K111" s="38"/>
      <c r="L111" s="39"/>
      <c r="M111" s="169"/>
      <c r="N111" s="170"/>
      <c r="O111" s="72"/>
      <c r="P111" s="72"/>
      <c r="Q111" s="72"/>
      <c r="R111" s="72"/>
      <c r="S111" s="72"/>
      <c r="T111" s="73"/>
      <c r="U111" s="38"/>
      <c r="V111" s="38"/>
      <c r="W111" s="38"/>
      <c r="X111" s="38"/>
      <c r="Y111" s="38"/>
      <c r="Z111" s="38"/>
      <c r="AA111" s="38"/>
      <c r="AB111" s="38"/>
      <c r="AC111" s="38"/>
      <c r="AD111" s="38"/>
      <c r="AE111" s="38"/>
      <c r="AT111" s="19" t="s">
        <v>193</v>
      </c>
      <c r="AU111" s="19" t="s">
        <v>72</v>
      </c>
    </row>
    <row r="112" s="10" customFormat="1">
      <c r="A112" s="10"/>
      <c r="B112" s="171"/>
      <c r="C112" s="10"/>
      <c r="D112" s="166" t="s">
        <v>176</v>
      </c>
      <c r="E112" s="172" t="s">
        <v>3</v>
      </c>
      <c r="F112" s="173" t="s">
        <v>551</v>
      </c>
      <c r="G112" s="10"/>
      <c r="H112" s="174">
        <v>1246</v>
      </c>
      <c r="I112" s="175"/>
      <c r="J112" s="10"/>
      <c r="K112" s="10"/>
      <c r="L112" s="171"/>
      <c r="M112" s="176"/>
      <c r="N112" s="177"/>
      <c r="O112" s="177"/>
      <c r="P112" s="177"/>
      <c r="Q112" s="177"/>
      <c r="R112" s="177"/>
      <c r="S112" s="177"/>
      <c r="T112" s="178"/>
      <c r="U112" s="10"/>
      <c r="V112" s="10"/>
      <c r="W112" s="10"/>
      <c r="X112" s="10"/>
      <c r="Y112" s="10"/>
      <c r="Z112" s="10"/>
      <c r="AA112" s="10"/>
      <c r="AB112" s="10"/>
      <c r="AC112" s="10"/>
      <c r="AD112" s="10"/>
      <c r="AE112" s="10"/>
      <c r="AT112" s="172" t="s">
        <v>176</v>
      </c>
      <c r="AU112" s="172" t="s">
        <v>72</v>
      </c>
      <c r="AV112" s="10" t="s">
        <v>81</v>
      </c>
      <c r="AW112" s="10" t="s">
        <v>33</v>
      </c>
      <c r="AX112" s="10" t="s">
        <v>79</v>
      </c>
      <c r="AY112" s="172" t="s">
        <v>172</v>
      </c>
    </row>
    <row r="113" s="2" customFormat="1" ht="16.5" customHeight="1">
      <c r="A113" s="38"/>
      <c r="B113" s="152"/>
      <c r="C113" s="153" t="s">
        <v>231</v>
      </c>
      <c r="D113" s="153" t="s">
        <v>166</v>
      </c>
      <c r="E113" s="154" t="s">
        <v>380</v>
      </c>
      <c r="F113" s="155" t="s">
        <v>381</v>
      </c>
      <c r="G113" s="156" t="s">
        <v>255</v>
      </c>
      <c r="H113" s="157">
        <v>1000</v>
      </c>
      <c r="I113" s="158"/>
      <c r="J113" s="159">
        <f>ROUND(I113*H113,2)</f>
        <v>0</v>
      </c>
      <c r="K113" s="155" t="s">
        <v>170</v>
      </c>
      <c r="L113" s="39"/>
      <c r="M113" s="160" t="s">
        <v>3</v>
      </c>
      <c r="N113" s="161" t="s">
        <v>43</v>
      </c>
      <c r="O113" s="72"/>
      <c r="P113" s="162">
        <f>O113*H113</f>
        <v>0</v>
      </c>
      <c r="Q113" s="162">
        <v>0</v>
      </c>
      <c r="R113" s="162">
        <f>Q113*H113</f>
        <v>0</v>
      </c>
      <c r="S113" s="162">
        <v>0</v>
      </c>
      <c r="T113" s="163">
        <f>S113*H113</f>
        <v>0</v>
      </c>
      <c r="U113" s="38"/>
      <c r="V113" s="38"/>
      <c r="W113" s="38"/>
      <c r="X113" s="38"/>
      <c r="Y113" s="38"/>
      <c r="Z113" s="38"/>
      <c r="AA113" s="38"/>
      <c r="AB113" s="38"/>
      <c r="AC113" s="38"/>
      <c r="AD113" s="38"/>
      <c r="AE113" s="38"/>
      <c r="AR113" s="164" t="s">
        <v>171</v>
      </c>
      <c r="AT113" s="164" t="s">
        <v>166</v>
      </c>
      <c r="AU113" s="164" t="s">
        <v>72</v>
      </c>
      <c r="AY113" s="19" t="s">
        <v>172</v>
      </c>
      <c r="BE113" s="165">
        <f>IF(N113="základní",J113,0)</f>
        <v>0</v>
      </c>
      <c r="BF113" s="165">
        <f>IF(N113="snížená",J113,0)</f>
        <v>0</v>
      </c>
      <c r="BG113" s="165">
        <f>IF(N113="zákl. přenesená",J113,0)</f>
        <v>0</v>
      </c>
      <c r="BH113" s="165">
        <f>IF(N113="sníž. přenesená",J113,0)</f>
        <v>0</v>
      </c>
      <c r="BI113" s="165">
        <f>IF(N113="nulová",J113,0)</f>
        <v>0</v>
      </c>
      <c r="BJ113" s="19" t="s">
        <v>79</v>
      </c>
      <c r="BK113" s="165">
        <f>ROUND(I113*H113,2)</f>
        <v>0</v>
      </c>
      <c r="BL113" s="19" t="s">
        <v>171</v>
      </c>
      <c r="BM113" s="164" t="s">
        <v>382</v>
      </c>
    </row>
    <row r="114" s="2" customFormat="1">
      <c r="A114" s="38"/>
      <c r="B114" s="39"/>
      <c r="C114" s="38"/>
      <c r="D114" s="166" t="s">
        <v>174</v>
      </c>
      <c r="E114" s="38"/>
      <c r="F114" s="167" t="s">
        <v>383</v>
      </c>
      <c r="G114" s="38"/>
      <c r="H114" s="38"/>
      <c r="I114" s="168"/>
      <c r="J114" s="38"/>
      <c r="K114" s="38"/>
      <c r="L114" s="39"/>
      <c r="M114" s="169"/>
      <c r="N114" s="170"/>
      <c r="O114" s="72"/>
      <c r="P114" s="72"/>
      <c r="Q114" s="72"/>
      <c r="R114" s="72"/>
      <c r="S114" s="72"/>
      <c r="T114" s="73"/>
      <c r="U114" s="38"/>
      <c r="V114" s="38"/>
      <c r="W114" s="38"/>
      <c r="X114" s="38"/>
      <c r="Y114" s="38"/>
      <c r="Z114" s="38"/>
      <c r="AA114" s="38"/>
      <c r="AB114" s="38"/>
      <c r="AC114" s="38"/>
      <c r="AD114" s="38"/>
      <c r="AE114" s="38"/>
      <c r="AT114" s="19" t="s">
        <v>174</v>
      </c>
      <c r="AU114" s="19" t="s">
        <v>72</v>
      </c>
    </row>
    <row r="115" s="2" customFormat="1">
      <c r="A115" s="38"/>
      <c r="B115" s="39"/>
      <c r="C115" s="38"/>
      <c r="D115" s="166" t="s">
        <v>193</v>
      </c>
      <c r="E115" s="38"/>
      <c r="F115" s="179" t="s">
        <v>374</v>
      </c>
      <c r="G115" s="38"/>
      <c r="H115" s="38"/>
      <c r="I115" s="168"/>
      <c r="J115" s="38"/>
      <c r="K115" s="38"/>
      <c r="L115" s="39"/>
      <c r="M115" s="169"/>
      <c r="N115" s="170"/>
      <c r="O115" s="72"/>
      <c r="P115" s="72"/>
      <c r="Q115" s="72"/>
      <c r="R115" s="72"/>
      <c r="S115" s="72"/>
      <c r="T115" s="73"/>
      <c r="U115" s="38"/>
      <c r="V115" s="38"/>
      <c r="W115" s="38"/>
      <c r="X115" s="38"/>
      <c r="Y115" s="38"/>
      <c r="Z115" s="38"/>
      <c r="AA115" s="38"/>
      <c r="AB115" s="38"/>
      <c r="AC115" s="38"/>
      <c r="AD115" s="38"/>
      <c r="AE115" s="38"/>
      <c r="AT115" s="19" t="s">
        <v>193</v>
      </c>
      <c r="AU115" s="19" t="s">
        <v>72</v>
      </c>
    </row>
    <row r="116" s="10" customFormat="1">
      <c r="A116" s="10"/>
      <c r="B116" s="171"/>
      <c r="C116" s="10"/>
      <c r="D116" s="166" t="s">
        <v>176</v>
      </c>
      <c r="E116" s="172" t="s">
        <v>3</v>
      </c>
      <c r="F116" s="173" t="s">
        <v>552</v>
      </c>
      <c r="G116" s="10"/>
      <c r="H116" s="174">
        <v>1000</v>
      </c>
      <c r="I116" s="175"/>
      <c r="J116" s="10"/>
      <c r="K116" s="10"/>
      <c r="L116" s="171"/>
      <c r="M116" s="176"/>
      <c r="N116" s="177"/>
      <c r="O116" s="177"/>
      <c r="P116" s="177"/>
      <c r="Q116" s="177"/>
      <c r="R116" s="177"/>
      <c r="S116" s="177"/>
      <c r="T116" s="178"/>
      <c r="U116" s="10"/>
      <c r="V116" s="10"/>
      <c r="W116" s="10"/>
      <c r="X116" s="10"/>
      <c r="Y116" s="10"/>
      <c r="Z116" s="10"/>
      <c r="AA116" s="10"/>
      <c r="AB116" s="10"/>
      <c r="AC116" s="10"/>
      <c r="AD116" s="10"/>
      <c r="AE116" s="10"/>
      <c r="AT116" s="172" t="s">
        <v>176</v>
      </c>
      <c r="AU116" s="172" t="s">
        <v>72</v>
      </c>
      <c r="AV116" s="10" t="s">
        <v>81</v>
      </c>
      <c r="AW116" s="10" t="s">
        <v>33</v>
      </c>
      <c r="AX116" s="10" t="s">
        <v>79</v>
      </c>
      <c r="AY116" s="172" t="s">
        <v>172</v>
      </c>
    </row>
    <row r="117" s="2" customFormat="1" ht="16.5" customHeight="1">
      <c r="A117" s="38"/>
      <c r="B117" s="152"/>
      <c r="C117" s="153" t="s">
        <v>236</v>
      </c>
      <c r="D117" s="153" t="s">
        <v>166</v>
      </c>
      <c r="E117" s="154" t="s">
        <v>404</v>
      </c>
      <c r="F117" s="155" t="s">
        <v>405</v>
      </c>
      <c r="G117" s="156" t="s">
        <v>221</v>
      </c>
      <c r="H117" s="157">
        <v>18</v>
      </c>
      <c r="I117" s="158"/>
      <c r="J117" s="159">
        <f>ROUND(I117*H117,2)</f>
        <v>0</v>
      </c>
      <c r="K117" s="155" t="s">
        <v>170</v>
      </c>
      <c r="L117" s="39"/>
      <c r="M117" s="160" t="s">
        <v>3</v>
      </c>
      <c r="N117" s="161" t="s">
        <v>43</v>
      </c>
      <c r="O117" s="72"/>
      <c r="P117" s="162">
        <f>O117*H117</f>
        <v>0</v>
      </c>
      <c r="Q117" s="162">
        <v>0</v>
      </c>
      <c r="R117" s="162">
        <f>Q117*H117</f>
        <v>0</v>
      </c>
      <c r="S117" s="162">
        <v>0</v>
      </c>
      <c r="T117" s="163">
        <f>S117*H117</f>
        <v>0</v>
      </c>
      <c r="U117" s="38"/>
      <c r="V117" s="38"/>
      <c r="W117" s="38"/>
      <c r="X117" s="38"/>
      <c r="Y117" s="38"/>
      <c r="Z117" s="38"/>
      <c r="AA117" s="38"/>
      <c r="AB117" s="38"/>
      <c r="AC117" s="38"/>
      <c r="AD117" s="38"/>
      <c r="AE117" s="38"/>
      <c r="AR117" s="164" t="s">
        <v>171</v>
      </c>
      <c r="AT117" s="164" t="s">
        <v>166</v>
      </c>
      <c r="AU117" s="164" t="s">
        <v>72</v>
      </c>
      <c r="AY117" s="19" t="s">
        <v>172</v>
      </c>
      <c r="BE117" s="165">
        <f>IF(N117="základní",J117,0)</f>
        <v>0</v>
      </c>
      <c r="BF117" s="165">
        <f>IF(N117="snížená",J117,0)</f>
        <v>0</v>
      </c>
      <c r="BG117" s="165">
        <f>IF(N117="zákl. přenesená",J117,0)</f>
        <v>0</v>
      </c>
      <c r="BH117" s="165">
        <f>IF(N117="sníž. přenesená",J117,0)</f>
        <v>0</v>
      </c>
      <c r="BI117" s="165">
        <f>IF(N117="nulová",J117,0)</f>
        <v>0</v>
      </c>
      <c r="BJ117" s="19" t="s">
        <v>79</v>
      </c>
      <c r="BK117" s="165">
        <f>ROUND(I117*H117,2)</f>
        <v>0</v>
      </c>
      <c r="BL117" s="19" t="s">
        <v>171</v>
      </c>
      <c r="BM117" s="164" t="s">
        <v>406</v>
      </c>
    </row>
    <row r="118" s="2" customFormat="1">
      <c r="A118" s="38"/>
      <c r="B118" s="39"/>
      <c r="C118" s="38"/>
      <c r="D118" s="166" t="s">
        <v>174</v>
      </c>
      <c r="E118" s="38"/>
      <c r="F118" s="167" t="s">
        <v>407</v>
      </c>
      <c r="G118" s="38"/>
      <c r="H118" s="38"/>
      <c r="I118" s="168"/>
      <c r="J118" s="38"/>
      <c r="K118" s="38"/>
      <c r="L118" s="39"/>
      <c r="M118" s="169"/>
      <c r="N118" s="170"/>
      <c r="O118" s="72"/>
      <c r="P118" s="72"/>
      <c r="Q118" s="72"/>
      <c r="R118" s="72"/>
      <c r="S118" s="72"/>
      <c r="T118" s="73"/>
      <c r="U118" s="38"/>
      <c r="V118" s="38"/>
      <c r="W118" s="38"/>
      <c r="X118" s="38"/>
      <c r="Y118" s="38"/>
      <c r="Z118" s="38"/>
      <c r="AA118" s="38"/>
      <c r="AB118" s="38"/>
      <c r="AC118" s="38"/>
      <c r="AD118" s="38"/>
      <c r="AE118" s="38"/>
      <c r="AT118" s="19" t="s">
        <v>174</v>
      </c>
      <c r="AU118" s="19" t="s">
        <v>72</v>
      </c>
    </row>
    <row r="119" s="2" customFormat="1">
      <c r="A119" s="38"/>
      <c r="B119" s="39"/>
      <c r="C119" s="38"/>
      <c r="D119" s="166" t="s">
        <v>193</v>
      </c>
      <c r="E119" s="38"/>
      <c r="F119" s="179" t="s">
        <v>408</v>
      </c>
      <c r="G119" s="38"/>
      <c r="H119" s="38"/>
      <c r="I119" s="168"/>
      <c r="J119" s="38"/>
      <c r="K119" s="38"/>
      <c r="L119" s="39"/>
      <c r="M119" s="169"/>
      <c r="N119" s="170"/>
      <c r="O119" s="72"/>
      <c r="P119" s="72"/>
      <c r="Q119" s="72"/>
      <c r="R119" s="72"/>
      <c r="S119" s="72"/>
      <c r="T119" s="73"/>
      <c r="U119" s="38"/>
      <c r="V119" s="38"/>
      <c r="W119" s="38"/>
      <c r="X119" s="38"/>
      <c r="Y119" s="38"/>
      <c r="Z119" s="38"/>
      <c r="AA119" s="38"/>
      <c r="AB119" s="38"/>
      <c r="AC119" s="38"/>
      <c r="AD119" s="38"/>
      <c r="AE119" s="38"/>
      <c r="AT119" s="19" t="s">
        <v>193</v>
      </c>
      <c r="AU119" s="19" t="s">
        <v>72</v>
      </c>
    </row>
    <row r="120" s="2" customFormat="1" ht="16.5" customHeight="1">
      <c r="A120" s="38"/>
      <c r="B120" s="152"/>
      <c r="C120" s="153" t="s">
        <v>241</v>
      </c>
      <c r="D120" s="153" t="s">
        <v>166</v>
      </c>
      <c r="E120" s="154" t="s">
        <v>409</v>
      </c>
      <c r="F120" s="155" t="s">
        <v>410</v>
      </c>
      <c r="G120" s="156" t="s">
        <v>214</v>
      </c>
      <c r="H120" s="157">
        <v>2.1600000000000001</v>
      </c>
      <c r="I120" s="158"/>
      <c r="J120" s="159">
        <f>ROUND(I120*H120,2)</f>
        <v>0</v>
      </c>
      <c r="K120" s="155" t="s">
        <v>170</v>
      </c>
      <c r="L120" s="39"/>
      <c r="M120" s="160" t="s">
        <v>3</v>
      </c>
      <c r="N120" s="161" t="s">
        <v>43</v>
      </c>
      <c r="O120" s="72"/>
      <c r="P120" s="162">
        <f>O120*H120</f>
        <v>0</v>
      </c>
      <c r="Q120" s="162">
        <v>0</v>
      </c>
      <c r="R120" s="162">
        <f>Q120*H120</f>
        <v>0</v>
      </c>
      <c r="S120" s="162">
        <v>0</v>
      </c>
      <c r="T120" s="163">
        <f>S120*H120</f>
        <v>0</v>
      </c>
      <c r="U120" s="38"/>
      <c r="V120" s="38"/>
      <c r="W120" s="38"/>
      <c r="X120" s="38"/>
      <c r="Y120" s="38"/>
      <c r="Z120" s="38"/>
      <c r="AA120" s="38"/>
      <c r="AB120" s="38"/>
      <c r="AC120" s="38"/>
      <c r="AD120" s="38"/>
      <c r="AE120" s="38"/>
      <c r="AR120" s="164" t="s">
        <v>292</v>
      </c>
      <c r="AT120" s="164" t="s">
        <v>166</v>
      </c>
      <c r="AU120" s="164" t="s">
        <v>72</v>
      </c>
      <c r="AY120" s="19" t="s">
        <v>172</v>
      </c>
      <c r="BE120" s="165">
        <f>IF(N120="základní",J120,0)</f>
        <v>0</v>
      </c>
      <c r="BF120" s="165">
        <f>IF(N120="snížená",J120,0)</f>
        <v>0</v>
      </c>
      <c r="BG120" s="165">
        <f>IF(N120="zákl. přenesená",J120,0)</f>
        <v>0</v>
      </c>
      <c r="BH120" s="165">
        <f>IF(N120="sníž. přenesená",J120,0)</f>
        <v>0</v>
      </c>
      <c r="BI120" s="165">
        <f>IF(N120="nulová",J120,0)</f>
        <v>0</v>
      </c>
      <c r="BJ120" s="19" t="s">
        <v>79</v>
      </c>
      <c r="BK120" s="165">
        <f>ROUND(I120*H120,2)</f>
        <v>0</v>
      </c>
      <c r="BL120" s="19" t="s">
        <v>292</v>
      </c>
      <c r="BM120" s="164" t="s">
        <v>411</v>
      </c>
    </row>
    <row r="121" s="2" customFormat="1">
      <c r="A121" s="38"/>
      <c r="B121" s="39"/>
      <c r="C121" s="38"/>
      <c r="D121" s="166" t="s">
        <v>174</v>
      </c>
      <c r="E121" s="38"/>
      <c r="F121" s="167" t="s">
        <v>412</v>
      </c>
      <c r="G121" s="38"/>
      <c r="H121" s="38"/>
      <c r="I121" s="168"/>
      <c r="J121" s="38"/>
      <c r="K121" s="38"/>
      <c r="L121" s="39"/>
      <c r="M121" s="169"/>
      <c r="N121" s="170"/>
      <c r="O121" s="72"/>
      <c r="P121" s="72"/>
      <c r="Q121" s="72"/>
      <c r="R121" s="72"/>
      <c r="S121" s="72"/>
      <c r="T121" s="73"/>
      <c r="U121" s="38"/>
      <c r="V121" s="38"/>
      <c r="W121" s="38"/>
      <c r="X121" s="38"/>
      <c r="Y121" s="38"/>
      <c r="Z121" s="38"/>
      <c r="AA121" s="38"/>
      <c r="AB121" s="38"/>
      <c r="AC121" s="38"/>
      <c r="AD121" s="38"/>
      <c r="AE121" s="38"/>
      <c r="AT121" s="19" t="s">
        <v>174</v>
      </c>
      <c r="AU121" s="19" t="s">
        <v>72</v>
      </c>
    </row>
    <row r="122" s="10" customFormat="1">
      <c r="A122" s="10"/>
      <c r="B122" s="171"/>
      <c r="C122" s="10"/>
      <c r="D122" s="166" t="s">
        <v>176</v>
      </c>
      <c r="E122" s="172" t="s">
        <v>3</v>
      </c>
      <c r="F122" s="173" t="s">
        <v>553</v>
      </c>
      <c r="G122" s="10"/>
      <c r="H122" s="174">
        <v>2.1600000000000001</v>
      </c>
      <c r="I122" s="175"/>
      <c r="J122" s="10"/>
      <c r="K122" s="10"/>
      <c r="L122" s="171"/>
      <c r="M122" s="176"/>
      <c r="N122" s="177"/>
      <c r="O122" s="177"/>
      <c r="P122" s="177"/>
      <c r="Q122" s="177"/>
      <c r="R122" s="177"/>
      <c r="S122" s="177"/>
      <c r="T122" s="178"/>
      <c r="U122" s="10"/>
      <c r="V122" s="10"/>
      <c r="W122" s="10"/>
      <c r="X122" s="10"/>
      <c r="Y122" s="10"/>
      <c r="Z122" s="10"/>
      <c r="AA122" s="10"/>
      <c r="AB122" s="10"/>
      <c r="AC122" s="10"/>
      <c r="AD122" s="10"/>
      <c r="AE122" s="10"/>
      <c r="AT122" s="172" t="s">
        <v>176</v>
      </c>
      <c r="AU122" s="172" t="s">
        <v>72</v>
      </c>
      <c r="AV122" s="10" t="s">
        <v>81</v>
      </c>
      <c r="AW122" s="10" t="s">
        <v>33</v>
      </c>
      <c r="AX122" s="10" t="s">
        <v>79</v>
      </c>
      <c r="AY122" s="172" t="s">
        <v>172</v>
      </c>
    </row>
    <row r="123" s="2" customFormat="1" ht="16.5" customHeight="1">
      <c r="A123" s="38"/>
      <c r="B123" s="152"/>
      <c r="C123" s="153" t="s">
        <v>246</v>
      </c>
      <c r="D123" s="153" t="s">
        <v>166</v>
      </c>
      <c r="E123" s="154" t="s">
        <v>284</v>
      </c>
      <c r="F123" s="155" t="s">
        <v>285</v>
      </c>
      <c r="G123" s="156" t="s">
        <v>214</v>
      </c>
      <c r="H123" s="157">
        <v>56.159999999999997</v>
      </c>
      <c r="I123" s="158"/>
      <c r="J123" s="159">
        <f>ROUND(I123*H123,2)</f>
        <v>0</v>
      </c>
      <c r="K123" s="155" t="s">
        <v>170</v>
      </c>
      <c r="L123" s="39"/>
      <c r="M123" s="160" t="s">
        <v>3</v>
      </c>
      <c r="N123" s="161" t="s">
        <v>43</v>
      </c>
      <c r="O123" s="72"/>
      <c r="P123" s="162">
        <f>O123*H123</f>
        <v>0</v>
      </c>
      <c r="Q123" s="162">
        <v>0</v>
      </c>
      <c r="R123" s="162">
        <f>Q123*H123</f>
        <v>0</v>
      </c>
      <c r="S123" s="162">
        <v>0</v>
      </c>
      <c r="T123" s="163">
        <f>S123*H123</f>
        <v>0</v>
      </c>
      <c r="U123" s="38"/>
      <c r="V123" s="38"/>
      <c r="W123" s="38"/>
      <c r="X123" s="38"/>
      <c r="Y123" s="38"/>
      <c r="Z123" s="38"/>
      <c r="AA123" s="38"/>
      <c r="AB123" s="38"/>
      <c r="AC123" s="38"/>
      <c r="AD123" s="38"/>
      <c r="AE123" s="38"/>
      <c r="AR123" s="164" t="s">
        <v>171</v>
      </c>
      <c r="AT123" s="164" t="s">
        <v>166</v>
      </c>
      <c r="AU123" s="164" t="s">
        <v>72</v>
      </c>
      <c r="AY123" s="19" t="s">
        <v>172</v>
      </c>
      <c r="BE123" s="165">
        <f>IF(N123="základní",J123,0)</f>
        <v>0</v>
      </c>
      <c r="BF123" s="165">
        <f>IF(N123="snížená",J123,0)</f>
        <v>0</v>
      </c>
      <c r="BG123" s="165">
        <f>IF(N123="zákl. přenesená",J123,0)</f>
        <v>0</v>
      </c>
      <c r="BH123" s="165">
        <f>IF(N123="sníž. přenesená",J123,0)</f>
        <v>0</v>
      </c>
      <c r="BI123" s="165">
        <f>IF(N123="nulová",J123,0)</f>
        <v>0</v>
      </c>
      <c r="BJ123" s="19" t="s">
        <v>79</v>
      </c>
      <c r="BK123" s="165">
        <f>ROUND(I123*H123,2)</f>
        <v>0</v>
      </c>
      <c r="BL123" s="19" t="s">
        <v>171</v>
      </c>
      <c r="BM123" s="164" t="s">
        <v>414</v>
      </c>
    </row>
    <row r="124" s="2" customFormat="1">
      <c r="A124" s="38"/>
      <c r="B124" s="39"/>
      <c r="C124" s="38"/>
      <c r="D124" s="166" t="s">
        <v>174</v>
      </c>
      <c r="E124" s="38"/>
      <c r="F124" s="167" t="s">
        <v>287</v>
      </c>
      <c r="G124" s="38"/>
      <c r="H124" s="38"/>
      <c r="I124" s="168"/>
      <c r="J124" s="38"/>
      <c r="K124" s="38"/>
      <c r="L124" s="39"/>
      <c r="M124" s="169"/>
      <c r="N124" s="170"/>
      <c r="O124" s="72"/>
      <c r="P124" s="72"/>
      <c r="Q124" s="72"/>
      <c r="R124" s="72"/>
      <c r="S124" s="72"/>
      <c r="T124" s="73"/>
      <c r="U124" s="38"/>
      <c r="V124" s="38"/>
      <c r="W124" s="38"/>
      <c r="X124" s="38"/>
      <c r="Y124" s="38"/>
      <c r="Z124" s="38"/>
      <c r="AA124" s="38"/>
      <c r="AB124" s="38"/>
      <c r="AC124" s="38"/>
      <c r="AD124" s="38"/>
      <c r="AE124" s="38"/>
      <c r="AT124" s="19" t="s">
        <v>174</v>
      </c>
      <c r="AU124" s="19" t="s">
        <v>72</v>
      </c>
    </row>
    <row r="125" s="10" customFormat="1">
      <c r="A125" s="10"/>
      <c r="B125" s="171"/>
      <c r="C125" s="10"/>
      <c r="D125" s="166" t="s">
        <v>176</v>
      </c>
      <c r="E125" s="172" t="s">
        <v>3</v>
      </c>
      <c r="F125" s="173" t="s">
        <v>554</v>
      </c>
      <c r="G125" s="10"/>
      <c r="H125" s="174">
        <v>2.1600000000000001</v>
      </c>
      <c r="I125" s="175"/>
      <c r="J125" s="10"/>
      <c r="K125" s="10"/>
      <c r="L125" s="171"/>
      <c r="M125" s="176"/>
      <c r="N125" s="177"/>
      <c r="O125" s="177"/>
      <c r="P125" s="177"/>
      <c r="Q125" s="177"/>
      <c r="R125" s="177"/>
      <c r="S125" s="177"/>
      <c r="T125" s="178"/>
      <c r="U125" s="10"/>
      <c r="V125" s="10"/>
      <c r="W125" s="10"/>
      <c r="X125" s="10"/>
      <c r="Y125" s="10"/>
      <c r="Z125" s="10"/>
      <c r="AA125" s="10"/>
      <c r="AB125" s="10"/>
      <c r="AC125" s="10"/>
      <c r="AD125" s="10"/>
      <c r="AE125" s="10"/>
      <c r="AT125" s="172" t="s">
        <v>176</v>
      </c>
      <c r="AU125" s="172" t="s">
        <v>72</v>
      </c>
      <c r="AV125" s="10" t="s">
        <v>81</v>
      </c>
      <c r="AW125" s="10" t="s">
        <v>33</v>
      </c>
      <c r="AX125" s="10" t="s">
        <v>72</v>
      </c>
      <c r="AY125" s="172" t="s">
        <v>172</v>
      </c>
    </row>
    <row r="126" s="10" customFormat="1">
      <c r="A126" s="10"/>
      <c r="B126" s="171"/>
      <c r="C126" s="10"/>
      <c r="D126" s="166" t="s">
        <v>176</v>
      </c>
      <c r="E126" s="172" t="s">
        <v>3</v>
      </c>
      <c r="F126" s="173" t="s">
        <v>555</v>
      </c>
      <c r="G126" s="10"/>
      <c r="H126" s="174">
        <v>54</v>
      </c>
      <c r="I126" s="175"/>
      <c r="J126" s="10"/>
      <c r="K126" s="10"/>
      <c r="L126" s="171"/>
      <c r="M126" s="176"/>
      <c r="N126" s="177"/>
      <c r="O126" s="177"/>
      <c r="P126" s="177"/>
      <c r="Q126" s="177"/>
      <c r="R126" s="177"/>
      <c r="S126" s="177"/>
      <c r="T126" s="178"/>
      <c r="U126" s="10"/>
      <c r="V126" s="10"/>
      <c r="W126" s="10"/>
      <c r="X126" s="10"/>
      <c r="Y126" s="10"/>
      <c r="Z126" s="10"/>
      <c r="AA126" s="10"/>
      <c r="AB126" s="10"/>
      <c r="AC126" s="10"/>
      <c r="AD126" s="10"/>
      <c r="AE126" s="10"/>
      <c r="AT126" s="172" t="s">
        <v>176</v>
      </c>
      <c r="AU126" s="172" t="s">
        <v>72</v>
      </c>
      <c r="AV126" s="10" t="s">
        <v>81</v>
      </c>
      <c r="AW126" s="10" t="s">
        <v>33</v>
      </c>
      <c r="AX126" s="10" t="s">
        <v>72</v>
      </c>
      <c r="AY126" s="172" t="s">
        <v>172</v>
      </c>
    </row>
    <row r="127" s="11" customFormat="1">
      <c r="A127" s="11"/>
      <c r="B127" s="180"/>
      <c r="C127" s="11"/>
      <c r="D127" s="166" t="s">
        <v>176</v>
      </c>
      <c r="E127" s="181" t="s">
        <v>3</v>
      </c>
      <c r="F127" s="182" t="s">
        <v>197</v>
      </c>
      <c r="G127" s="11"/>
      <c r="H127" s="183">
        <v>56.159999999999997</v>
      </c>
      <c r="I127" s="184"/>
      <c r="J127" s="11"/>
      <c r="K127" s="11"/>
      <c r="L127" s="180"/>
      <c r="M127" s="185"/>
      <c r="N127" s="186"/>
      <c r="O127" s="186"/>
      <c r="P127" s="186"/>
      <c r="Q127" s="186"/>
      <c r="R127" s="186"/>
      <c r="S127" s="186"/>
      <c r="T127" s="187"/>
      <c r="U127" s="11"/>
      <c r="V127" s="11"/>
      <c r="W127" s="11"/>
      <c r="X127" s="11"/>
      <c r="Y127" s="11"/>
      <c r="Z127" s="11"/>
      <c r="AA127" s="11"/>
      <c r="AB127" s="11"/>
      <c r="AC127" s="11"/>
      <c r="AD127" s="11"/>
      <c r="AE127" s="11"/>
      <c r="AT127" s="181" t="s">
        <v>176</v>
      </c>
      <c r="AU127" s="181" t="s">
        <v>72</v>
      </c>
      <c r="AV127" s="11" t="s">
        <v>171</v>
      </c>
      <c r="AW127" s="11" t="s">
        <v>33</v>
      </c>
      <c r="AX127" s="11" t="s">
        <v>79</v>
      </c>
      <c r="AY127" s="181" t="s">
        <v>172</v>
      </c>
    </row>
    <row r="128" s="2" customFormat="1" ht="24.15" customHeight="1">
      <c r="A128" s="38"/>
      <c r="B128" s="152"/>
      <c r="C128" s="153" t="s">
        <v>252</v>
      </c>
      <c r="D128" s="153" t="s">
        <v>166</v>
      </c>
      <c r="E128" s="154" t="s">
        <v>310</v>
      </c>
      <c r="F128" s="155" t="s">
        <v>311</v>
      </c>
      <c r="G128" s="156" t="s">
        <v>214</v>
      </c>
      <c r="H128" s="157">
        <v>54</v>
      </c>
      <c r="I128" s="158"/>
      <c r="J128" s="159">
        <f>ROUND(I128*H128,2)</f>
        <v>0</v>
      </c>
      <c r="K128" s="155" t="s">
        <v>170</v>
      </c>
      <c r="L128" s="39"/>
      <c r="M128" s="160" t="s">
        <v>3</v>
      </c>
      <c r="N128" s="161" t="s">
        <v>43</v>
      </c>
      <c r="O128" s="72"/>
      <c r="P128" s="162">
        <f>O128*H128</f>
        <v>0</v>
      </c>
      <c r="Q128" s="162">
        <v>0</v>
      </c>
      <c r="R128" s="162">
        <f>Q128*H128</f>
        <v>0</v>
      </c>
      <c r="S128" s="162">
        <v>0</v>
      </c>
      <c r="T128" s="163">
        <f>S128*H128</f>
        <v>0</v>
      </c>
      <c r="U128" s="38"/>
      <c r="V128" s="38"/>
      <c r="W128" s="38"/>
      <c r="X128" s="38"/>
      <c r="Y128" s="38"/>
      <c r="Z128" s="38"/>
      <c r="AA128" s="38"/>
      <c r="AB128" s="38"/>
      <c r="AC128" s="38"/>
      <c r="AD128" s="38"/>
      <c r="AE128" s="38"/>
      <c r="AR128" s="164" t="s">
        <v>292</v>
      </c>
      <c r="AT128" s="164" t="s">
        <v>166</v>
      </c>
      <c r="AU128" s="164" t="s">
        <v>72</v>
      </c>
      <c r="AY128" s="19" t="s">
        <v>172</v>
      </c>
      <c r="BE128" s="165">
        <f>IF(N128="základní",J128,0)</f>
        <v>0</v>
      </c>
      <c r="BF128" s="165">
        <f>IF(N128="snížená",J128,0)</f>
        <v>0</v>
      </c>
      <c r="BG128" s="165">
        <f>IF(N128="zákl. přenesená",J128,0)</f>
        <v>0</v>
      </c>
      <c r="BH128" s="165">
        <f>IF(N128="sníž. přenesená",J128,0)</f>
        <v>0</v>
      </c>
      <c r="BI128" s="165">
        <f>IF(N128="nulová",J128,0)</f>
        <v>0</v>
      </c>
      <c r="BJ128" s="19" t="s">
        <v>79</v>
      </c>
      <c r="BK128" s="165">
        <f>ROUND(I128*H128,2)</f>
        <v>0</v>
      </c>
      <c r="BL128" s="19" t="s">
        <v>292</v>
      </c>
      <c r="BM128" s="164" t="s">
        <v>417</v>
      </c>
    </row>
    <row r="129" s="2" customFormat="1">
      <c r="A129" s="38"/>
      <c r="B129" s="39"/>
      <c r="C129" s="38"/>
      <c r="D129" s="166" t="s">
        <v>174</v>
      </c>
      <c r="E129" s="38"/>
      <c r="F129" s="167" t="s">
        <v>313</v>
      </c>
      <c r="G129" s="38"/>
      <c r="H129" s="38"/>
      <c r="I129" s="168"/>
      <c r="J129" s="38"/>
      <c r="K129" s="38"/>
      <c r="L129" s="39"/>
      <c r="M129" s="169"/>
      <c r="N129" s="170"/>
      <c r="O129" s="72"/>
      <c r="P129" s="72"/>
      <c r="Q129" s="72"/>
      <c r="R129" s="72"/>
      <c r="S129" s="72"/>
      <c r="T129" s="73"/>
      <c r="U129" s="38"/>
      <c r="V129" s="38"/>
      <c r="W129" s="38"/>
      <c r="X129" s="38"/>
      <c r="Y129" s="38"/>
      <c r="Z129" s="38"/>
      <c r="AA129" s="38"/>
      <c r="AB129" s="38"/>
      <c r="AC129" s="38"/>
      <c r="AD129" s="38"/>
      <c r="AE129" s="38"/>
      <c r="AT129" s="19" t="s">
        <v>174</v>
      </c>
      <c r="AU129" s="19" t="s">
        <v>72</v>
      </c>
    </row>
    <row r="130" s="2" customFormat="1">
      <c r="A130" s="38"/>
      <c r="B130" s="39"/>
      <c r="C130" s="38"/>
      <c r="D130" s="166" t="s">
        <v>193</v>
      </c>
      <c r="E130" s="38"/>
      <c r="F130" s="179" t="s">
        <v>307</v>
      </c>
      <c r="G130" s="38"/>
      <c r="H130" s="38"/>
      <c r="I130" s="168"/>
      <c r="J130" s="38"/>
      <c r="K130" s="38"/>
      <c r="L130" s="39"/>
      <c r="M130" s="169"/>
      <c r="N130" s="170"/>
      <c r="O130" s="72"/>
      <c r="P130" s="72"/>
      <c r="Q130" s="72"/>
      <c r="R130" s="72"/>
      <c r="S130" s="72"/>
      <c r="T130" s="73"/>
      <c r="U130" s="38"/>
      <c r="V130" s="38"/>
      <c r="W130" s="38"/>
      <c r="X130" s="38"/>
      <c r="Y130" s="38"/>
      <c r="Z130" s="38"/>
      <c r="AA130" s="38"/>
      <c r="AB130" s="38"/>
      <c r="AC130" s="38"/>
      <c r="AD130" s="38"/>
      <c r="AE130" s="38"/>
      <c r="AT130" s="19" t="s">
        <v>193</v>
      </c>
      <c r="AU130" s="19" t="s">
        <v>72</v>
      </c>
    </row>
    <row r="131" s="10" customFormat="1">
      <c r="A131" s="10"/>
      <c r="B131" s="171"/>
      <c r="C131" s="10"/>
      <c r="D131" s="166" t="s">
        <v>176</v>
      </c>
      <c r="E131" s="172" t="s">
        <v>3</v>
      </c>
      <c r="F131" s="173" t="s">
        <v>556</v>
      </c>
      <c r="G131" s="10"/>
      <c r="H131" s="174">
        <v>54</v>
      </c>
      <c r="I131" s="175"/>
      <c r="J131" s="10"/>
      <c r="K131" s="10"/>
      <c r="L131" s="171"/>
      <c r="M131" s="176"/>
      <c r="N131" s="177"/>
      <c r="O131" s="177"/>
      <c r="P131" s="177"/>
      <c r="Q131" s="177"/>
      <c r="R131" s="177"/>
      <c r="S131" s="177"/>
      <c r="T131" s="178"/>
      <c r="U131" s="10"/>
      <c r="V131" s="10"/>
      <c r="W131" s="10"/>
      <c r="X131" s="10"/>
      <c r="Y131" s="10"/>
      <c r="Z131" s="10"/>
      <c r="AA131" s="10"/>
      <c r="AB131" s="10"/>
      <c r="AC131" s="10"/>
      <c r="AD131" s="10"/>
      <c r="AE131" s="10"/>
      <c r="AT131" s="172" t="s">
        <v>176</v>
      </c>
      <c r="AU131" s="172" t="s">
        <v>72</v>
      </c>
      <c r="AV131" s="10" t="s">
        <v>81</v>
      </c>
      <c r="AW131" s="10" t="s">
        <v>33</v>
      </c>
      <c r="AX131" s="10" t="s">
        <v>72</v>
      </c>
      <c r="AY131" s="172" t="s">
        <v>172</v>
      </c>
    </row>
    <row r="132" s="11" customFormat="1">
      <c r="A132" s="11"/>
      <c r="B132" s="180"/>
      <c r="C132" s="11"/>
      <c r="D132" s="166" t="s">
        <v>176</v>
      </c>
      <c r="E132" s="181" t="s">
        <v>3</v>
      </c>
      <c r="F132" s="182" t="s">
        <v>197</v>
      </c>
      <c r="G132" s="11"/>
      <c r="H132" s="183">
        <v>54</v>
      </c>
      <c r="I132" s="184"/>
      <c r="J132" s="11"/>
      <c r="K132" s="11"/>
      <c r="L132" s="180"/>
      <c r="M132" s="185"/>
      <c r="N132" s="186"/>
      <c r="O132" s="186"/>
      <c r="P132" s="186"/>
      <c r="Q132" s="186"/>
      <c r="R132" s="186"/>
      <c r="S132" s="186"/>
      <c r="T132" s="187"/>
      <c r="U132" s="11"/>
      <c r="V132" s="11"/>
      <c r="W132" s="11"/>
      <c r="X132" s="11"/>
      <c r="Y132" s="11"/>
      <c r="Z132" s="11"/>
      <c r="AA132" s="11"/>
      <c r="AB132" s="11"/>
      <c r="AC132" s="11"/>
      <c r="AD132" s="11"/>
      <c r="AE132" s="11"/>
      <c r="AT132" s="181" t="s">
        <v>176</v>
      </c>
      <c r="AU132" s="181" t="s">
        <v>72</v>
      </c>
      <c r="AV132" s="11" t="s">
        <v>171</v>
      </c>
      <c r="AW132" s="11" t="s">
        <v>33</v>
      </c>
      <c r="AX132" s="11" t="s">
        <v>79</v>
      </c>
      <c r="AY132" s="181" t="s">
        <v>172</v>
      </c>
    </row>
    <row r="133" s="2" customFormat="1" ht="24.15" customHeight="1">
      <c r="A133" s="38"/>
      <c r="B133" s="152"/>
      <c r="C133" s="153" t="s">
        <v>9</v>
      </c>
      <c r="D133" s="153" t="s">
        <v>166</v>
      </c>
      <c r="E133" s="154" t="s">
        <v>419</v>
      </c>
      <c r="F133" s="155" t="s">
        <v>420</v>
      </c>
      <c r="G133" s="156" t="s">
        <v>214</v>
      </c>
      <c r="H133" s="157">
        <v>3</v>
      </c>
      <c r="I133" s="158"/>
      <c r="J133" s="159">
        <f>ROUND(I133*H133,2)</f>
        <v>0</v>
      </c>
      <c r="K133" s="155" t="s">
        <v>170</v>
      </c>
      <c r="L133" s="39"/>
      <c r="M133" s="160" t="s">
        <v>3</v>
      </c>
      <c r="N133" s="161" t="s">
        <v>43</v>
      </c>
      <c r="O133" s="72"/>
      <c r="P133" s="162">
        <f>O133*H133</f>
        <v>0</v>
      </c>
      <c r="Q133" s="162">
        <v>0</v>
      </c>
      <c r="R133" s="162">
        <f>Q133*H133</f>
        <v>0</v>
      </c>
      <c r="S133" s="162">
        <v>0</v>
      </c>
      <c r="T133" s="163">
        <f>S133*H133</f>
        <v>0</v>
      </c>
      <c r="U133" s="38"/>
      <c r="V133" s="38"/>
      <c r="W133" s="38"/>
      <c r="X133" s="38"/>
      <c r="Y133" s="38"/>
      <c r="Z133" s="38"/>
      <c r="AA133" s="38"/>
      <c r="AB133" s="38"/>
      <c r="AC133" s="38"/>
      <c r="AD133" s="38"/>
      <c r="AE133" s="38"/>
      <c r="AR133" s="164" t="s">
        <v>292</v>
      </c>
      <c r="AT133" s="164" t="s">
        <v>166</v>
      </c>
      <c r="AU133" s="164" t="s">
        <v>72</v>
      </c>
      <c r="AY133" s="19" t="s">
        <v>172</v>
      </c>
      <c r="BE133" s="165">
        <f>IF(N133="základní",J133,0)</f>
        <v>0</v>
      </c>
      <c r="BF133" s="165">
        <f>IF(N133="snížená",J133,0)</f>
        <v>0</v>
      </c>
      <c r="BG133" s="165">
        <f>IF(N133="zákl. přenesená",J133,0)</f>
        <v>0</v>
      </c>
      <c r="BH133" s="165">
        <f>IF(N133="sníž. přenesená",J133,0)</f>
        <v>0</v>
      </c>
      <c r="BI133" s="165">
        <f>IF(N133="nulová",J133,0)</f>
        <v>0</v>
      </c>
      <c r="BJ133" s="19" t="s">
        <v>79</v>
      </c>
      <c r="BK133" s="165">
        <f>ROUND(I133*H133,2)</f>
        <v>0</v>
      </c>
      <c r="BL133" s="19" t="s">
        <v>292</v>
      </c>
      <c r="BM133" s="164" t="s">
        <v>421</v>
      </c>
    </row>
    <row r="134" s="2" customFormat="1">
      <c r="A134" s="38"/>
      <c r="B134" s="39"/>
      <c r="C134" s="38"/>
      <c r="D134" s="166" t="s">
        <v>174</v>
      </c>
      <c r="E134" s="38"/>
      <c r="F134" s="167" t="s">
        <v>422</v>
      </c>
      <c r="G134" s="38"/>
      <c r="H134" s="38"/>
      <c r="I134" s="168"/>
      <c r="J134" s="38"/>
      <c r="K134" s="38"/>
      <c r="L134" s="39"/>
      <c r="M134" s="169"/>
      <c r="N134" s="170"/>
      <c r="O134" s="72"/>
      <c r="P134" s="72"/>
      <c r="Q134" s="72"/>
      <c r="R134" s="72"/>
      <c r="S134" s="72"/>
      <c r="T134" s="73"/>
      <c r="U134" s="38"/>
      <c r="V134" s="38"/>
      <c r="W134" s="38"/>
      <c r="X134" s="38"/>
      <c r="Y134" s="38"/>
      <c r="Z134" s="38"/>
      <c r="AA134" s="38"/>
      <c r="AB134" s="38"/>
      <c r="AC134" s="38"/>
      <c r="AD134" s="38"/>
      <c r="AE134" s="38"/>
      <c r="AT134" s="19" t="s">
        <v>174</v>
      </c>
      <c r="AU134" s="19" t="s">
        <v>72</v>
      </c>
    </row>
    <row r="135" s="2" customFormat="1">
      <c r="A135" s="38"/>
      <c r="B135" s="39"/>
      <c r="C135" s="38"/>
      <c r="D135" s="166" t="s">
        <v>193</v>
      </c>
      <c r="E135" s="38"/>
      <c r="F135" s="179" t="s">
        <v>307</v>
      </c>
      <c r="G135" s="38"/>
      <c r="H135" s="38"/>
      <c r="I135" s="168"/>
      <c r="J135" s="38"/>
      <c r="K135" s="38"/>
      <c r="L135" s="39"/>
      <c r="M135" s="169"/>
      <c r="N135" s="170"/>
      <c r="O135" s="72"/>
      <c r="P135" s="72"/>
      <c r="Q135" s="72"/>
      <c r="R135" s="72"/>
      <c r="S135" s="72"/>
      <c r="T135" s="73"/>
      <c r="U135" s="38"/>
      <c r="V135" s="38"/>
      <c r="W135" s="38"/>
      <c r="X135" s="38"/>
      <c r="Y135" s="38"/>
      <c r="Z135" s="38"/>
      <c r="AA135" s="38"/>
      <c r="AB135" s="38"/>
      <c r="AC135" s="38"/>
      <c r="AD135" s="38"/>
      <c r="AE135" s="38"/>
      <c r="AT135" s="19" t="s">
        <v>193</v>
      </c>
      <c r="AU135" s="19" t="s">
        <v>72</v>
      </c>
    </row>
    <row r="136" s="10" customFormat="1">
      <c r="A136" s="10"/>
      <c r="B136" s="171"/>
      <c r="C136" s="10"/>
      <c r="D136" s="166" t="s">
        <v>176</v>
      </c>
      <c r="E136" s="172" t="s">
        <v>3</v>
      </c>
      <c r="F136" s="173" t="s">
        <v>557</v>
      </c>
      <c r="G136" s="10"/>
      <c r="H136" s="174">
        <v>3</v>
      </c>
      <c r="I136" s="175"/>
      <c r="J136" s="10"/>
      <c r="K136" s="10"/>
      <c r="L136" s="171"/>
      <c r="M136" s="176"/>
      <c r="N136" s="177"/>
      <c r="O136" s="177"/>
      <c r="P136" s="177"/>
      <c r="Q136" s="177"/>
      <c r="R136" s="177"/>
      <c r="S136" s="177"/>
      <c r="T136" s="178"/>
      <c r="U136" s="10"/>
      <c r="V136" s="10"/>
      <c r="W136" s="10"/>
      <c r="X136" s="10"/>
      <c r="Y136" s="10"/>
      <c r="Z136" s="10"/>
      <c r="AA136" s="10"/>
      <c r="AB136" s="10"/>
      <c r="AC136" s="10"/>
      <c r="AD136" s="10"/>
      <c r="AE136" s="10"/>
      <c r="AT136" s="172" t="s">
        <v>176</v>
      </c>
      <c r="AU136" s="172" t="s">
        <v>72</v>
      </c>
      <c r="AV136" s="10" t="s">
        <v>81</v>
      </c>
      <c r="AW136" s="10" t="s">
        <v>33</v>
      </c>
      <c r="AX136" s="10" t="s">
        <v>79</v>
      </c>
      <c r="AY136" s="172" t="s">
        <v>172</v>
      </c>
    </row>
    <row r="137" s="2" customFormat="1" ht="24.15" customHeight="1">
      <c r="A137" s="38"/>
      <c r="B137" s="152"/>
      <c r="C137" s="153" t="s">
        <v>262</v>
      </c>
      <c r="D137" s="153" t="s">
        <v>166</v>
      </c>
      <c r="E137" s="154" t="s">
        <v>424</v>
      </c>
      <c r="F137" s="155" t="s">
        <v>425</v>
      </c>
      <c r="G137" s="156" t="s">
        <v>214</v>
      </c>
      <c r="H137" s="157">
        <v>2.1600000000000001</v>
      </c>
      <c r="I137" s="158"/>
      <c r="J137" s="159">
        <f>ROUND(I137*H137,2)</f>
        <v>0</v>
      </c>
      <c r="K137" s="155" t="s">
        <v>170</v>
      </c>
      <c r="L137" s="39"/>
      <c r="M137" s="160" t="s">
        <v>3</v>
      </c>
      <c r="N137" s="161" t="s">
        <v>43</v>
      </c>
      <c r="O137" s="72"/>
      <c r="P137" s="162">
        <f>O137*H137</f>
        <v>0</v>
      </c>
      <c r="Q137" s="162">
        <v>0</v>
      </c>
      <c r="R137" s="162">
        <f>Q137*H137</f>
        <v>0</v>
      </c>
      <c r="S137" s="162">
        <v>0</v>
      </c>
      <c r="T137" s="163">
        <f>S137*H137</f>
        <v>0</v>
      </c>
      <c r="U137" s="38"/>
      <c r="V137" s="38"/>
      <c r="W137" s="38"/>
      <c r="X137" s="38"/>
      <c r="Y137" s="38"/>
      <c r="Z137" s="38"/>
      <c r="AA137" s="38"/>
      <c r="AB137" s="38"/>
      <c r="AC137" s="38"/>
      <c r="AD137" s="38"/>
      <c r="AE137" s="38"/>
      <c r="AR137" s="164" t="s">
        <v>292</v>
      </c>
      <c r="AT137" s="164" t="s">
        <v>166</v>
      </c>
      <c r="AU137" s="164" t="s">
        <v>72</v>
      </c>
      <c r="AY137" s="19" t="s">
        <v>172</v>
      </c>
      <c r="BE137" s="165">
        <f>IF(N137="základní",J137,0)</f>
        <v>0</v>
      </c>
      <c r="BF137" s="165">
        <f>IF(N137="snížená",J137,0)</f>
        <v>0</v>
      </c>
      <c r="BG137" s="165">
        <f>IF(N137="zákl. přenesená",J137,0)</f>
        <v>0</v>
      </c>
      <c r="BH137" s="165">
        <f>IF(N137="sníž. přenesená",J137,0)</f>
        <v>0</v>
      </c>
      <c r="BI137" s="165">
        <f>IF(N137="nulová",J137,0)</f>
        <v>0</v>
      </c>
      <c r="BJ137" s="19" t="s">
        <v>79</v>
      </c>
      <c r="BK137" s="165">
        <f>ROUND(I137*H137,2)</f>
        <v>0</v>
      </c>
      <c r="BL137" s="19" t="s">
        <v>292</v>
      </c>
      <c r="BM137" s="164" t="s">
        <v>426</v>
      </c>
    </row>
    <row r="138" s="2" customFormat="1">
      <c r="A138" s="38"/>
      <c r="B138" s="39"/>
      <c r="C138" s="38"/>
      <c r="D138" s="166" t="s">
        <v>174</v>
      </c>
      <c r="E138" s="38"/>
      <c r="F138" s="167" t="s">
        <v>427</v>
      </c>
      <c r="G138" s="38"/>
      <c r="H138" s="38"/>
      <c r="I138" s="168"/>
      <c r="J138" s="38"/>
      <c r="K138" s="38"/>
      <c r="L138" s="39"/>
      <c r="M138" s="169"/>
      <c r="N138" s="170"/>
      <c r="O138" s="72"/>
      <c r="P138" s="72"/>
      <c r="Q138" s="72"/>
      <c r="R138" s="72"/>
      <c r="S138" s="72"/>
      <c r="T138" s="73"/>
      <c r="U138" s="38"/>
      <c r="V138" s="38"/>
      <c r="W138" s="38"/>
      <c r="X138" s="38"/>
      <c r="Y138" s="38"/>
      <c r="Z138" s="38"/>
      <c r="AA138" s="38"/>
      <c r="AB138" s="38"/>
      <c r="AC138" s="38"/>
      <c r="AD138" s="38"/>
      <c r="AE138" s="38"/>
      <c r="AT138" s="19" t="s">
        <v>174</v>
      </c>
      <c r="AU138" s="19" t="s">
        <v>72</v>
      </c>
    </row>
    <row r="139" s="2" customFormat="1">
      <c r="A139" s="38"/>
      <c r="B139" s="39"/>
      <c r="C139" s="38"/>
      <c r="D139" s="166" t="s">
        <v>193</v>
      </c>
      <c r="E139" s="38"/>
      <c r="F139" s="179" t="s">
        <v>307</v>
      </c>
      <c r="G139" s="38"/>
      <c r="H139" s="38"/>
      <c r="I139" s="168"/>
      <c r="J139" s="38"/>
      <c r="K139" s="38"/>
      <c r="L139" s="39"/>
      <c r="M139" s="169"/>
      <c r="N139" s="170"/>
      <c r="O139" s="72"/>
      <c r="P139" s="72"/>
      <c r="Q139" s="72"/>
      <c r="R139" s="72"/>
      <c r="S139" s="72"/>
      <c r="T139" s="73"/>
      <c r="U139" s="38"/>
      <c r="V139" s="38"/>
      <c r="W139" s="38"/>
      <c r="X139" s="38"/>
      <c r="Y139" s="38"/>
      <c r="Z139" s="38"/>
      <c r="AA139" s="38"/>
      <c r="AB139" s="38"/>
      <c r="AC139" s="38"/>
      <c r="AD139" s="38"/>
      <c r="AE139" s="38"/>
      <c r="AT139" s="19" t="s">
        <v>193</v>
      </c>
      <c r="AU139" s="19" t="s">
        <v>72</v>
      </c>
    </row>
    <row r="140" s="10" customFormat="1">
      <c r="A140" s="10"/>
      <c r="B140" s="171"/>
      <c r="C140" s="10"/>
      <c r="D140" s="166" t="s">
        <v>176</v>
      </c>
      <c r="E140" s="172" t="s">
        <v>3</v>
      </c>
      <c r="F140" s="173" t="s">
        <v>558</v>
      </c>
      <c r="G140" s="10"/>
      <c r="H140" s="174">
        <v>2.1600000000000001</v>
      </c>
      <c r="I140" s="175"/>
      <c r="J140" s="10"/>
      <c r="K140" s="10"/>
      <c r="L140" s="171"/>
      <c r="M140" s="176"/>
      <c r="N140" s="177"/>
      <c r="O140" s="177"/>
      <c r="P140" s="177"/>
      <c r="Q140" s="177"/>
      <c r="R140" s="177"/>
      <c r="S140" s="177"/>
      <c r="T140" s="178"/>
      <c r="U140" s="10"/>
      <c r="V140" s="10"/>
      <c r="W140" s="10"/>
      <c r="X140" s="10"/>
      <c r="Y140" s="10"/>
      <c r="Z140" s="10"/>
      <c r="AA140" s="10"/>
      <c r="AB140" s="10"/>
      <c r="AC140" s="10"/>
      <c r="AD140" s="10"/>
      <c r="AE140" s="10"/>
      <c r="AT140" s="172" t="s">
        <v>176</v>
      </c>
      <c r="AU140" s="172" t="s">
        <v>72</v>
      </c>
      <c r="AV140" s="10" t="s">
        <v>81</v>
      </c>
      <c r="AW140" s="10" t="s">
        <v>33</v>
      </c>
      <c r="AX140" s="10" t="s">
        <v>79</v>
      </c>
      <c r="AY140" s="172" t="s">
        <v>172</v>
      </c>
    </row>
    <row r="141" s="2" customFormat="1" ht="24.15" customHeight="1">
      <c r="A141" s="38"/>
      <c r="B141" s="152"/>
      <c r="C141" s="153" t="s">
        <v>266</v>
      </c>
      <c r="D141" s="153" t="s">
        <v>166</v>
      </c>
      <c r="E141" s="154" t="s">
        <v>429</v>
      </c>
      <c r="F141" s="155" t="s">
        <v>430</v>
      </c>
      <c r="G141" s="156" t="s">
        <v>214</v>
      </c>
      <c r="H141" s="157">
        <v>59.268000000000001</v>
      </c>
      <c r="I141" s="158"/>
      <c r="J141" s="159">
        <f>ROUND(I141*H141,2)</f>
        <v>0</v>
      </c>
      <c r="K141" s="155" t="s">
        <v>170</v>
      </c>
      <c r="L141" s="39"/>
      <c r="M141" s="160" t="s">
        <v>3</v>
      </c>
      <c r="N141" s="161" t="s">
        <v>43</v>
      </c>
      <c r="O141" s="72"/>
      <c r="P141" s="162">
        <f>O141*H141</f>
        <v>0</v>
      </c>
      <c r="Q141" s="162">
        <v>0</v>
      </c>
      <c r="R141" s="162">
        <f>Q141*H141</f>
        <v>0</v>
      </c>
      <c r="S141" s="162">
        <v>0</v>
      </c>
      <c r="T141" s="163">
        <f>S141*H141</f>
        <v>0</v>
      </c>
      <c r="U141" s="38"/>
      <c r="V141" s="38"/>
      <c r="W141" s="38"/>
      <c r="X141" s="38"/>
      <c r="Y141" s="38"/>
      <c r="Z141" s="38"/>
      <c r="AA141" s="38"/>
      <c r="AB141" s="38"/>
      <c r="AC141" s="38"/>
      <c r="AD141" s="38"/>
      <c r="AE141" s="38"/>
      <c r="AR141" s="164" t="s">
        <v>292</v>
      </c>
      <c r="AT141" s="164" t="s">
        <v>166</v>
      </c>
      <c r="AU141" s="164" t="s">
        <v>72</v>
      </c>
      <c r="AY141" s="19" t="s">
        <v>172</v>
      </c>
      <c r="BE141" s="165">
        <f>IF(N141="základní",J141,0)</f>
        <v>0</v>
      </c>
      <c r="BF141" s="165">
        <f>IF(N141="snížená",J141,0)</f>
        <v>0</v>
      </c>
      <c r="BG141" s="165">
        <f>IF(N141="zákl. přenesená",J141,0)</f>
        <v>0</v>
      </c>
      <c r="BH141" s="165">
        <f>IF(N141="sníž. přenesená",J141,0)</f>
        <v>0</v>
      </c>
      <c r="BI141" s="165">
        <f>IF(N141="nulová",J141,0)</f>
        <v>0</v>
      </c>
      <c r="BJ141" s="19" t="s">
        <v>79</v>
      </c>
      <c r="BK141" s="165">
        <f>ROUND(I141*H141,2)</f>
        <v>0</v>
      </c>
      <c r="BL141" s="19" t="s">
        <v>292</v>
      </c>
      <c r="BM141" s="164" t="s">
        <v>559</v>
      </c>
    </row>
    <row r="142" s="2" customFormat="1">
      <c r="A142" s="38"/>
      <c r="B142" s="39"/>
      <c r="C142" s="38"/>
      <c r="D142" s="166" t="s">
        <v>174</v>
      </c>
      <c r="E142" s="38"/>
      <c r="F142" s="167" t="s">
        <v>432</v>
      </c>
      <c r="G142" s="38"/>
      <c r="H142" s="38"/>
      <c r="I142" s="168"/>
      <c r="J142" s="38"/>
      <c r="K142" s="38"/>
      <c r="L142" s="39"/>
      <c r="M142" s="169"/>
      <c r="N142" s="170"/>
      <c r="O142" s="72"/>
      <c r="P142" s="72"/>
      <c r="Q142" s="72"/>
      <c r="R142" s="72"/>
      <c r="S142" s="72"/>
      <c r="T142" s="73"/>
      <c r="U142" s="38"/>
      <c r="V142" s="38"/>
      <c r="W142" s="38"/>
      <c r="X142" s="38"/>
      <c r="Y142" s="38"/>
      <c r="Z142" s="38"/>
      <c r="AA142" s="38"/>
      <c r="AB142" s="38"/>
      <c r="AC142" s="38"/>
      <c r="AD142" s="38"/>
      <c r="AE142" s="38"/>
      <c r="AT142" s="19" t="s">
        <v>174</v>
      </c>
      <c r="AU142" s="19" t="s">
        <v>72</v>
      </c>
    </row>
    <row r="143" s="10" customFormat="1">
      <c r="A143" s="10"/>
      <c r="B143" s="171"/>
      <c r="C143" s="10"/>
      <c r="D143" s="166" t="s">
        <v>176</v>
      </c>
      <c r="E143" s="172" t="s">
        <v>3</v>
      </c>
      <c r="F143" s="173" t="s">
        <v>560</v>
      </c>
      <c r="G143" s="10"/>
      <c r="H143" s="174">
        <v>59.268000000000001</v>
      </c>
      <c r="I143" s="175"/>
      <c r="J143" s="10"/>
      <c r="K143" s="10"/>
      <c r="L143" s="171"/>
      <c r="M143" s="176"/>
      <c r="N143" s="177"/>
      <c r="O143" s="177"/>
      <c r="P143" s="177"/>
      <c r="Q143" s="177"/>
      <c r="R143" s="177"/>
      <c r="S143" s="177"/>
      <c r="T143" s="178"/>
      <c r="U143" s="10"/>
      <c r="V143" s="10"/>
      <c r="W143" s="10"/>
      <c r="X143" s="10"/>
      <c r="Y143" s="10"/>
      <c r="Z143" s="10"/>
      <c r="AA143" s="10"/>
      <c r="AB143" s="10"/>
      <c r="AC143" s="10"/>
      <c r="AD143" s="10"/>
      <c r="AE143" s="10"/>
      <c r="AT143" s="172" t="s">
        <v>176</v>
      </c>
      <c r="AU143" s="172" t="s">
        <v>72</v>
      </c>
      <c r="AV143" s="10" t="s">
        <v>81</v>
      </c>
      <c r="AW143" s="10" t="s">
        <v>33</v>
      </c>
      <c r="AX143" s="10" t="s">
        <v>79</v>
      </c>
      <c r="AY143" s="172" t="s">
        <v>172</v>
      </c>
    </row>
    <row r="144" s="2" customFormat="1" ht="24.15" customHeight="1">
      <c r="A144" s="38"/>
      <c r="B144" s="152"/>
      <c r="C144" s="153" t="s">
        <v>271</v>
      </c>
      <c r="D144" s="153" t="s">
        <v>166</v>
      </c>
      <c r="E144" s="154" t="s">
        <v>434</v>
      </c>
      <c r="F144" s="155" t="s">
        <v>435</v>
      </c>
      <c r="G144" s="156" t="s">
        <v>214</v>
      </c>
      <c r="H144" s="157">
        <v>11853.6</v>
      </c>
      <c r="I144" s="158"/>
      <c r="J144" s="159">
        <f>ROUND(I144*H144,2)</f>
        <v>0</v>
      </c>
      <c r="K144" s="155" t="s">
        <v>170</v>
      </c>
      <c r="L144" s="39"/>
      <c r="M144" s="160" t="s">
        <v>3</v>
      </c>
      <c r="N144" s="161" t="s">
        <v>43</v>
      </c>
      <c r="O144" s="72"/>
      <c r="P144" s="162">
        <f>O144*H144</f>
        <v>0</v>
      </c>
      <c r="Q144" s="162">
        <v>0</v>
      </c>
      <c r="R144" s="162">
        <f>Q144*H144</f>
        <v>0</v>
      </c>
      <c r="S144" s="162">
        <v>0</v>
      </c>
      <c r="T144" s="163">
        <f>S144*H144</f>
        <v>0</v>
      </c>
      <c r="U144" s="38"/>
      <c r="V144" s="38"/>
      <c r="W144" s="38"/>
      <c r="X144" s="38"/>
      <c r="Y144" s="38"/>
      <c r="Z144" s="38"/>
      <c r="AA144" s="38"/>
      <c r="AB144" s="38"/>
      <c r="AC144" s="38"/>
      <c r="AD144" s="38"/>
      <c r="AE144" s="38"/>
      <c r="AR144" s="164" t="s">
        <v>292</v>
      </c>
      <c r="AT144" s="164" t="s">
        <v>166</v>
      </c>
      <c r="AU144" s="164" t="s">
        <v>72</v>
      </c>
      <c r="AY144" s="19" t="s">
        <v>172</v>
      </c>
      <c r="BE144" s="165">
        <f>IF(N144="základní",J144,0)</f>
        <v>0</v>
      </c>
      <c r="BF144" s="165">
        <f>IF(N144="snížená",J144,0)</f>
        <v>0</v>
      </c>
      <c r="BG144" s="165">
        <f>IF(N144="zákl. přenesená",J144,0)</f>
        <v>0</v>
      </c>
      <c r="BH144" s="165">
        <f>IF(N144="sníž. přenesená",J144,0)</f>
        <v>0</v>
      </c>
      <c r="BI144" s="165">
        <f>IF(N144="nulová",J144,0)</f>
        <v>0</v>
      </c>
      <c r="BJ144" s="19" t="s">
        <v>79</v>
      </c>
      <c r="BK144" s="165">
        <f>ROUND(I144*H144,2)</f>
        <v>0</v>
      </c>
      <c r="BL144" s="19" t="s">
        <v>292</v>
      </c>
      <c r="BM144" s="164" t="s">
        <v>561</v>
      </c>
    </row>
    <row r="145" s="2" customFormat="1">
      <c r="A145" s="38"/>
      <c r="B145" s="39"/>
      <c r="C145" s="38"/>
      <c r="D145" s="166" t="s">
        <v>174</v>
      </c>
      <c r="E145" s="38"/>
      <c r="F145" s="167" t="s">
        <v>437</v>
      </c>
      <c r="G145" s="38"/>
      <c r="H145" s="38"/>
      <c r="I145" s="168"/>
      <c r="J145" s="38"/>
      <c r="K145" s="38"/>
      <c r="L145" s="39"/>
      <c r="M145" s="169"/>
      <c r="N145" s="170"/>
      <c r="O145" s="72"/>
      <c r="P145" s="72"/>
      <c r="Q145" s="72"/>
      <c r="R145" s="72"/>
      <c r="S145" s="72"/>
      <c r="T145" s="73"/>
      <c r="U145" s="38"/>
      <c r="V145" s="38"/>
      <c r="W145" s="38"/>
      <c r="X145" s="38"/>
      <c r="Y145" s="38"/>
      <c r="Z145" s="38"/>
      <c r="AA145" s="38"/>
      <c r="AB145" s="38"/>
      <c r="AC145" s="38"/>
      <c r="AD145" s="38"/>
      <c r="AE145" s="38"/>
      <c r="AT145" s="19" t="s">
        <v>174</v>
      </c>
      <c r="AU145" s="19" t="s">
        <v>72</v>
      </c>
    </row>
    <row r="146" s="10" customFormat="1">
      <c r="A146" s="10"/>
      <c r="B146" s="171"/>
      <c r="C146" s="10"/>
      <c r="D146" s="166" t="s">
        <v>176</v>
      </c>
      <c r="E146" s="172" t="s">
        <v>3</v>
      </c>
      <c r="F146" s="173" t="s">
        <v>562</v>
      </c>
      <c r="G146" s="10"/>
      <c r="H146" s="174">
        <v>11853.6</v>
      </c>
      <c r="I146" s="175"/>
      <c r="J146" s="10"/>
      <c r="K146" s="10"/>
      <c r="L146" s="171"/>
      <c r="M146" s="198"/>
      <c r="N146" s="199"/>
      <c r="O146" s="199"/>
      <c r="P146" s="199"/>
      <c r="Q146" s="199"/>
      <c r="R146" s="199"/>
      <c r="S146" s="199"/>
      <c r="T146" s="200"/>
      <c r="U146" s="10"/>
      <c r="V146" s="10"/>
      <c r="W146" s="10"/>
      <c r="X146" s="10"/>
      <c r="Y146" s="10"/>
      <c r="Z146" s="10"/>
      <c r="AA146" s="10"/>
      <c r="AB146" s="10"/>
      <c r="AC146" s="10"/>
      <c r="AD146" s="10"/>
      <c r="AE146" s="10"/>
      <c r="AT146" s="172" t="s">
        <v>176</v>
      </c>
      <c r="AU146" s="172" t="s">
        <v>72</v>
      </c>
      <c r="AV146" s="10" t="s">
        <v>81</v>
      </c>
      <c r="AW146" s="10" t="s">
        <v>33</v>
      </c>
      <c r="AX146" s="10" t="s">
        <v>79</v>
      </c>
      <c r="AY146" s="172" t="s">
        <v>172</v>
      </c>
    </row>
    <row r="147" s="2" customFormat="1" ht="6.96" customHeight="1">
      <c r="A147" s="38"/>
      <c r="B147" s="55"/>
      <c r="C147" s="56"/>
      <c r="D147" s="56"/>
      <c r="E147" s="56"/>
      <c r="F147" s="56"/>
      <c r="G147" s="56"/>
      <c r="H147" s="56"/>
      <c r="I147" s="56"/>
      <c r="J147" s="56"/>
      <c r="K147" s="56"/>
      <c r="L147" s="39"/>
      <c r="M147" s="38"/>
      <c r="O147" s="38"/>
      <c r="P147" s="38"/>
      <c r="Q147" s="38"/>
      <c r="R147" s="38"/>
      <c r="S147" s="38"/>
      <c r="T147" s="38"/>
      <c r="U147" s="38"/>
      <c r="V147" s="38"/>
      <c r="W147" s="38"/>
      <c r="X147" s="38"/>
      <c r="Y147" s="38"/>
      <c r="Z147" s="38"/>
      <c r="AA147" s="38"/>
      <c r="AB147" s="38"/>
      <c r="AC147" s="38"/>
      <c r="AD147" s="38"/>
      <c r="AE147" s="38"/>
    </row>
  </sheetData>
  <autoFilter ref="C84:K146"/>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108</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c r="B8" s="22"/>
      <c r="D8" s="32" t="s">
        <v>145</v>
      </c>
      <c r="L8" s="22"/>
    </row>
    <row r="9" s="1" customFormat="1" ht="16.5" customHeight="1">
      <c r="B9" s="22"/>
      <c r="E9" s="124" t="s">
        <v>449</v>
      </c>
      <c r="F9" s="1"/>
      <c r="G9" s="1"/>
      <c r="H9" s="1"/>
      <c r="L9" s="22"/>
    </row>
    <row r="10" s="1" customFormat="1" ht="12" customHeight="1">
      <c r="B10" s="22"/>
      <c r="D10" s="32" t="s">
        <v>147</v>
      </c>
      <c r="L10" s="22"/>
    </row>
    <row r="11" s="2" customFormat="1" ht="16.5" customHeight="1">
      <c r="A11" s="38"/>
      <c r="B11" s="39"/>
      <c r="C11" s="38"/>
      <c r="D11" s="38"/>
      <c r="E11" s="130" t="s">
        <v>563</v>
      </c>
      <c r="F11" s="38"/>
      <c r="G11" s="38"/>
      <c r="H11" s="38"/>
      <c r="I11" s="38"/>
      <c r="J11" s="38"/>
      <c r="K11" s="38"/>
      <c r="L11" s="125"/>
      <c r="S11" s="38"/>
      <c r="T11" s="38"/>
      <c r="U11" s="38"/>
      <c r="V11" s="38"/>
      <c r="W11" s="38"/>
      <c r="X11" s="38"/>
      <c r="Y11" s="38"/>
      <c r="Z11" s="38"/>
      <c r="AA11" s="38"/>
      <c r="AB11" s="38"/>
      <c r="AC11" s="38"/>
      <c r="AD11" s="38"/>
      <c r="AE11" s="38"/>
    </row>
    <row r="12" s="2" customFormat="1" ht="12" customHeight="1">
      <c r="A12" s="38"/>
      <c r="B12" s="39"/>
      <c r="C12" s="38"/>
      <c r="D12" s="32" t="s">
        <v>564</v>
      </c>
      <c r="E12" s="38"/>
      <c r="F12" s="38"/>
      <c r="G12" s="38"/>
      <c r="H12" s="38"/>
      <c r="I12" s="38"/>
      <c r="J12" s="38"/>
      <c r="K12" s="38"/>
      <c r="L12" s="125"/>
      <c r="S12" s="38"/>
      <c r="T12" s="38"/>
      <c r="U12" s="38"/>
      <c r="V12" s="38"/>
      <c r="W12" s="38"/>
      <c r="X12" s="38"/>
      <c r="Y12" s="38"/>
      <c r="Z12" s="38"/>
      <c r="AA12" s="38"/>
      <c r="AB12" s="38"/>
      <c r="AC12" s="38"/>
      <c r="AD12" s="38"/>
      <c r="AE12" s="38"/>
    </row>
    <row r="13" s="2" customFormat="1" ht="16.5" customHeight="1">
      <c r="A13" s="38"/>
      <c r="B13" s="39"/>
      <c r="C13" s="38"/>
      <c r="D13" s="38"/>
      <c r="E13" s="62" t="s">
        <v>565</v>
      </c>
      <c r="F13" s="38"/>
      <c r="G13" s="38"/>
      <c r="H13" s="38"/>
      <c r="I13" s="38"/>
      <c r="J13" s="38"/>
      <c r="K13" s="38"/>
      <c r="L13" s="12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125"/>
      <c r="S14" s="38"/>
      <c r="T14" s="38"/>
      <c r="U14" s="38"/>
      <c r="V14" s="38"/>
      <c r="W14" s="38"/>
      <c r="X14" s="38"/>
      <c r="Y14" s="38"/>
      <c r="Z14" s="38"/>
      <c r="AA14" s="38"/>
      <c r="AB14" s="38"/>
      <c r="AC14" s="38"/>
      <c r="AD14" s="38"/>
      <c r="AE14" s="38"/>
    </row>
    <row r="15" s="2" customFormat="1" ht="12" customHeight="1">
      <c r="A15" s="38"/>
      <c r="B15" s="39"/>
      <c r="C15" s="38"/>
      <c r="D15" s="32" t="s">
        <v>19</v>
      </c>
      <c r="E15" s="38"/>
      <c r="F15" s="27" t="s">
        <v>3</v>
      </c>
      <c r="G15" s="38"/>
      <c r="H15" s="38"/>
      <c r="I15" s="32" t="s">
        <v>20</v>
      </c>
      <c r="J15" s="27" t="s">
        <v>3</v>
      </c>
      <c r="K15" s="38"/>
      <c r="L15" s="125"/>
      <c r="S15" s="38"/>
      <c r="T15" s="38"/>
      <c r="U15" s="38"/>
      <c r="V15" s="38"/>
      <c r="W15" s="38"/>
      <c r="X15" s="38"/>
      <c r="Y15" s="38"/>
      <c r="Z15" s="38"/>
      <c r="AA15" s="38"/>
      <c r="AB15" s="38"/>
      <c r="AC15" s="38"/>
      <c r="AD15" s="38"/>
      <c r="AE15" s="38"/>
    </row>
    <row r="16" s="2" customFormat="1" ht="12" customHeight="1">
      <c r="A16" s="38"/>
      <c r="B16" s="39"/>
      <c r="C16" s="38"/>
      <c r="D16" s="32" t="s">
        <v>21</v>
      </c>
      <c r="E16" s="38"/>
      <c r="F16" s="27" t="s">
        <v>22</v>
      </c>
      <c r="G16" s="38"/>
      <c r="H16" s="38"/>
      <c r="I16" s="32" t="s">
        <v>23</v>
      </c>
      <c r="J16" s="64" t="str">
        <f>'Rekapitulace stavby'!AN8</f>
        <v>13. 3. 2023</v>
      </c>
      <c r="K16" s="38"/>
      <c r="L16" s="12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125"/>
      <c r="S17" s="38"/>
      <c r="T17" s="38"/>
      <c r="U17" s="38"/>
      <c r="V17" s="38"/>
      <c r="W17" s="38"/>
      <c r="X17" s="38"/>
      <c r="Y17" s="38"/>
      <c r="Z17" s="38"/>
      <c r="AA17" s="38"/>
      <c r="AB17" s="38"/>
      <c r="AC17" s="38"/>
      <c r="AD17" s="38"/>
      <c r="AE17" s="38"/>
    </row>
    <row r="18" s="2" customFormat="1" ht="12" customHeight="1">
      <c r="A18" s="38"/>
      <c r="B18" s="39"/>
      <c r="C18" s="38"/>
      <c r="D18" s="32" t="s">
        <v>25</v>
      </c>
      <c r="E18" s="38"/>
      <c r="F18" s="38"/>
      <c r="G18" s="38"/>
      <c r="H18" s="38"/>
      <c r="I18" s="32" t="s">
        <v>26</v>
      </c>
      <c r="J18" s="27" t="s">
        <v>3</v>
      </c>
      <c r="K18" s="38"/>
      <c r="L18" s="12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3</v>
      </c>
      <c r="K19" s="38"/>
      <c r="L19" s="12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12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32" t="s">
        <v>26</v>
      </c>
      <c r="J21" s="33" t="str">
        <f>'Rekapitulace stavby'!AN13</f>
        <v>Vyplň údaj</v>
      </c>
      <c r="K21" s="38"/>
      <c r="L21" s="12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12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12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32" t="s">
        <v>26</v>
      </c>
      <c r="J24" s="27" t="s">
        <v>3</v>
      </c>
      <c r="K24" s="38"/>
      <c r="L24" s="125"/>
      <c r="S24" s="38"/>
      <c r="T24" s="38"/>
      <c r="U24" s="38"/>
      <c r="V24" s="38"/>
      <c r="W24" s="38"/>
      <c r="X24" s="38"/>
      <c r="Y24" s="38"/>
      <c r="Z24" s="38"/>
      <c r="AA24" s="38"/>
      <c r="AB24" s="38"/>
      <c r="AC24" s="38"/>
      <c r="AD24" s="38"/>
      <c r="AE24" s="38"/>
    </row>
    <row r="25" s="2" customFormat="1" ht="18" customHeight="1">
      <c r="A25" s="38"/>
      <c r="B25" s="39"/>
      <c r="C25" s="38"/>
      <c r="D25" s="38"/>
      <c r="E25" s="27" t="s">
        <v>566</v>
      </c>
      <c r="F25" s="38"/>
      <c r="G25" s="38"/>
      <c r="H25" s="38"/>
      <c r="I25" s="32" t="s">
        <v>28</v>
      </c>
      <c r="J25" s="27" t="s">
        <v>3</v>
      </c>
      <c r="K25" s="38"/>
      <c r="L25" s="12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12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32" t="s">
        <v>26</v>
      </c>
      <c r="J27" s="27" t="s">
        <v>3</v>
      </c>
      <c r="K27" s="38"/>
      <c r="L27" s="125"/>
      <c r="S27" s="38"/>
      <c r="T27" s="38"/>
      <c r="U27" s="38"/>
      <c r="V27" s="38"/>
      <c r="W27" s="38"/>
      <c r="X27" s="38"/>
      <c r="Y27" s="38"/>
      <c r="Z27" s="38"/>
      <c r="AA27" s="38"/>
      <c r="AB27" s="38"/>
      <c r="AC27" s="38"/>
      <c r="AD27" s="38"/>
      <c r="AE27" s="38"/>
    </row>
    <row r="28" s="2" customFormat="1" ht="18" customHeight="1">
      <c r="A28" s="38"/>
      <c r="B28" s="39"/>
      <c r="C28" s="38"/>
      <c r="D28" s="38"/>
      <c r="E28" s="27" t="s">
        <v>566</v>
      </c>
      <c r="F28" s="38"/>
      <c r="G28" s="38"/>
      <c r="H28" s="38"/>
      <c r="I28" s="32" t="s">
        <v>28</v>
      </c>
      <c r="J28" s="27" t="s">
        <v>3</v>
      </c>
      <c r="K28" s="38"/>
      <c r="L28" s="12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12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38"/>
      <c r="J30" s="38"/>
      <c r="K30" s="38"/>
      <c r="L30" s="125"/>
      <c r="S30" s="38"/>
      <c r="T30" s="38"/>
      <c r="U30" s="38"/>
      <c r="V30" s="38"/>
      <c r="W30" s="38"/>
      <c r="X30" s="38"/>
      <c r="Y30" s="38"/>
      <c r="Z30" s="38"/>
      <c r="AA30" s="38"/>
      <c r="AB30" s="38"/>
      <c r="AC30" s="38"/>
      <c r="AD30" s="38"/>
      <c r="AE30" s="38"/>
    </row>
    <row r="31" s="8" customFormat="1" ht="16.5" customHeight="1">
      <c r="A31" s="126"/>
      <c r="B31" s="127"/>
      <c r="C31" s="126"/>
      <c r="D31" s="126"/>
      <c r="E31" s="36" t="s">
        <v>3</v>
      </c>
      <c r="F31" s="36"/>
      <c r="G31" s="36"/>
      <c r="H31" s="36"/>
      <c r="I31" s="126"/>
      <c r="J31" s="126"/>
      <c r="K31" s="126"/>
      <c r="L31" s="128"/>
      <c r="S31" s="126"/>
      <c r="T31" s="126"/>
      <c r="U31" s="126"/>
      <c r="V31" s="126"/>
      <c r="W31" s="126"/>
      <c r="X31" s="126"/>
      <c r="Y31" s="126"/>
      <c r="Z31" s="126"/>
      <c r="AA31" s="126"/>
      <c r="AB31" s="126"/>
      <c r="AC31" s="126"/>
      <c r="AD31" s="126"/>
      <c r="AE31" s="126"/>
    </row>
    <row r="32" s="2" customFormat="1" ht="6.96" customHeight="1">
      <c r="A32" s="38"/>
      <c r="B32" s="39"/>
      <c r="C32" s="38"/>
      <c r="D32" s="38"/>
      <c r="E32" s="38"/>
      <c r="F32" s="38"/>
      <c r="G32" s="38"/>
      <c r="H32" s="38"/>
      <c r="I32" s="38"/>
      <c r="J32" s="38"/>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25.44" customHeight="1">
      <c r="A34" s="38"/>
      <c r="B34" s="39"/>
      <c r="C34" s="38"/>
      <c r="D34" s="129" t="s">
        <v>38</v>
      </c>
      <c r="E34" s="38"/>
      <c r="F34" s="38"/>
      <c r="G34" s="38"/>
      <c r="H34" s="38"/>
      <c r="I34" s="38"/>
      <c r="J34" s="90">
        <f>ROUND(J91, 2)</f>
        <v>0</v>
      </c>
      <c r="K34" s="38"/>
      <c r="L34" s="125"/>
      <c r="S34" s="38"/>
      <c r="T34" s="38"/>
      <c r="U34" s="38"/>
      <c r="V34" s="38"/>
      <c r="W34" s="38"/>
      <c r="X34" s="38"/>
      <c r="Y34" s="38"/>
      <c r="Z34" s="38"/>
      <c r="AA34" s="38"/>
      <c r="AB34" s="38"/>
      <c r="AC34" s="38"/>
      <c r="AD34" s="38"/>
      <c r="AE34" s="38"/>
    </row>
    <row r="35" s="2" customFormat="1" ht="6.96" customHeight="1">
      <c r="A35" s="38"/>
      <c r="B35" s="39"/>
      <c r="C35" s="38"/>
      <c r="D35" s="84"/>
      <c r="E35" s="84"/>
      <c r="F35" s="84"/>
      <c r="G35" s="84"/>
      <c r="H35" s="84"/>
      <c r="I35" s="84"/>
      <c r="J35" s="84"/>
      <c r="K35" s="84"/>
      <c r="L35" s="12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125"/>
      <c r="S36" s="38"/>
      <c r="T36" s="38"/>
      <c r="U36" s="38"/>
      <c r="V36" s="38"/>
      <c r="W36" s="38"/>
      <c r="X36" s="38"/>
      <c r="Y36" s="38"/>
      <c r="Z36" s="38"/>
      <c r="AA36" s="38"/>
      <c r="AB36" s="38"/>
      <c r="AC36" s="38"/>
      <c r="AD36" s="38"/>
      <c r="AE36" s="38"/>
    </row>
    <row r="37" s="2" customFormat="1" ht="14.4" customHeight="1">
      <c r="A37" s="38"/>
      <c r="B37" s="39"/>
      <c r="C37" s="38"/>
      <c r="D37" s="130" t="s">
        <v>42</v>
      </c>
      <c r="E37" s="32" t="s">
        <v>43</v>
      </c>
      <c r="F37" s="131">
        <f>ROUND((SUM(BE91:BE362)),  2)</f>
        <v>0</v>
      </c>
      <c r="G37" s="38"/>
      <c r="H37" s="38"/>
      <c r="I37" s="132">
        <v>0.20999999999999999</v>
      </c>
      <c r="J37" s="131">
        <f>ROUND(((SUM(BE91:BE362))*I37),  2)</f>
        <v>0</v>
      </c>
      <c r="K37" s="38"/>
      <c r="L37" s="125"/>
      <c r="S37" s="38"/>
      <c r="T37" s="38"/>
      <c r="U37" s="38"/>
      <c r="V37" s="38"/>
      <c r="W37" s="38"/>
      <c r="X37" s="38"/>
      <c r="Y37" s="38"/>
      <c r="Z37" s="38"/>
      <c r="AA37" s="38"/>
      <c r="AB37" s="38"/>
      <c r="AC37" s="38"/>
      <c r="AD37" s="38"/>
      <c r="AE37" s="38"/>
    </row>
    <row r="38" s="2" customFormat="1" ht="14.4" customHeight="1">
      <c r="A38" s="38"/>
      <c r="B38" s="39"/>
      <c r="C38" s="38"/>
      <c r="D38" s="38"/>
      <c r="E38" s="32" t="s">
        <v>44</v>
      </c>
      <c r="F38" s="131">
        <f>ROUND((SUM(BF91:BF362)),  2)</f>
        <v>0</v>
      </c>
      <c r="G38" s="38"/>
      <c r="H38" s="38"/>
      <c r="I38" s="132">
        <v>0.14999999999999999</v>
      </c>
      <c r="J38" s="131">
        <f>ROUND(((SUM(BF91:BF362))*I38),  2)</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1">
        <f>ROUND((SUM(BG91:BG362)),  2)</f>
        <v>0</v>
      </c>
      <c r="G39" s="38"/>
      <c r="H39" s="38"/>
      <c r="I39" s="132">
        <v>0.20999999999999999</v>
      </c>
      <c r="J39" s="131">
        <f>0</f>
        <v>0</v>
      </c>
      <c r="K39" s="38"/>
      <c r="L39" s="12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1">
        <f>ROUND((SUM(BH91:BH362)),  2)</f>
        <v>0</v>
      </c>
      <c r="G40" s="38"/>
      <c r="H40" s="38"/>
      <c r="I40" s="132">
        <v>0.14999999999999999</v>
      </c>
      <c r="J40" s="131">
        <f>0</f>
        <v>0</v>
      </c>
      <c r="K40" s="38"/>
      <c r="L40" s="12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1">
        <f>ROUND((SUM(BI91:BI362)),  2)</f>
        <v>0</v>
      </c>
      <c r="G41" s="38"/>
      <c r="H41" s="38"/>
      <c r="I41" s="132">
        <v>0</v>
      </c>
      <c r="J41" s="131">
        <f>0</f>
        <v>0</v>
      </c>
      <c r="K41" s="38"/>
      <c r="L41" s="12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125"/>
      <c r="S42" s="38"/>
      <c r="T42" s="38"/>
      <c r="U42" s="38"/>
      <c r="V42" s="38"/>
      <c r="W42" s="38"/>
      <c r="X42" s="38"/>
      <c r="Y42" s="38"/>
      <c r="Z42" s="38"/>
      <c r="AA42" s="38"/>
      <c r="AB42" s="38"/>
      <c r="AC42" s="38"/>
      <c r="AD42" s="38"/>
      <c r="AE42" s="38"/>
    </row>
    <row r="43" s="2" customFormat="1" ht="25.44" customHeight="1">
      <c r="A43" s="38"/>
      <c r="B43" s="39"/>
      <c r="C43" s="133"/>
      <c r="D43" s="134" t="s">
        <v>48</v>
      </c>
      <c r="E43" s="76"/>
      <c r="F43" s="76"/>
      <c r="G43" s="135" t="s">
        <v>49</v>
      </c>
      <c r="H43" s="136" t="s">
        <v>50</v>
      </c>
      <c r="I43" s="76"/>
      <c r="J43" s="137">
        <f>SUM(J34:J41)</f>
        <v>0</v>
      </c>
      <c r="K43" s="138"/>
      <c r="L43" s="125"/>
      <c r="S43" s="38"/>
      <c r="T43" s="38"/>
      <c r="U43" s="38"/>
      <c r="V43" s="38"/>
      <c r="W43" s="38"/>
      <c r="X43" s="38"/>
      <c r="Y43" s="38"/>
      <c r="Z43" s="38"/>
      <c r="AA43" s="38"/>
      <c r="AB43" s="38"/>
      <c r="AC43" s="38"/>
      <c r="AD43" s="38"/>
      <c r="AE43" s="38"/>
    </row>
    <row r="44" s="2" customFormat="1" ht="14.4" customHeight="1">
      <c r="A44" s="38"/>
      <c r="B44" s="55"/>
      <c r="C44" s="56"/>
      <c r="D44" s="56"/>
      <c r="E44" s="56"/>
      <c r="F44" s="56"/>
      <c r="G44" s="56"/>
      <c r="H44" s="56"/>
      <c r="I44" s="56"/>
      <c r="J44" s="56"/>
      <c r="K44" s="56"/>
      <c r="L44" s="125"/>
      <c r="S44" s="38"/>
      <c r="T44" s="38"/>
      <c r="U44" s="38"/>
      <c r="V44" s="38"/>
      <c r="W44" s="38"/>
      <c r="X44" s="38"/>
      <c r="Y44" s="38"/>
      <c r="Z44" s="38"/>
      <c r="AA44" s="38"/>
      <c r="AB44" s="38"/>
      <c r="AC44" s="38"/>
      <c r="AD44" s="38"/>
      <c r="AE44" s="38"/>
    </row>
    <row r="48" s="2" customFormat="1" ht="6.96" customHeight="1">
      <c r="A48" s="38"/>
      <c r="B48" s="57"/>
      <c r="C48" s="58"/>
      <c r="D48" s="58"/>
      <c r="E48" s="58"/>
      <c r="F48" s="58"/>
      <c r="G48" s="58"/>
      <c r="H48" s="58"/>
      <c r="I48" s="58"/>
      <c r="J48" s="58"/>
      <c r="K48" s="58"/>
      <c r="L48" s="125"/>
      <c r="S48" s="38"/>
      <c r="T48" s="38"/>
      <c r="U48" s="38"/>
      <c r="V48" s="38"/>
      <c r="W48" s="38"/>
      <c r="X48" s="38"/>
      <c r="Y48" s="38"/>
      <c r="Z48" s="38"/>
      <c r="AA48" s="38"/>
      <c r="AB48" s="38"/>
      <c r="AC48" s="38"/>
      <c r="AD48" s="38"/>
      <c r="AE48" s="38"/>
    </row>
    <row r="49" s="2" customFormat="1" ht="24.96" customHeight="1">
      <c r="A49" s="38"/>
      <c r="B49" s="39"/>
      <c r="C49" s="23" t="s">
        <v>149</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6.96" customHeight="1">
      <c r="A50" s="38"/>
      <c r="B50" s="39"/>
      <c r="C50" s="38"/>
      <c r="D50" s="38"/>
      <c r="E50" s="38"/>
      <c r="F50" s="38"/>
      <c r="G50" s="38"/>
      <c r="H50" s="38"/>
      <c r="I50" s="38"/>
      <c r="J50" s="38"/>
      <c r="K50" s="38"/>
      <c r="L50" s="125"/>
      <c r="S50" s="38"/>
      <c r="T50" s="38"/>
      <c r="U50" s="38"/>
      <c r="V50" s="38"/>
      <c r="W50" s="38"/>
      <c r="X50" s="38"/>
      <c r="Y50" s="38"/>
      <c r="Z50" s="38"/>
      <c r="AA50" s="38"/>
      <c r="AB50" s="38"/>
      <c r="AC50" s="38"/>
      <c r="AD50" s="38"/>
      <c r="AE50" s="38"/>
    </row>
    <row r="51" s="2" customFormat="1" ht="12" customHeight="1">
      <c r="A51" s="38"/>
      <c r="B51" s="39"/>
      <c r="C51" s="32" t="s">
        <v>17</v>
      </c>
      <c r="D51" s="38"/>
      <c r="E51" s="38"/>
      <c r="F51" s="38"/>
      <c r="G51" s="38"/>
      <c r="H51" s="38"/>
      <c r="I51" s="38"/>
      <c r="J51" s="38"/>
      <c r="K51" s="38"/>
      <c r="L51" s="125"/>
      <c r="S51" s="38"/>
      <c r="T51" s="38"/>
      <c r="U51" s="38"/>
      <c r="V51" s="38"/>
      <c r="W51" s="38"/>
      <c r="X51" s="38"/>
      <c r="Y51" s="38"/>
      <c r="Z51" s="38"/>
      <c r="AA51" s="38"/>
      <c r="AB51" s="38"/>
      <c r="AC51" s="38"/>
      <c r="AD51" s="38"/>
      <c r="AE51" s="38"/>
    </row>
    <row r="52" s="2" customFormat="1" ht="16.5" customHeight="1">
      <c r="A52" s="38"/>
      <c r="B52" s="39"/>
      <c r="C52" s="38"/>
      <c r="D52" s="38"/>
      <c r="E52" s="124" t="str">
        <f>E7</f>
        <v>Oprava trati v úseku Mladotice – Žihle – Blatno II. etapa</v>
      </c>
      <c r="F52" s="32"/>
      <c r="G52" s="32"/>
      <c r="H52" s="32"/>
      <c r="I52" s="38"/>
      <c r="J52" s="38"/>
      <c r="K52" s="38"/>
      <c r="L52" s="125"/>
      <c r="S52" s="38"/>
      <c r="T52" s="38"/>
      <c r="U52" s="38"/>
      <c r="V52" s="38"/>
      <c r="W52" s="38"/>
      <c r="X52" s="38"/>
      <c r="Y52" s="38"/>
      <c r="Z52" s="38"/>
      <c r="AA52" s="38"/>
      <c r="AB52" s="38"/>
      <c r="AC52" s="38"/>
      <c r="AD52" s="38"/>
      <c r="AE52" s="38"/>
    </row>
    <row r="53" s="1" customFormat="1" ht="12" customHeight="1">
      <c r="B53" s="22"/>
      <c r="C53" s="32" t="s">
        <v>145</v>
      </c>
      <c r="L53" s="22"/>
    </row>
    <row r="54" s="1" customFormat="1" ht="16.5" customHeight="1">
      <c r="B54" s="22"/>
      <c r="E54" s="124" t="s">
        <v>449</v>
      </c>
      <c r="F54" s="1"/>
      <c r="G54" s="1"/>
      <c r="H54" s="1"/>
      <c r="L54" s="22"/>
    </row>
    <row r="55" s="1" customFormat="1" ht="12" customHeight="1">
      <c r="B55" s="22"/>
      <c r="C55" s="32" t="s">
        <v>147</v>
      </c>
      <c r="L55" s="22"/>
    </row>
    <row r="56" s="2" customFormat="1" ht="16.5" customHeight="1">
      <c r="A56" s="38"/>
      <c r="B56" s="39"/>
      <c r="C56" s="38"/>
      <c r="D56" s="38"/>
      <c r="E56" s="130" t="s">
        <v>563</v>
      </c>
      <c r="F56" s="38"/>
      <c r="G56" s="38"/>
      <c r="H56" s="38"/>
      <c r="I56" s="38"/>
      <c r="J56" s="38"/>
      <c r="K56" s="38"/>
      <c r="L56" s="125"/>
      <c r="S56" s="38"/>
      <c r="T56" s="38"/>
      <c r="U56" s="38"/>
      <c r="V56" s="38"/>
      <c r="W56" s="38"/>
      <c r="X56" s="38"/>
      <c r="Y56" s="38"/>
      <c r="Z56" s="38"/>
      <c r="AA56" s="38"/>
      <c r="AB56" s="38"/>
      <c r="AC56" s="38"/>
      <c r="AD56" s="38"/>
      <c r="AE56" s="38"/>
    </row>
    <row r="57" s="2" customFormat="1" ht="12" customHeight="1">
      <c r="A57" s="38"/>
      <c r="B57" s="39"/>
      <c r="C57" s="32" t="s">
        <v>564</v>
      </c>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6.5" customHeight="1">
      <c r="A58" s="38"/>
      <c r="B58" s="39"/>
      <c r="C58" s="38"/>
      <c r="D58" s="38"/>
      <c r="E58" s="62" t="str">
        <f>E13</f>
        <v>SO 2.3.1 - Úprava komunikace - položky Sborníku ÚOŽI</v>
      </c>
      <c r="F58" s="38"/>
      <c r="G58" s="38"/>
      <c r="H58" s="38"/>
      <c r="I58" s="38"/>
      <c r="J58" s="38"/>
      <c r="K58" s="38"/>
      <c r="L58" s="125"/>
      <c r="S58" s="38"/>
      <c r="T58" s="38"/>
      <c r="U58" s="38"/>
      <c r="V58" s="38"/>
      <c r="W58" s="38"/>
      <c r="X58" s="38"/>
      <c r="Y58" s="38"/>
      <c r="Z58" s="38"/>
      <c r="AA58" s="38"/>
      <c r="AB58" s="38"/>
      <c r="AC58" s="38"/>
      <c r="AD58" s="38"/>
      <c r="AE58" s="38"/>
    </row>
    <row r="59" s="2" customFormat="1" ht="6.96" customHeight="1">
      <c r="A59" s="38"/>
      <c r="B59" s="39"/>
      <c r="C59" s="38"/>
      <c r="D59" s="38"/>
      <c r="E59" s="38"/>
      <c r="F59" s="38"/>
      <c r="G59" s="38"/>
      <c r="H59" s="38"/>
      <c r="I59" s="38"/>
      <c r="J59" s="38"/>
      <c r="K59" s="38"/>
      <c r="L59" s="125"/>
      <c r="S59" s="38"/>
      <c r="T59" s="38"/>
      <c r="U59" s="38"/>
      <c r="V59" s="38"/>
      <c r="W59" s="38"/>
      <c r="X59" s="38"/>
      <c r="Y59" s="38"/>
      <c r="Z59" s="38"/>
      <c r="AA59" s="38"/>
      <c r="AB59" s="38"/>
      <c r="AC59" s="38"/>
      <c r="AD59" s="38"/>
      <c r="AE59" s="38"/>
    </row>
    <row r="60" s="2" customFormat="1" ht="12" customHeight="1">
      <c r="A60" s="38"/>
      <c r="B60" s="39"/>
      <c r="C60" s="32" t="s">
        <v>21</v>
      </c>
      <c r="D60" s="38"/>
      <c r="E60" s="38"/>
      <c r="F60" s="27" t="str">
        <f>F16</f>
        <v>TO Třemošná</v>
      </c>
      <c r="G60" s="38"/>
      <c r="H60" s="38"/>
      <c r="I60" s="32" t="s">
        <v>23</v>
      </c>
      <c r="J60" s="64" t="str">
        <f>IF(J16="","",J16)</f>
        <v>13. 3. 2023</v>
      </c>
      <c r="K60" s="38"/>
      <c r="L60" s="125"/>
      <c r="S60" s="38"/>
      <c r="T60" s="38"/>
      <c r="U60" s="38"/>
      <c r="V60" s="38"/>
      <c r="W60" s="38"/>
      <c r="X60" s="38"/>
      <c r="Y60" s="38"/>
      <c r="Z60" s="38"/>
      <c r="AA60" s="38"/>
      <c r="AB60" s="38"/>
      <c r="AC60" s="38"/>
      <c r="AD60" s="38"/>
      <c r="AE60" s="38"/>
    </row>
    <row r="61" s="2" customFormat="1" ht="6.96" customHeight="1">
      <c r="A61" s="38"/>
      <c r="B61" s="39"/>
      <c r="C61" s="38"/>
      <c r="D61" s="38"/>
      <c r="E61" s="38"/>
      <c r="F61" s="38"/>
      <c r="G61" s="38"/>
      <c r="H61" s="38"/>
      <c r="I61" s="38"/>
      <c r="J61" s="38"/>
      <c r="K61" s="38"/>
      <c r="L61" s="125"/>
      <c r="S61" s="38"/>
      <c r="T61" s="38"/>
      <c r="U61" s="38"/>
      <c r="V61" s="38"/>
      <c r="W61" s="38"/>
      <c r="X61" s="38"/>
      <c r="Y61" s="38"/>
      <c r="Z61" s="38"/>
      <c r="AA61" s="38"/>
      <c r="AB61" s="38"/>
      <c r="AC61" s="38"/>
      <c r="AD61" s="38"/>
      <c r="AE61" s="38"/>
    </row>
    <row r="62" s="2" customFormat="1" ht="15.15" customHeight="1">
      <c r="A62" s="38"/>
      <c r="B62" s="39"/>
      <c r="C62" s="32" t="s">
        <v>25</v>
      </c>
      <c r="D62" s="38"/>
      <c r="E62" s="38"/>
      <c r="F62" s="27" t="str">
        <f>E19</f>
        <v>Správa železnic, s.o. - OŘ Plzeň</v>
      </c>
      <c r="G62" s="38"/>
      <c r="H62" s="38"/>
      <c r="I62" s="32" t="s">
        <v>31</v>
      </c>
      <c r="J62" s="36" t="str">
        <f>E25</f>
        <v>Ing. Antonín Šremer</v>
      </c>
      <c r="K62" s="38"/>
      <c r="L62" s="125"/>
      <c r="S62" s="38"/>
      <c r="T62" s="38"/>
      <c r="U62" s="38"/>
      <c r="V62" s="38"/>
      <c r="W62" s="38"/>
      <c r="X62" s="38"/>
      <c r="Y62" s="38"/>
      <c r="Z62" s="38"/>
      <c r="AA62" s="38"/>
      <c r="AB62" s="38"/>
      <c r="AC62" s="38"/>
      <c r="AD62" s="38"/>
      <c r="AE62" s="38"/>
    </row>
    <row r="63" s="2" customFormat="1" ht="15.15" customHeight="1">
      <c r="A63" s="38"/>
      <c r="B63" s="39"/>
      <c r="C63" s="32" t="s">
        <v>29</v>
      </c>
      <c r="D63" s="38"/>
      <c r="E63" s="38"/>
      <c r="F63" s="27" t="str">
        <f>IF(E22="","",E22)</f>
        <v>Vyplň údaj</v>
      </c>
      <c r="G63" s="38"/>
      <c r="H63" s="38"/>
      <c r="I63" s="32" t="s">
        <v>34</v>
      </c>
      <c r="J63" s="36" t="str">
        <f>E28</f>
        <v>Ing. Antonín Šremer</v>
      </c>
      <c r="K63" s="38"/>
      <c r="L63" s="125"/>
      <c r="S63" s="38"/>
      <c r="T63" s="38"/>
      <c r="U63" s="38"/>
      <c r="V63" s="38"/>
      <c r="W63" s="38"/>
      <c r="X63" s="38"/>
      <c r="Y63" s="38"/>
      <c r="Z63" s="38"/>
      <c r="AA63" s="38"/>
      <c r="AB63" s="38"/>
      <c r="AC63" s="38"/>
      <c r="AD63" s="38"/>
      <c r="AE63" s="38"/>
    </row>
    <row r="64" s="2" customFormat="1" ht="10.32"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29.28" customHeight="1">
      <c r="A65" s="38"/>
      <c r="B65" s="39"/>
      <c r="C65" s="139" t="s">
        <v>150</v>
      </c>
      <c r="D65" s="133"/>
      <c r="E65" s="133"/>
      <c r="F65" s="133"/>
      <c r="G65" s="133"/>
      <c r="H65" s="133"/>
      <c r="I65" s="133"/>
      <c r="J65" s="140" t="s">
        <v>151</v>
      </c>
      <c r="K65" s="133"/>
      <c r="L65" s="125"/>
      <c r="S65" s="38"/>
      <c r="T65" s="38"/>
      <c r="U65" s="38"/>
      <c r="V65" s="38"/>
      <c r="W65" s="38"/>
      <c r="X65" s="38"/>
      <c r="Y65" s="38"/>
      <c r="Z65" s="38"/>
      <c r="AA65" s="38"/>
      <c r="AB65" s="38"/>
      <c r="AC65" s="38"/>
      <c r="AD65" s="38"/>
      <c r="AE65" s="38"/>
    </row>
    <row r="66" s="2" customFormat="1" ht="10.32" customHeight="1">
      <c r="A66" s="38"/>
      <c r="B66" s="39"/>
      <c r="C66" s="38"/>
      <c r="D66" s="38"/>
      <c r="E66" s="38"/>
      <c r="F66" s="38"/>
      <c r="G66" s="38"/>
      <c r="H66" s="38"/>
      <c r="I66" s="38"/>
      <c r="J66" s="38"/>
      <c r="K66" s="38"/>
      <c r="L66" s="125"/>
      <c r="S66" s="38"/>
      <c r="T66" s="38"/>
      <c r="U66" s="38"/>
      <c r="V66" s="38"/>
      <c r="W66" s="38"/>
      <c r="X66" s="38"/>
      <c r="Y66" s="38"/>
      <c r="Z66" s="38"/>
      <c r="AA66" s="38"/>
      <c r="AB66" s="38"/>
      <c r="AC66" s="38"/>
      <c r="AD66" s="38"/>
      <c r="AE66" s="38"/>
    </row>
    <row r="67" s="2" customFormat="1" ht="22.8" customHeight="1">
      <c r="A67" s="38"/>
      <c r="B67" s="39"/>
      <c r="C67" s="141" t="s">
        <v>70</v>
      </c>
      <c r="D67" s="38"/>
      <c r="E67" s="38"/>
      <c r="F67" s="38"/>
      <c r="G67" s="38"/>
      <c r="H67" s="38"/>
      <c r="I67" s="38"/>
      <c r="J67" s="90">
        <f>J91</f>
        <v>0</v>
      </c>
      <c r="K67" s="38"/>
      <c r="L67" s="125"/>
      <c r="S67" s="38"/>
      <c r="T67" s="38"/>
      <c r="U67" s="38"/>
      <c r="V67" s="38"/>
      <c r="W67" s="38"/>
      <c r="X67" s="38"/>
      <c r="Y67" s="38"/>
      <c r="Z67" s="38"/>
      <c r="AA67" s="38"/>
      <c r="AB67" s="38"/>
      <c r="AC67" s="38"/>
      <c r="AD67" s="38"/>
      <c r="AE67" s="38"/>
      <c r="AU67" s="19" t="s">
        <v>152</v>
      </c>
    </row>
    <row r="68" s="2" customFormat="1" ht="21.84" customHeight="1">
      <c r="A68" s="38"/>
      <c r="B68" s="39"/>
      <c r="C68" s="38"/>
      <c r="D68" s="38"/>
      <c r="E68" s="38"/>
      <c r="F68" s="38"/>
      <c r="G68" s="38"/>
      <c r="H68" s="38"/>
      <c r="I68" s="38"/>
      <c r="J68" s="38"/>
      <c r="K68" s="38"/>
      <c r="L68" s="125"/>
      <c r="S68" s="38"/>
      <c r="T68" s="38"/>
      <c r="U68" s="38"/>
      <c r="V68" s="38"/>
      <c r="W68" s="38"/>
      <c r="X68" s="38"/>
      <c r="Y68" s="38"/>
      <c r="Z68" s="38"/>
      <c r="AA68" s="38"/>
      <c r="AB68" s="38"/>
      <c r="AC68" s="38"/>
      <c r="AD68" s="38"/>
      <c r="AE68" s="38"/>
    </row>
    <row r="69" s="2" customFormat="1" ht="6.96" customHeight="1">
      <c r="A69" s="38"/>
      <c r="B69" s="55"/>
      <c r="C69" s="56"/>
      <c r="D69" s="56"/>
      <c r="E69" s="56"/>
      <c r="F69" s="56"/>
      <c r="G69" s="56"/>
      <c r="H69" s="56"/>
      <c r="I69" s="56"/>
      <c r="J69" s="56"/>
      <c r="K69" s="56"/>
      <c r="L69" s="125"/>
      <c r="S69" s="38"/>
      <c r="T69" s="38"/>
      <c r="U69" s="38"/>
      <c r="V69" s="38"/>
      <c r="W69" s="38"/>
      <c r="X69" s="38"/>
      <c r="Y69" s="38"/>
      <c r="Z69" s="38"/>
      <c r="AA69" s="38"/>
      <c r="AB69" s="38"/>
      <c r="AC69" s="38"/>
      <c r="AD69" s="38"/>
      <c r="AE69" s="38"/>
    </row>
    <row r="73" s="2" customFormat="1" ht="6.96" customHeight="1">
      <c r="A73" s="38"/>
      <c r="B73" s="57"/>
      <c r="C73" s="58"/>
      <c r="D73" s="58"/>
      <c r="E73" s="58"/>
      <c r="F73" s="58"/>
      <c r="G73" s="58"/>
      <c r="H73" s="58"/>
      <c r="I73" s="58"/>
      <c r="J73" s="58"/>
      <c r="K73" s="58"/>
      <c r="L73" s="125"/>
      <c r="S73" s="38"/>
      <c r="T73" s="38"/>
      <c r="U73" s="38"/>
      <c r="V73" s="38"/>
      <c r="W73" s="38"/>
      <c r="X73" s="38"/>
      <c r="Y73" s="38"/>
      <c r="Z73" s="38"/>
      <c r="AA73" s="38"/>
      <c r="AB73" s="38"/>
      <c r="AC73" s="38"/>
      <c r="AD73" s="38"/>
      <c r="AE73" s="38"/>
    </row>
    <row r="74" s="2" customFormat="1" ht="24.96" customHeight="1">
      <c r="A74" s="38"/>
      <c r="B74" s="39"/>
      <c r="C74" s="23" t="s">
        <v>153</v>
      </c>
      <c r="D74" s="38"/>
      <c r="E74" s="38"/>
      <c r="F74" s="38"/>
      <c r="G74" s="38"/>
      <c r="H74" s="38"/>
      <c r="I74" s="38"/>
      <c r="J74" s="38"/>
      <c r="K74" s="38"/>
      <c r="L74" s="125"/>
      <c r="S74" s="38"/>
      <c r="T74" s="38"/>
      <c r="U74" s="38"/>
      <c r="V74" s="38"/>
      <c r="W74" s="38"/>
      <c r="X74" s="38"/>
      <c r="Y74" s="38"/>
      <c r="Z74" s="38"/>
      <c r="AA74" s="38"/>
      <c r="AB74" s="38"/>
      <c r="AC74" s="38"/>
      <c r="AD74" s="38"/>
      <c r="AE74" s="38"/>
    </row>
    <row r="75" s="2" customFormat="1" ht="6.96" customHeight="1">
      <c r="A75" s="38"/>
      <c r="B75" s="39"/>
      <c r="C75" s="38"/>
      <c r="D75" s="38"/>
      <c r="E75" s="38"/>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124" t="str">
        <f>E7</f>
        <v>Oprava trati v úseku Mladotice – Žihle – Blatno II. etapa</v>
      </c>
      <c r="F77" s="32"/>
      <c r="G77" s="32"/>
      <c r="H77" s="32"/>
      <c r="I77" s="38"/>
      <c r="J77" s="38"/>
      <c r="K77" s="38"/>
      <c r="L77" s="125"/>
      <c r="S77" s="38"/>
      <c r="T77" s="38"/>
      <c r="U77" s="38"/>
      <c r="V77" s="38"/>
      <c r="W77" s="38"/>
      <c r="X77" s="38"/>
      <c r="Y77" s="38"/>
      <c r="Z77" s="38"/>
      <c r="AA77" s="38"/>
      <c r="AB77" s="38"/>
      <c r="AC77" s="38"/>
      <c r="AD77" s="38"/>
      <c r="AE77" s="38"/>
    </row>
    <row r="78" s="1" customFormat="1" ht="12" customHeight="1">
      <c r="B78" s="22"/>
      <c r="C78" s="32" t="s">
        <v>145</v>
      </c>
      <c r="L78" s="22"/>
    </row>
    <row r="79" s="1" customFormat="1" ht="16.5" customHeight="1">
      <c r="B79" s="22"/>
      <c r="E79" s="124" t="s">
        <v>449</v>
      </c>
      <c r="F79" s="1"/>
      <c r="G79" s="1"/>
      <c r="H79" s="1"/>
      <c r="L79" s="22"/>
    </row>
    <row r="80" s="1" customFormat="1" ht="12" customHeight="1">
      <c r="B80" s="22"/>
      <c r="C80" s="32" t="s">
        <v>147</v>
      </c>
      <c r="L80" s="22"/>
    </row>
    <row r="81" s="2" customFormat="1" ht="16.5" customHeight="1">
      <c r="A81" s="38"/>
      <c r="B81" s="39"/>
      <c r="C81" s="38"/>
      <c r="D81" s="38"/>
      <c r="E81" s="130" t="s">
        <v>563</v>
      </c>
      <c r="F81" s="38"/>
      <c r="G81" s="38"/>
      <c r="H81" s="38"/>
      <c r="I81" s="38"/>
      <c r="J81" s="38"/>
      <c r="K81" s="38"/>
      <c r="L81" s="125"/>
      <c r="S81" s="38"/>
      <c r="T81" s="38"/>
      <c r="U81" s="38"/>
      <c r="V81" s="38"/>
      <c r="W81" s="38"/>
      <c r="X81" s="38"/>
      <c r="Y81" s="38"/>
      <c r="Z81" s="38"/>
      <c r="AA81" s="38"/>
      <c r="AB81" s="38"/>
      <c r="AC81" s="38"/>
      <c r="AD81" s="38"/>
      <c r="AE81" s="38"/>
    </row>
    <row r="82" s="2" customFormat="1" ht="12" customHeight="1">
      <c r="A82" s="38"/>
      <c r="B82" s="39"/>
      <c r="C82" s="32" t="s">
        <v>564</v>
      </c>
      <c r="D82" s="38"/>
      <c r="E82" s="38"/>
      <c r="F82" s="38"/>
      <c r="G82" s="38"/>
      <c r="H82" s="38"/>
      <c r="I82" s="38"/>
      <c r="J82" s="38"/>
      <c r="K82" s="38"/>
      <c r="L82" s="125"/>
      <c r="S82" s="38"/>
      <c r="T82" s="38"/>
      <c r="U82" s="38"/>
      <c r="V82" s="38"/>
      <c r="W82" s="38"/>
      <c r="X82" s="38"/>
      <c r="Y82" s="38"/>
      <c r="Z82" s="38"/>
      <c r="AA82" s="38"/>
      <c r="AB82" s="38"/>
      <c r="AC82" s="38"/>
      <c r="AD82" s="38"/>
      <c r="AE82" s="38"/>
    </row>
    <row r="83" s="2" customFormat="1" ht="16.5" customHeight="1">
      <c r="A83" s="38"/>
      <c r="B83" s="39"/>
      <c r="C83" s="38"/>
      <c r="D83" s="38"/>
      <c r="E83" s="62" t="str">
        <f>E13</f>
        <v>SO 2.3.1 - Úprava komunikace - položky Sborníku ÚOŽI</v>
      </c>
      <c r="F83" s="38"/>
      <c r="G83" s="38"/>
      <c r="H83" s="38"/>
      <c r="I83" s="38"/>
      <c r="J83" s="38"/>
      <c r="K83" s="38"/>
      <c r="L83" s="125"/>
      <c r="S83" s="38"/>
      <c r="T83" s="38"/>
      <c r="U83" s="38"/>
      <c r="V83" s="38"/>
      <c r="W83" s="38"/>
      <c r="X83" s="38"/>
      <c r="Y83" s="38"/>
      <c r="Z83" s="38"/>
      <c r="AA83" s="38"/>
      <c r="AB83" s="38"/>
      <c r="AC83" s="38"/>
      <c r="AD83" s="38"/>
      <c r="AE83" s="38"/>
    </row>
    <row r="84" s="2" customFormat="1" ht="6.96" customHeight="1">
      <c r="A84" s="38"/>
      <c r="B84" s="39"/>
      <c r="C84" s="38"/>
      <c r="D84" s="38"/>
      <c r="E84" s="38"/>
      <c r="F84" s="38"/>
      <c r="G84" s="38"/>
      <c r="H84" s="38"/>
      <c r="I84" s="38"/>
      <c r="J84" s="38"/>
      <c r="K84" s="38"/>
      <c r="L84" s="125"/>
      <c r="S84" s="38"/>
      <c r="T84" s="38"/>
      <c r="U84" s="38"/>
      <c r="V84" s="38"/>
      <c r="W84" s="38"/>
      <c r="X84" s="38"/>
      <c r="Y84" s="38"/>
      <c r="Z84" s="38"/>
      <c r="AA84" s="38"/>
      <c r="AB84" s="38"/>
      <c r="AC84" s="38"/>
      <c r="AD84" s="38"/>
      <c r="AE84" s="38"/>
    </row>
    <row r="85" s="2" customFormat="1" ht="12" customHeight="1">
      <c r="A85" s="38"/>
      <c r="B85" s="39"/>
      <c r="C85" s="32" t="s">
        <v>21</v>
      </c>
      <c r="D85" s="38"/>
      <c r="E85" s="38"/>
      <c r="F85" s="27" t="str">
        <f>F16</f>
        <v>TO Třemošná</v>
      </c>
      <c r="G85" s="38"/>
      <c r="H85" s="38"/>
      <c r="I85" s="32" t="s">
        <v>23</v>
      </c>
      <c r="J85" s="64" t="str">
        <f>IF(J16="","",J16)</f>
        <v>13. 3. 2023</v>
      </c>
      <c r="K85" s="38"/>
      <c r="L85" s="125"/>
      <c r="S85" s="38"/>
      <c r="T85" s="38"/>
      <c r="U85" s="38"/>
      <c r="V85" s="38"/>
      <c r="W85" s="38"/>
      <c r="X85" s="38"/>
      <c r="Y85" s="38"/>
      <c r="Z85" s="38"/>
      <c r="AA85" s="38"/>
      <c r="AB85" s="38"/>
      <c r="AC85" s="38"/>
      <c r="AD85" s="38"/>
      <c r="AE85" s="38"/>
    </row>
    <row r="86" s="2" customFormat="1" ht="6.96" customHeight="1">
      <c r="A86" s="38"/>
      <c r="B86" s="39"/>
      <c r="C86" s="38"/>
      <c r="D86" s="38"/>
      <c r="E86" s="38"/>
      <c r="F86" s="38"/>
      <c r="G86" s="38"/>
      <c r="H86" s="38"/>
      <c r="I86" s="38"/>
      <c r="J86" s="38"/>
      <c r="K86" s="38"/>
      <c r="L86" s="125"/>
      <c r="S86" s="38"/>
      <c r="T86" s="38"/>
      <c r="U86" s="38"/>
      <c r="V86" s="38"/>
      <c r="W86" s="38"/>
      <c r="X86" s="38"/>
      <c r="Y86" s="38"/>
      <c r="Z86" s="38"/>
      <c r="AA86" s="38"/>
      <c r="AB86" s="38"/>
      <c r="AC86" s="38"/>
      <c r="AD86" s="38"/>
      <c r="AE86" s="38"/>
    </row>
    <row r="87" s="2" customFormat="1" ht="15.15" customHeight="1">
      <c r="A87" s="38"/>
      <c r="B87" s="39"/>
      <c r="C87" s="32" t="s">
        <v>25</v>
      </c>
      <c r="D87" s="38"/>
      <c r="E87" s="38"/>
      <c r="F87" s="27" t="str">
        <f>E19</f>
        <v>Správa železnic, s.o. - OŘ Plzeň</v>
      </c>
      <c r="G87" s="38"/>
      <c r="H87" s="38"/>
      <c r="I87" s="32" t="s">
        <v>31</v>
      </c>
      <c r="J87" s="36" t="str">
        <f>E25</f>
        <v>Ing. Antonín Šremer</v>
      </c>
      <c r="K87" s="38"/>
      <c r="L87" s="125"/>
      <c r="S87" s="38"/>
      <c r="T87" s="38"/>
      <c r="U87" s="38"/>
      <c r="V87" s="38"/>
      <c r="W87" s="38"/>
      <c r="X87" s="38"/>
      <c r="Y87" s="38"/>
      <c r="Z87" s="38"/>
      <c r="AA87" s="38"/>
      <c r="AB87" s="38"/>
      <c r="AC87" s="38"/>
      <c r="AD87" s="38"/>
      <c r="AE87" s="38"/>
    </row>
    <row r="88" s="2" customFormat="1" ht="15.15" customHeight="1">
      <c r="A88" s="38"/>
      <c r="B88" s="39"/>
      <c r="C88" s="32" t="s">
        <v>29</v>
      </c>
      <c r="D88" s="38"/>
      <c r="E88" s="38"/>
      <c r="F88" s="27" t="str">
        <f>IF(E22="","",E22)</f>
        <v>Vyplň údaj</v>
      </c>
      <c r="G88" s="38"/>
      <c r="H88" s="38"/>
      <c r="I88" s="32" t="s">
        <v>34</v>
      </c>
      <c r="J88" s="36" t="str">
        <f>E28</f>
        <v>Ing. Antonín Šremer</v>
      </c>
      <c r="K88" s="38"/>
      <c r="L88" s="125"/>
      <c r="S88" s="38"/>
      <c r="T88" s="38"/>
      <c r="U88" s="38"/>
      <c r="V88" s="38"/>
      <c r="W88" s="38"/>
      <c r="X88" s="38"/>
      <c r="Y88" s="38"/>
      <c r="Z88" s="38"/>
      <c r="AA88" s="38"/>
      <c r="AB88" s="38"/>
      <c r="AC88" s="38"/>
      <c r="AD88" s="38"/>
      <c r="AE88" s="38"/>
    </row>
    <row r="89" s="2" customFormat="1" ht="10.32" customHeight="1">
      <c r="A89" s="38"/>
      <c r="B89" s="39"/>
      <c r="C89" s="38"/>
      <c r="D89" s="38"/>
      <c r="E89" s="38"/>
      <c r="F89" s="38"/>
      <c r="G89" s="38"/>
      <c r="H89" s="38"/>
      <c r="I89" s="38"/>
      <c r="J89" s="38"/>
      <c r="K89" s="38"/>
      <c r="L89" s="125"/>
      <c r="S89" s="38"/>
      <c r="T89" s="38"/>
      <c r="U89" s="38"/>
      <c r="V89" s="38"/>
      <c r="W89" s="38"/>
      <c r="X89" s="38"/>
      <c r="Y89" s="38"/>
      <c r="Z89" s="38"/>
      <c r="AA89" s="38"/>
      <c r="AB89" s="38"/>
      <c r="AC89" s="38"/>
      <c r="AD89" s="38"/>
      <c r="AE89" s="38"/>
    </row>
    <row r="90" s="9" customFormat="1" ht="29.28" customHeight="1">
      <c r="A90" s="142"/>
      <c r="B90" s="143"/>
      <c r="C90" s="144" t="s">
        <v>154</v>
      </c>
      <c r="D90" s="145" t="s">
        <v>57</v>
      </c>
      <c r="E90" s="145" t="s">
        <v>53</v>
      </c>
      <c r="F90" s="145" t="s">
        <v>54</v>
      </c>
      <c r="G90" s="145" t="s">
        <v>155</v>
      </c>
      <c r="H90" s="145" t="s">
        <v>156</v>
      </c>
      <c r="I90" s="145" t="s">
        <v>157</v>
      </c>
      <c r="J90" s="145" t="s">
        <v>151</v>
      </c>
      <c r="K90" s="146" t="s">
        <v>158</v>
      </c>
      <c r="L90" s="147"/>
      <c r="M90" s="80" t="s">
        <v>3</v>
      </c>
      <c r="N90" s="81" t="s">
        <v>42</v>
      </c>
      <c r="O90" s="81" t="s">
        <v>159</v>
      </c>
      <c r="P90" s="81" t="s">
        <v>160</v>
      </c>
      <c r="Q90" s="81" t="s">
        <v>161</v>
      </c>
      <c r="R90" s="81" t="s">
        <v>162</v>
      </c>
      <c r="S90" s="81" t="s">
        <v>163</v>
      </c>
      <c r="T90" s="82" t="s">
        <v>164</v>
      </c>
      <c r="U90" s="142"/>
      <c r="V90" s="142"/>
      <c r="W90" s="142"/>
      <c r="X90" s="142"/>
      <c r="Y90" s="142"/>
      <c r="Z90" s="142"/>
      <c r="AA90" s="142"/>
      <c r="AB90" s="142"/>
      <c r="AC90" s="142"/>
      <c r="AD90" s="142"/>
      <c r="AE90" s="142"/>
    </row>
    <row r="91" s="2" customFormat="1" ht="22.8" customHeight="1">
      <c r="A91" s="38"/>
      <c r="B91" s="39"/>
      <c r="C91" s="87" t="s">
        <v>165</v>
      </c>
      <c r="D91" s="38"/>
      <c r="E91" s="38"/>
      <c r="F91" s="38"/>
      <c r="G91" s="38"/>
      <c r="H91" s="38"/>
      <c r="I91" s="38"/>
      <c r="J91" s="148">
        <f>BK91</f>
        <v>0</v>
      </c>
      <c r="K91" s="38"/>
      <c r="L91" s="39"/>
      <c r="M91" s="83"/>
      <c r="N91" s="68"/>
      <c r="O91" s="84"/>
      <c r="P91" s="149">
        <f>SUM(P92:P362)</f>
        <v>0</v>
      </c>
      <c r="Q91" s="84"/>
      <c r="R91" s="149">
        <f>SUM(R92:R362)</f>
        <v>70.129999999999995</v>
      </c>
      <c r="S91" s="84"/>
      <c r="T91" s="150">
        <f>SUM(T92:T362)</f>
        <v>0</v>
      </c>
      <c r="U91" s="38"/>
      <c r="V91" s="38"/>
      <c r="W91" s="38"/>
      <c r="X91" s="38"/>
      <c r="Y91" s="38"/>
      <c r="Z91" s="38"/>
      <c r="AA91" s="38"/>
      <c r="AB91" s="38"/>
      <c r="AC91" s="38"/>
      <c r="AD91" s="38"/>
      <c r="AE91" s="38"/>
      <c r="AT91" s="19" t="s">
        <v>71</v>
      </c>
      <c r="AU91" s="19" t="s">
        <v>152</v>
      </c>
      <c r="BK91" s="151">
        <f>SUM(BK92:BK362)</f>
        <v>0</v>
      </c>
    </row>
    <row r="92" s="2" customFormat="1" ht="21.75" customHeight="1">
      <c r="A92" s="38"/>
      <c r="B92" s="152"/>
      <c r="C92" s="153" t="s">
        <v>79</v>
      </c>
      <c r="D92" s="153" t="s">
        <v>166</v>
      </c>
      <c r="E92" s="154" t="s">
        <v>567</v>
      </c>
      <c r="F92" s="155" t="s">
        <v>568</v>
      </c>
      <c r="G92" s="156" t="s">
        <v>255</v>
      </c>
      <c r="H92" s="157">
        <v>15.6</v>
      </c>
      <c r="I92" s="158"/>
      <c r="J92" s="159">
        <f>ROUND(I92*H92,2)</f>
        <v>0</v>
      </c>
      <c r="K92" s="155" t="s">
        <v>170</v>
      </c>
      <c r="L92" s="39"/>
      <c r="M92" s="160" t="s">
        <v>3</v>
      </c>
      <c r="N92" s="161" t="s">
        <v>43</v>
      </c>
      <c r="O92" s="72"/>
      <c r="P92" s="162">
        <f>O92*H92</f>
        <v>0</v>
      </c>
      <c r="Q92" s="162">
        <v>0</v>
      </c>
      <c r="R92" s="162">
        <f>Q92*H92</f>
        <v>0</v>
      </c>
      <c r="S92" s="162">
        <v>0</v>
      </c>
      <c r="T92" s="163">
        <f>S92*H92</f>
        <v>0</v>
      </c>
      <c r="U92" s="38"/>
      <c r="V92" s="38"/>
      <c r="W92" s="38"/>
      <c r="X92" s="38"/>
      <c r="Y92" s="38"/>
      <c r="Z92" s="38"/>
      <c r="AA92" s="38"/>
      <c r="AB92" s="38"/>
      <c r="AC92" s="38"/>
      <c r="AD92" s="38"/>
      <c r="AE92" s="38"/>
      <c r="AR92" s="164" t="s">
        <v>171</v>
      </c>
      <c r="AT92" s="164" t="s">
        <v>166</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171</v>
      </c>
      <c r="BM92" s="164" t="s">
        <v>569</v>
      </c>
    </row>
    <row r="93" s="2" customFormat="1">
      <c r="A93" s="38"/>
      <c r="B93" s="39"/>
      <c r="C93" s="38"/>
      <c r="D93" s="166" t="s">
        <v>174</v>
      </c>
      <c r="E93" s="38"/>
      <c r="F93" s="167" t="s">
        <v>570</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12" customFormat="1">
      <c r="A94" s="12"/>
      <c r="B94" s="205"/>
      <c r="C94" s="12"/>
      <c r="D94" s="166" t="s">
        <v>176</v>
      </c>
      <c r="E94" s="206" t="s">
        <v>3</v>
      </c>
      <c r="F94" s="207" t="s">
        <v>571</v>
      </c>
      <c r="G94" s="12"/>
      <c r="H94" s="206" t="s">
        <v>3</v>
      </c>
      <c r="I94" s="208"/>
      <c r="J94" s="12"/>
      <c r="K94" s="12"/>
      <c r="L94" s="205"/>
      <c r="M94" s="209"/>
      <c r="N94" s="210"/>
      <c r="O94" s="210"/>
      <c r="P94" s="210"/>
      <c r="Q94" s="210"/>
      <c r="R94" s="210"/>
      <c r="S94" s="210"/>
      <c r="T94" s="211"/>
      <c r="U94" s="12"/>
      <c r="V94" s="12"/>
      <c r="W94" s="12"/>
      <c r="X94" s="12"/>
      <c r="Y94" s="12"/>
      <c r="Z94" s="12"/>
      <c r="AA94" s="12"/>
      <c r="AB94" s="12"/>
      <c r="AC94" s="12"/>
      <c r="AD94" s="12"/>
      <c r="AE94" s="12"/>
      <c r="AT94" s="206" t="s">
        <v>176</v>
      </c>
      <c r="AU94" s="206" t="s">
        <v>72</v>
      </c>
      <c r="AV94" s="12" t="s">
        <v>79</v>
      </c>
      <c r="AW94" s="12" t="s">
        <v>33</v>
      </c>
      <c r="AX94" s="12" t="s">
        <v>72</v>
      </c>
      <c r="AY94" s="206" t="s">
        <v>172</v>
      </c>
    </row>
    <row r="95" s="12" customFormat="1">
      <c r="A95" s="12"/>
      <c r="B95" s="205"/>
      <c r="C95" s="12"/>
      <c r="D95" s="166" t="s">
        <v>176</v>
      </c>
      <c r="E95" s="206" t="s">
        <v>3</v>
      </c>
      <c r="F95" s="207" t="s">
        <v>572</v>
      </c>
      <c r="G95" s="12"/>
      <c r="H95" s="206" t="s">
        <v>3</v>
      </c>
      <c r="I95" s="208"/>
      <c r="J95" s="12"/>
      <c r="K95" s="12"/>
      <c r="L95" s="205"/>
      <c r="M95" s="209"/>
      <c r="N95" s="210"/>
      <c r="O95" s="210"/>
      <c r="P95" s="210"/>
      <c r="Q95" s="210"/>
      <c r="R95" s="210"/>
      <c r="S95" s="210"/>
      <c r="T95" s="211"/>
      <c r="U95" s="12"/>
      <c r="V95" s="12"/>
      <c r="W95" s="12"/>
      <c r="X95" s="12"/>
      <c r="Y95" s="12"/>
      <c r="Z95" s="12"/>
      <c r="AA95" s="12"/>
      <c r="AB95" s="12"/>
      <c r="AC95" s="12"/>
      <c r="AD95" s="12"/>
      <c r="AE95" s="12"/>
      <c r="AT95" s="206" t="s">
        <v>176</v>
      </c>
      <c r="AU95" s="206" t="s">
        <v>72</v>
      </c>
      <c r="AV95" s="12" t="s">
        <v>79</v>
      </c>
      <c r="AW95" s="12" t="s">
        <v>33</v>
      </c>
      <c r="AX95" s="12" t="s">
        <v>72</v>
      </c>
      <c r="AY95" s="206" t="s">
        <v>172</v>
      </c>
    </row>
    <row r="96" s="12" customFormat="1">
      <c r="A96" s="12"/>
      <c r="B96" s="205"/>
      <c r="C96" s="12"/>
      <c r="D96" s="166" t="s">
        <v>176</v>
      </c>
      <c r="E96" s="206" t="s">
        <v>3</v>
      </c>
      <c r="F96" s="207" t="s">
        <v>573</v>
      </c>
      <c r="G96" s="12"/>
      <c r="H96" s="206" t="s">
        <v>3</v>
      </c>
      <c r="I96" s="208"/>
      <c r="J96" s="12"/>
      <c r="K96" s="12"/>
      <c r="L96" s="205"/>
      <c r="M96" s="209"/>
      <c r="N96" s="210"/>
      <c r="O96" s="210"/>
      <c r="P96" s="210"/>
      <c r="Q96" s="210"/>
      <c r="R96" s="210"/>
      <c r="S96" s="210"/>
      <c r="T96" s="211"/>
      <c r="U96" s="12"/>
      <c r="V96" s="12"/>
      <c r="W96" s="12"/>
      <c r="X96" s="12"/>
      <c r="Y96" s="12"/>
      <c r="Z96" s="12"/>
      <c r="AA96" s="12"/>
      <c r="AB96" s="12"/>
      <c r="AC96" s="12"/>
      <c r="AD96" s="12"/>
      <c r="AE96" s="12"/>
      <c r="AT96" s="206" t="s">
        <v>176</v>
      </c>
      <c r="AU96" s="206" t="s">
        <v>72</v>
      </c>
      <c r="AV96" s="12" t="s">
        <v>79</v>
      </c>
      <c r="AW96" s="12" t="s">
        <v>33</v>
      </c>
      <c r="AX96" s="12" t="s">
        <v>72</v>
      </c>
      <c r="AY96" s="206" t="s">
        <v>172</v>
      </c>
    </row>
    <row r="97" s="12" customFormat="1">
      <c r="A97" s="12"/>
      <c r="B97" s="205"/>
      <c r="C97" s="12"/>
      <c r="D97" s="166" t="s">
        <v>176</v>
      </c>
      <c r="E97" s="206" t="s">
        <v>3</v>
      </c>
      <c r="F97" s="207" t="s">
        <v>574</v>
      </c>
      <c r="G97" s="12"/>
      <c r="H97" s="206" t="s">
        <v>3</v>
      </c>
      <c r="I97" s="208"/>
      <c r="J97" s="12"/>
      <c r="K97" s="12"/>
      <c r="L97" s="205"/>
      <c r="M97" s="209"/>
      <c r="N97" s="210"/>
      <c r="O97" s="210"/>
      <c r="P97" s="210"/>
      <c r="Q97" s="210"/>
      <c r="R97" s="210"/>
      <c r="S97" s="210"/>
      <c r="T97" s="211"/>
      <c r="U97" s="12"/>
      <c r="V97" s="12"/>
      <c r="W97" s="12"/>
      <c r="X97" s="12"/>
      <c r="Y97" s="12"/>
      <c r="Z97" s="12"/>
      <c r="AA97" s="12"/>
      <c r="AB97" s="12"/>
      <c r="AC97" s="12"/>
      <c r="AD97" s="12"/>
      <c r="AE97" s="12"/>
      <c r="AT97" s="206" t="s">
        <v>176</v>
      </c>
      <c r="AU97" s="206" t="s">
        <v>72</v>
      </c>
      <c r="AV97" s="12" t="s">
        <v>79</v>
      </c>
      <c r="AW97" s="12" t="s">
        <v>33</v>
      </c>
      <c r="AX97" s="12" t="s">
        <v>72</v>
      </c>
      <c r="AY97" s="206" t="s">
        <v>172</v>
      </c>
    </row>
    <row r="98" s="10" customFormat="1">
      <c r="A98" s="10"/>
      <c r="B98" s="171"/>
      <c r="C98" s="10"/>
      <c r="D98" s="166" t="s">
        <v>176</v>
      </c>
      <c r="E98" s="172" t="s">
        <v>3</v>
      </c>
      <c r="F98" s="173" t="s">
        <v>575</v>
      </c>
      <c r="G98" s="10"/>
      <c r="H98" s="174">
        <v>15.6</v>
      </c>
      <c r="I98" s="175"/>
      <c r="J98" s="10"/>
      <c r="K98" s="10"/>
      <c r="L98" s="171"/>
      <c r="M98" s="176"/>
      <c r="N98" s="177"/>
      <c r="O98" s="177"/>
      <c r="P98" s="177"/>
      <c r="Q98" s="177"/>
      <c r="R98" s="177"/>
      <c r="S98" s="177"/>
      <c r="T98" s="178"/>
      <c r="U98" s="10"/>
      <c r="V98" s="10"/>
      <c r="W98" s="10"/>
      <c r="X98" s="10"/>
      <c r="Y98" s="10"/>
      <c r="Z98" s="10"/>
      <c r="AA98" s="10"/>
      <c r="AB98" s="10"/>
      <c r="AC98" s="10"/>
      <c r="AD98" s="10"/>
      <c r="AE98" s="10"/>
      <c r="AT98" s="172" t="s">
        <v>176</v>
      </c>
      <c r="AU98" s="172" t="s">
        <v>72</v>
      </c>
      <c r="AV98" s="10" t="s">
        <v>81</v>
      </c>
      <c r="AW98" s="10" t="s">
        <v>33</v>
      </c>
      <c r="AX98" s="10" t="s">
        <v>72</v>
      </c>
      <c r="AY98" s="172" t="s">
        <v>172</v>
      </c>
    </row>
    <row r="99" s="11" customFormat="1">
      <c r="A99" s="11"/>
      <c r="B99" s="180"/>
      <c r="C99" s="11"/>
      <c r="D99" s="166" t="s">
        <v>176</v>
      </c>
      <c r="E99" s="181" t="s">
        <v>3</v>
      </c>
      <c r="F99" s="182" t="s">
        <v>197</v>
      </c>
      <c r="G99" s="11"/>
      <c r="H99" s="183">
        <v>15.6</v>
      </c>
      <c r="I99" s="184"/>
      <c r="J99" s="11"/>
      <c r="K99" s="11"/>
      <c r="L99" s="180"/>
      <c r="M99" s="185"/>
      <c r="N99" s="186"/>
      <c r="O99" s="186"/>
      <c r="P99" s="186"/>
      <c r="Q99" s="186"/>
      <c r="R99" s="186"/>
      <c r="S99" s="186"/>
      <c r="T99" s="187"/>
      <c r="U99" s="11"/>
      <c r="V99" s="11"/>
      <c r="W99" s="11"/>
      <c r="X99" s="11"/>
      <c r="Y99" s="11"/>
      <c r="Z99" s="11"/>
      <c r="AA99" s="11"/>
      <c r="AB99" s="11"/>
      <c r="AC99" s="11"/>
      <c r="AD99" s="11"/>
      <c r="AE99" s="11"/>
      <c r="AT99" s="181" t="s">
        <v>176</v>
      </c>
      <c r="AU99" s="181" t="s">
        <v>72</v>
      </c>
      <c r="AV99" s="11" t="s">
        <v>171</v>
      </c>
      <c r="AW99" s="11" t="s">
        <v>33</v>
      </c>
      <c r="AX99" s="11" t="s">
        <v>79</v>
      </c>
      <c r="AY99" s="181" t="s">
        <v>172</v>
      </c>
    </row>
    <row r="100" s="2" customFormat="1" ht="16.5" customHeight="1">
      <c r="A100" s="38"/>
      <c r="B100" s="152"/>
      <c r="C100" s="153" t="s">
        <v>81</v>
      </c>
      <c r="D100" s="153" t="s">
        <v>166</v>
      </c>
      <c r="E100" s="154" t="s">
        <v>576</v>
      </c>
      <c r="F100" s="155" t="s">
        <v>577</v>
      </c>
      <c r="G100" s="156" t="s">
        <v>255</v>
      </c>
      <c r="H100" s="157">
        <v>62.600000000000001</v>
      </c>
      <c r="I100" s="158"/>
      <c r="J100" s="159">
        <f>ROUND(I100*H100,2)</f>
        <v>0</v>
      </c>
      <c r="K100" s="155" t="s">
        <v>170</v>
      </c>
      <c r="L100" s="39"/>
      <c r="M100" s="160" t="s">
        <v>3</v>
      </c>
      <c r="N100" s="161" t="s">
        <v>43</v>
      </c>
      <c r="O100" s="72"/>
      <c r="P100" s="162">
        <f>O100*H100</f>
        <v>0</v>
      </c>
      <c r="Q100" s="162">
        <v>0</v>
      </c>
      <c r="R100" s="162">
        <f>Q100*H100</f>
        <v>0</v>
      </c>
      <c r="S100" s="162">
        <v>0</v>
      </c>
      <c r="T100" s="163">
        <f>S100*H100</f>
        <v>0</v>
      </c>
      <c r="U100" s="38"/>
      <c r="V100" s="38"/>
      <c r="W100" s="38"/>
      <c r="X100" s="38"/>
      <c r="Y100" s="38"/>
      <c r="Z100" s="38"/>
      <c r="AA100" s="38"/>
      <c r="AB100" s="38"/>
      <c r="AC100" s="38"/>
      <c r="AD100" s="38"/>
      <c r="AE100" s="38"/>
      <c r="AR100" s="164" t="s">
        <v>171</v>
      </c>
      <c r="AT100" s="164" t="s">
        <v>166</v>
      </c>
      <c r="AU100" s="164" t="s">
        <v>72</v>
      </c>
      <c r="AY100" s="19" t="s">
        <v>172</v>
      </c>
      <c r="BE100" s="165">
        <f>IF(N100="základní",J100,0)</f>
        <v>0</v>
      </c>
      <c r="BF100" s="165">
        <f>IF(N100="snížená",J100,0)</f>
        <v>0</v>
      </c>
      <c r="BG100" s="165">
        <f>IF(N100="zákl. přenesená",J100,0)</f>
        <v>0</v>
      </c>
      <c r="BH100" s="165">
        <f>IF(N100="sníž. přenesená",J100,0)</f>
        <v>0</v>
      </c>
      <c r="BI100" s="165">
        <f>IF(N100="nulová",J100,0)</f>
        <v>0</v>
      </c>
      <c r="BJ100" s="19" t="s">
        <v>79</v>
      </c>
      <c r="BK100" s="165">
        <f>ROUND(I100*H100,2)</f>
        <v>0</v>
      </c>
      <c r="BL100" s="19" t="s">
        <v>171</v>
      </c>
      <c r="BM100" s="164" t="s">
        <v>578</v>
      </c>
    </row>
    <row r="101" s="2" customFormat="1">
      <c r="A101" s="38"/>
      <c r="B101" s="39"/>
      <c r="C101" s="38"/>
      <c r="D101" s="166" t="s">
        <v>174</v>
      </c>
      <c r="E101" s="38"/>
      <c r="F101" s="167" t="s">
        <v>579</v>
      </c>
      <c r="G101" s="38"/>
      <c r="H101" s="38"/>
      <c r="I101" s="168"/>
      <c r="J101" s="38"/>
      <c r="K101" s="38"/>
      <c r="L101" s="39"/>
      <c r="M101" s="169"/>
      <c r="N101" s="170"/>
      <c r="O101" s="72"/>
      <c r="P101" s="72"/>
      <c r="Q101" s="72"/>
      <c r="R101" s="72"/>
      <c r="S101" s="72"/>
      <c r="T101" s="73"/>
      <c r="U101" s="38"/>
      <c r="V101" s="38"/>
      <c r="W101" s="38"/>
      <c r="X101" s="38"/>
      <c r="Y101" s="38"/>
      <c r="Z101" s="38"/>
      <c r="AA101" s="38"/>
      <c r="AB101" s="38"/>
      <c r="AC101" s="38"/>
      <c r="AD101" s="38"/>
      <c r="AE101" s="38"/>
      <c r="AT101" s="19" t="s">
        <v>174</v>
      </c>
      <c r="AU101" s="19" t="s">
        <v>72</v>
      </c>
    </row>
    <row r="102" s="12" customFormat="1">
      <c r="A102" s="12"/>
      <c r="B102" s="205"/>
      <c r="C102" s="12"/>
      <c r="D102" s="166" t="s">
        <v>176</v>
      </c>
      <c r="E102" s="206" t="s">
        <v>3</v>
      </c>
      <c r="F102" s="207" t="s">
        <v>580</v>
      </c>
      <c r="G102" s="12"/>
      <c r="H102" s="206" t="s">
        <v>3</v>
      </c>
      <c r="I102" s="208"/>
      <c r="J102" s="12"/>
      <c r="K102" s="12"/>
      <c r="L102" s="205"/>
      <c r="M102" s="209"/>
      <c r="N102" s="210"/>
      <c r="O102" s="210"/>
      <c r="P102" s="210"/>
      <c r="Q102" s="210"/>
      <c r="R102" s="210"/>
      <c r="S102" s="210"/>
      <c r="T102" s="211"/>
      <c r="U102" s="12"/>
      <c r="V102" s="12"/>
      <c r="W102" s="12"/>
      <c r="X102" s="12"/>
      <c r="Y102" s="12"/>
      <c r="Z102" s="12"/>
      <c r="AA102" s="12"/>
      <c r="AB102" s="12"/>
      <c r="AC102" s="12"/>
      <c r="AD102" s="12"/>
      <c r="AE102" s="12"/>
      <c r="AT102" s="206" t="s">
        <v>176</v>
      </c>
      <c r="AU102" s="206" t="s">
        <v>72</v>
      </c>
      <c r="AV102" s="12" t="s">
        <v>79</v>
      </c>
      <c r="AW102" s="12" t="s">
        <v>33</v>
      </c>
      <c r="AX102" s="12" t="s">
        <v>72</v>
      </c>
      <c r="AY102" s="206" t="s">
        <v>172</v>
      </c>
    </row>
    <row r="103" s="12" customFormat="1">
      <c r="A103" s="12"/>
      <c r="B103" s="205"/>
      <c r="C103" s="12"/>
      <c r="D103" s="166" t="s">
        <v>176</v>
      </c>
      <c r="E103" s="206" t="s">
        <v>3</v>
      </c>
      <c r="F103" s="207" t="s">
        <v>573</v>
      </c>
      <c r="G103" s="12"/>
      <c r="H103" s="206" t="s">
        <v>3</v>
      </c>
      <c r="I103" s="208"/>
      <c r="J103" s="12"/>
      <c r="K103" s="12"/>
      <c r="L103" s="205"/>
      <c r="M103" s="209"/>
      <c r="N103" s="210"/>
      <c r="O103" s="210"/>
      <c r="P103" s="210"/>
      <c r="Q103" s="210"/>
      <c r="R103" s="210"/>
      <c r="S103" s="210"/>
      <c r="T103" s="211"/>
      <c r="U103" s="12"/>
      <c r="V103" s="12"/>
      <c r="W103" s="12"/>
      <c r="X103" s="12"/>
      <c r="Y103" s="12"/>
      <c r="Z103" s="12"/>
      <c r="AA103" s="12"/>
      <c r="AB103" s="12"/>
      <c r="AC103" s="12"/>
      <c r="AD103" s="12"/>
      <c r="AE103" s="12"/>
      <c r="AT103" s="206" t="s">
        <v>176</v>
      </c>
      <c r="AU103" s="206" t="s">
        <v>72</v>
      </c>
      <c r="AV103" s="12" t="s">
        <v>79</v>
      </c>
      <c r="AW103" s="12" t="s">
        <v>33</v>
      </c>
      <c r="AX103" s="12" t="s">
        <v>72</v>
      </c>
      <c r="AY103" s="206" t="s">
        <v>172</v>
      </c>
    </row>
    <row r="104" s="12" customFormat="1">
      <c r="A104" s="12"/>
      <c r="B104" s="205"/>
      <c r="C104" s="12"/>
      <c r="D104" s="166" t="s">
        <v>176</v>
      </c>
      <c r="E104" s="206" t="s">
        <v>3</v>
      </c>
      <c r="F104" s="207" t="s">
        <v>581</v>
      </c>
      <c r="G104" s="12"/>
      <c r="H104" s="206" t="s">
        <v>3</v>
      </c>
      <c r="I104" s="208"/>
      <c r="J104" s="12"/>
      <c r="K104" s="12"/>
      <c r="L104" s="205"/>
      <c r="M104" s="209"/>
      <c r="N104" s="210"/>
      <c r="O104" s="210"/>
      <c r="P104" s="210"/>
      <c r="Q104" s="210"/>
      <c r="R104" s="210"/>
      <c r="S104" s="210"/>
      <c r="T104" s="211"/>
      <c r="U104" s="12"/>
      <c r="V104" s="12"/>
      <c r="W104" s="12"/>
      <c r="X104" s="12"/>
      <c r="Y104" s="12"/>
      <c r="Z104" s="12"/>
      <c r="AA104" s="12"/>
      <c r="AB104" s="12"/>
      <c r="AC104" s="12"/>
      <c r="AD104" s="12"/>
      <c r="AE104" s="12"/>
      <c r="AT104" s="206" t="s">
        <v>176</v>
      </c>
      <c r="AU104" s="206" t="s">
        <v>72</v>
      </c>
      <c r="AV104" s="12" t="s">
        <v>79</v>
      </c>
      <c r="AW104" s="12" t="s">
        <v>33</v>
      </c>
      <c r="AX104" s="12" t="s">
        <v>72</v>
      </c>
      <c r="AY104" s="206" t="s">
        <v>172</v>
      </c>
    </row>
    <row r="105" s="10" customFormat="1">
      <c r="A105" s="10"/>
      <c r="B105" s="171"/>
      <c r="C105" s="10"/>
      <c r="D105" s="166" t="s">
        <v>176</v>
      </c>
      <c r="E105" s="172" t="s">
        <v>3</v>
      </c>
      <c r="F105" s="173" t="s">
        <v>582</v>
      </c>
      <c r="G105" s="10"/>
      <c r="H105" s="174">
        <v>16.800000000000001</v>
      </c>
      <c r="I105" s="175"/>
      <c r="J105" s="10"/>
      <c r="K105" s="10"/>
      <c r="L105" s="171"/>
      <c r="M105" s="176"/>
      <c r="N105" s="177"/>
      <c r="O105" s="177"/>
      <c r="P105" s="177"/>
      <c r="Q105" s="177"/>
      <c r="R105" s="177"/>
      <c r="S105" s="177"/>
      <c r="T105" s="178"/>
      <c r="U105" s="10"/>
      <c r="V105" s="10"/>
      <c r="W105" s="10"/>
      <c r="X105" s="10"/>
      <c r="Y105" s="10"/>
      <c r="Z105" s="10"/>
      <c r="AA105" s="10"/>
      <c r="AB105" s="10"/>
      <c r="AC105" s="10"/>
      <c r="AD105" s="10"/>
      <c r="AE105" s="10"/>
      <c r="AT105" s="172" t="s">
        <v>176</v>
      </c>
      <c r="AU105" s="172" t="s">
        <v>72</v>
      </c>
      <c r="AV105" s="10" t="s">
        <v>81</v>
      </c>
      <c r="AW105" s="10" t="s">
        <v>33</v>
      </c>
      <c r="AX105" s="10" t="s">
        <v>72</v>
      </c>
      <c r="AY105" s="172" t="s">
        <v>172</v>
      </c>
    </row>
    <row r="106" s="12" customFormat="1">
      <c r="A106" s="12"/>
      <c r="B106" s="205"/>
      <c r="C106" s="12"/>
      <c r="D106" s="166" t="s">
        <v>176</v>
      </c>
      <c r="E106" s="206" t="s">
        <v>3</v>
      </c>
      <c r="F106" s="207" t="s">
        <v>583</v>
      </c>
      <c r="G106" s="12"/>
      <c r="H106" s="206" t="s">
        <v>3</v>
      </c>
      <c r="I106" s="208"/>
      <c r="J106" s="12"/>
      <c r="K106" s="12"/>
      <c r="L106" s="205"/>
      <c r="M106" s="209"/>
      <c r="N106" s="210"/>
      <c r="O106" s="210"/>
      <c r="P106" s="210"/>
      <c r="Q106" s="210"/>
      <c r="R106" s="210"/>
      <c r="S106" s="210"/>
      <c r="T106" s="211"/>
      <c r="U106" s="12"/>
      <c r="V106" s="12"/>
      <c r="W106" s="12"/>
      <c r="X106" s="12"/>
      <c r="Y106" s="12"/>
      <c r="Z106" s="12"/>
      <c r="AA106" s="12"/>
      <c r="AB106" s="12"/>
      <c r="AC106" s="12"/>
      <c r="AD106" s="12"/>
      <c r="AE106" s="12"/>
      <c r="AT106" s="206" t="s">
        <v>176</v>
      </c>
      <c r="AU106" s="206" t="s">
        <v>72</v>
      </c>
      <c r="AV106" s="12" t="s">
        <v>79</v>
      </c>
      <c r="AW106" s="12" t="s">
        <v>33</v>
      </c>
      <c r="AX106" s="12" t="s">
        <v>72</v>
      </c>
      <c r="AY106" s="206" t="s">
        <v>172</v>
      </c>
    </row>
    <row r="107" s="10" customFormat="1">
      <c r="A107" s="10"/>
      <c r="B107" s="171"/>
      <c r="C107" s="10"/>
      <c r="D107" s="166" t="s">
        <v>176</v>
      </c>
      <c r="E107" s="172" t="s">
        <v>3</v>
      </c>
      <c r="F107" s="173" t="s">
        <v>584</v>
      </c>
      <c r="G107" s="10"/>
      <c r="H107" s="174">
        <v>11.199999999999999</v>
      </c>
      <c r="I107" s="175"/>
      <c r="J107" s="10"/>
      <c r="K107" s="10"/>
      <c r="L107" s="171"/>
      <c r="M107" s="176"/>
      <c r="N107" s="177"/>
      <c r="O107" s="177"/>
      <c r="P107" s="177"/>
      <c r="Q107" s="177"/>
      <c r="R107" s="177"/>
      <c r="S107" s="177"/>
      <c r="T107" s="178"/>
      <c r="U107" s="10"/>
      <c r="V107" s="10"/>
      <c r="W107" s="10"/>
      <c r="X107" s="10"/>
      <c r="Y107" s="10"/>
      <c r="Z107" s="10"/>
      <c r="AA107" s="10"/>
      <c r="AB107" s="10"/>
      <c r="AC107" s="10"/>
      <c r="AD107" s="10"/>
      <c r="AE107" s="10"/>
      <c r="AT107" s="172" t="s">
        <v>176</v>
      </c>
      <c r="AU107" s="172" t="s">
        <v>72</v>
      </c>
      <c r="AV107" s="10" t="s">
        <v>81</v>
      </c>
      <c r="AW107" s="10" t="s">
        <v>33</v>
      </c>
      <c r="AX107" s="10" t="s">
        <v>72</v>
      </c>
      <c r="AY107" s="172" t="s">
        <v>172</v>
      </c>
    </row>
    <row r="108" s="10" customFormat="1">
      <c r="A108" s="10"/>
      <c r="B108" s="171"/>
      <c r="C108" s="10"/>
      <c r="D108" s="166" t="s">
        <v>176</v>
      </c>
      <c r="E108" s="172" t="s">
        <v>3</v>
      </c>
      <c r="F108" s="173" t="s">
        <v>585</v>
      </c>
      <c r="G108" s="10"/>
      <c r="H108" s="174">
        <v>4.5999999999999996</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72</v>
      </c>
      <c r="AY108" s="172" t="s">
        <v>172</v>
      </c>
    </row>
    <row r="109" s="12" customFormat="1">
      <c r="A109" s="12"/>
      <c r="B109" s="205"/>
      <c r="C109" s="12"/>
      <c r="D109" s="166" t="s">
        <v>176</v>
      </c>
      <c r="E109" s="206" t="s">
        <v>3</v>
      </c>
      <c r="F109" s="207" t="s">
        <v>586</v>
      </c>
      <c r="G109" s="12"/>
      <c r="H109" s="206" t="s">
        <v>3</v>
      </c>
      <c r="I109" s="208"/>
      <c r="J109" s="12"/>
      <c r="K109" s="12"/>
      <c r="L109" s="205"/>
      <c r="M109" s="209"/>
      <c r="N109" s="210"/>
      <c r="O109" s="210"/>
      <c r="P109" s="210"/>
      <c r="Q109" s="210"/>
      <c r="R109" s="210"/>
      <c r="S109" s="210"/>
      <c r="T109" s="211"/>
      <c r="U109" s="12"/>
      <c r="V109" s="12"/>
      <c r="W109" s="12"/>
      <c r="X109" s="12"/>
      <c r="Y109" s="12"/>
      <c r="Z109" s="12"/>
      <c r="AA109" s="12"/>
      <c r="AB109" s="12"/>
      <c r="AC109" s="12"/>
      <c r="AD109" s="12"/>
      <c r="AE109" s="12"/>
      <c r="AT109" s="206" t="s">
        <v>176</v>
      </c>
      <c r="AU109" s="206" t="s">
        <v>72</v>
      </c>
      <c r="AV109" s="12" t="s">
        <v>79</v>
      </c>
      <c r="AW109" s="12" t="s">
        <v>33</v>
      </c>
      <c r="AX109" s="12" t="s">
        <v>72</v>
      </c>
      <c r="AY109" s="206" t="s">
        <v>172</v>
      </c>
    </row>
    <row r="110" s="12" customFormat="1">
      <c r="A110" s="12"/>
      <c r="B110" s="205"/>
      <c r="C110" s="12"/>
      <c r="D110" s="166" t="s">
        <v>176</v>
      </c>
      <c r="E110" s="206" t="s">
        <v>3</v>
      </c>
      <c r="F110" s="207" t="s">
        <v>587</v>
      </c>
      <c r="G110" s="12"/>
      <c r="H110" s="206" t="s">
        <v>3</v>
      </c>
      <c r="I110" s="208"/>
      <c r="J110" s="12"/>
      <c r="K110" s="12"/>
      <c r="L110" s="205"/>
      <c r="M110" s="209"/>
      <c r="N110" s="210"/>
      <c r="O110" s="210"/>
      <c r="P110" s="210"/>
      <c r="Q110" s="210"/>
      <c r="R110" s="210"/>
      <c r="S110" s="210"/>
      <c r="T110" s="211"/>
      <c r="U110" s="12"/>
      <c r="V110" s="12"/>
      <c r="W110" s="12"/>
      <c r="X110" s="12"/>
      <c r="Y110" s="12"/>
      <c r="Z110" s="12"/>
      <c r="AA110" s="12"/>
      <c r="AB110" s="12"/>
      <c r="AC110" s="12"/>
      <c r="AD110" s="12"/>
      <c r="AE110" s="12"/>
      <c r="AT110" s="206" t="s">
        <v>176</v>
      </c>
      <c r="AU110" s="206" t="s">
        <v>72</v>
      </c>
      <c r="AV110" s="12" t="s">
        <v>79</v>
      </c>
      <c r="AW110" s="12" t="s">
        <v>33</v>
      </c>
      <c r="AX110" s="12" t="s">
        <v>72</v>
      </c>
      <c r="AY110" s="206" t="s">
        <v>172</v>
      </c>
    </row>
    <row r="111" s="10" customFormat="1">
      <c r="A111" s="10"/>
      <c r="B111" s="171"/>
      <c r="C111" s="10"/>
      <c r="D111" s="166" t="s">
        <v>176</v>
      </c>
      <c r="E111" s="172" t="s">
        <v>3</v>
      </c>
      <c r="F111" s="173" t="s">
        <v>588</v>
      </c>
      <c r="G111" s="10"/>
      <c r="H111" s="174">
        <v>13.199999999999999</v>
      </c>
      <c r="I111" s="175"/>
      <c r="J111" s="10"/>
      <c r="K111" s="10"/>
      <c r="L111" s="171"/>
      <c r="M111" s="176"/>
      <c r="N111" s="177"/>
      <c r="O111" s="177"/>
      <c r="P111" s="177"/>
      <c r="Q111" s="177"/>
      <c r="R111" s="177"/>
      <c r="S111" s="177"/>
      <c r="T111" s="178"/>
      <c r="U111" s="10"/>
      <c r="V111" s="10"/>
      <c r="W111" s="10"/>
      <c r="X111" s="10"/>
      <c r="Y111" s="10"/>
      <c r="Z111" s="10"/>
      <c r="AA111" s="10"/>
      <c r="AB111" s="10"/>
      <c r="AC111" s="10"/>
      <c r="AD111" s="10"/>
      <c r="AE111" s="10"/>
      <c r="AT111" s="172" t="s">
        <v>176</v>
      </c>
      <c r="AU111" s="172" t="s">
        <v>72</v>
      </c>
      <c r="AV111" s="10" t="s">
        <v>81</v>
      </c>
      <c r="AW111" s="10" t="s">
        <v>33</v>
      </c>
      <c r="AX111" s="10" t="s">
        <v>72</v>
      </c>
      <c r="AY111" s="172" t="s">
        <v>172</v>
      </c>
    </row>
    <row r="112" s="12" customFormat="1">
      <c r="A112" s="12"/>
      <c r="B112" s="205"/>
      <c r="C112" s="12"/>
      <c r="D112" s="166" t="s">
        <v>176</v>
      </c>
      <c r="E112" s="206" t="s">
        <v>3</v>
      </c>
      <c r="F112" s="207" t="s">
        <v>589</v>
      </c>
      <c r="G112" s="12"/>
      <c r="H112" s="206" t="s">
        <v>3</v>
      </c>
      <c r="I112" s="208"/>
      <c r="J112" s="12"/>
      <c r="K112" s="12"/>
      <c r="L112" s="205"/>
      <c r="M112" s="209"/>
      <c r="N112" s="210"/>
      <c r="O112" s="210"/>
      <c r="P112" s="210"/>
      <c r="Q112" s="210"/>
      <c r="R112" s="210"/>
      <c r="S112" s="210"/>
      <c r="T112" s="211"/>
      <c r="U112" s="12"/>
      <c r="V112" s="12"/>
      <c r="W112" s="12"/>
      <c r="X112" s="12"/>
      <c r="Y112" s="12"/>
      <c r="Z112" s="12"/>
      <c r="AA112" s="12"/>
      <c r="AB112" s="12"/>
      <c r="AC112" s="12"/>
      <c r="AD112" s="12"/>
      <c r="AE112" s="12"/>
      <c r="AT112" s="206" t="s">
        <v>176</v>
      </c>
      <c r="AU112" s="206" t="s">
        <v>72</v>
      </c>
      <c r="AV112" s="12" t="s">
        <v>79</v>
      </c>
      <c r="AW112" s="12" t="s">
        <v>33</v>
      </c>
      <c r="AX112" s="12" t="s">
        <v>72</v>
      </c>
      <c r="AY112" s="206" t="s">
        <v>172</v>
      </c>
    </row>
    <row r="113" s="10" customFormat="1">
      <c r="A113" s="10"/>
      <c r="B113" s="171"/>
      <c r="C113" s="10"/>
      <c r="D113" s="166" t="s">
        <v>176</v>
      </c>
      <c r="E113" s="172" t="s">
        <v>3</v>
      </c>
      <c r="F113" s="173" t="s">
        <v>590</v>
      </c>
      <c r="G113" s="10"/>
      <c r="H113" s="174">
        <v>16.800000000000001</v>
      </c>
      <c r="I113" s="175"/>
      <c r="J113" s="10"/>
      <c r="K113" s="10"/>
      <c r="L113" s="171"/>
      <c r="M113" s="176"/>
      <c r="N113" s="177"/>
      <c r="O113" s="177"/>
      <c r="P113" s="177"/>
      <c r="Q113" s="177"/>
      <c r="R113" s="177"/>
      <c r="S113" s="177"/>
      <c r="T113" s="178"/>
      <c r="U113" s="10"/>
      <c r="V113" s="10"/>
      <c r="W113" s="10"/>
      <c r="X113" s="10"/>
      <c r="Y113" s="10"/>
      <c r="Z113" s="10"/>
      <c r="AA113" s="10"/>
      <c r="AB113" s="10"/>
      <c r="AC113" s="10"/>
      <c r="AD113" s="10"/>
      <c r="AE113" s="10"/>
      <c r="AT113" s="172" t="s">
        <v>176</v>
      </c>
      <c r="AU113" s="172" t="s">
        <v>72</v>
      </c>
      <c r="AV113" s="10" t="s">
        <v>81</v>
      </c>
      <c r="AW113" s="10" t="s">
        <v>33</v>
      </c>
      <c r="AX113" s="10" t="s">
        <v>72</v>
      </c>
      <c r="AY113" s="172" t="s">
        <v>172</v>
      </c>
    </row>
    <row r="114" s="11" customFormat="1">
      <c r="A114" s="11"/>
      <c r="B114" s="180"/>
      <c r="C114" s="11"/>
      <c r="D114" s="166" t="s">
        <v>176</v>
      </c>
      <c r="E114" s="181" t="s">
        <v>3</v>
      </c>
      <c r="F114" s="182" t="s">
        <v>197</v>
      </c>
      <c r="G114" s="11"/>
      <c r="H114" s="183">
        <v>62.599999999999994</v>
      </c>
      <c r="I114" s="184"/>
      <c r="J114" s="11"/>
      <c r="K114" s="11"/>
      <c r="L114" s="180"/>
      <c r="M114" s="185"/>
      <c r="N114" s="186"/>
      <c r="O114" s="186"/>
      <c r="P114" s="186"/>
      <c r="Q114" s="186"/>
      <c r="R114" s="186"/>
      <c r="S114" s="186"/>
      <c r="T114" s="187"/>
      <c r="U114" s="11"/>
      <c r="V114" s="11"/>
      <c r="W114" s="11"/>
      <c r="X114" s="11"/>
      <c r="Y114" s="11"/>
      <c r="Z114" s="11"/>
      <c r="AA114" s="11"/>
      <c r="AB114" s="11"/>
      <c r="AC114" s="11"/>
      <c r="AD114" s="11"/>
      <c r="AE114" s="11"/>
      <c r="AT114" s="181" t="s">
        <v>176</v>
      </c>
      <c r="AU114" s="181" t="s">
        <v>72</v>
      </c>
      <c r="AV114" s="11" t="s">
        <v>171</v>
      </c>
      <c r="AW114" s="11" t="s">
        <v>33</v>
      </c>
      <c r="AX114" s="11" t="s">
        <v>79</v>
      </c>
      <c r="AY114" s="181" t="s">
        <v>172</v>
      </c>
    </row>
    <row r="115" s="2" customFormat="1" ht="16.5" customHeight="1">
      <c r="A115" s="38"/>
      <c r="B115" s="152"/>
      <c r="C115" s="153" t="s">
        <v>107</v>
      </c>
      <c r="D115" s="153" t="s">
        <v>166</v>
      </c>
      <c r="E115" s="154" t="s">
        <v>591</v>
      </c>
      <c r="F115" s="155" t="s">
        <v>592</v>
      </c>
      <c r="G115" s="156" t="s">
        <v>169</v>
      </c>
      <c r="H115" s="157">
        <v>159.88999999999999</v>
      </c>
      <c r="I115" s="158"/>
      <c r="J115" s="159">
        <f>ROUND(I115*H115,2)</f>
        <v>0</v>
      </c>
      <c r="K115" s="155" t="s">
        <v>170</v>
      </c>
      <c r="L115" s="39"/>
      <c r="M115" s="160" t="s">
        <v>3</v>
      </c>
      <c r="N115" s="161" t="s">
        <v>43</v>
      </c>
      <c r="O115" s="72"/>
      <c r="P115" s="162">
        <f>O115*H115</f>
        <v>0</v>
      </c>
      <c r="Q115" s="162">
        <v>0</v>
      </c>
      <c r="R115" s="162">
        <f>Q115*H115</f>
        <v>0</v>
      </c>
      <c r="S115" s="162">
        <v>0</v>
      </c>
      <c r="T115" s="163">
        <f>S115*H115</f>
        <v>0</v>
      </c>
      <c r="U115" s="38"/>
      <c r="V115" s="38"/>
      <c r="W115" s="38"/>
      <c r="X115" s="38"/>
      <c r="Y115" s="38"/>
      <c r="Z115" s="38"/>
      <c r="AA115" s="38"/>
      <c r="AB115" s="38"/>
      <c r="AC115" s="38"/>
      <c r="AD115" s="38"/>
      <c r="AE115" s="38"/>
      <c r="AR115" s="164" t="s">
        <v>171</v>
      </c>
      <c r="AT115" s="164" t="s">
        <v>166</v>
      </c>
      <c r="AU115" s="164" t="s">
        <v>72</v>
      </c>
      <c r="AY115" s="19" t="s">
        <v>172</v>
      </c>
      <c r="BE115" s="165">
        <f>IF(N115="základní",J115,0)</f>
        <v>0</v>
      </c>
      <c r="BF115" s="165">
        <f>IF(N115="snížená",J115,0)</f>
        <v>0</v>
      </c>
      <c r="BG115" s="165">
        <f>IF(N115="zákl. přenesená",J115,0)</f>
        <v>0</v>
      </c>
      <c r="BH115" s="165">
        <f>IF(N115="sníž. přenesená",J115,0)</f>
        <v>0</v>
      </c>
      <c r="BI115" s="165">
        <f>IF(N115="nulová",J115,0)</f>
        <v>0</v>
      </c>
      <c r="BJ115" s="19" t="s">
        <v>79</v>
      </c>
      <c r="BK115" s="165">
        <f>ROUND(I115*H115,2)</f>
        <v>0</v>
      </c>
      <c r="BL115" s="19" t="s">
        <v>171</v>
      </c>
      <c r="BM115" s="164" t="s">
        <v>593</v>
      </c>
    </row>
    <row r="116" s="2" customFormat="1">
      <c r="A116" s="38"/>
      <c r="B116" s="39"/>
      <c r="C116" s="38"/>
      <c r="D116" s="166" t="s">
        <v>174</v>
      </c>
      <c r="E116" s="38"/>
      <c r="F116" s="167" t="s">
        <v>594</v>
      </c>
      <c r="G116" s="38"/>
      <c r="H116" s="38"/>
      <c r="I116" s="168"/>
      <c r="J116" s="38"/>
      <c r="K116" s="38"/>
      <c r="L116" s="39"/>
      <c r="M116" s="169"/>
      <c r="N116" s="170"/>
      <c r="O116" s="72"/>
      <c r="P116" s="72"/>
      <c r="Q116" s="72"/>
      <c r="R116" s="72"/>
      <c r="S116" s="72"/>
      <c r="T116" s="73"/>
      <c r="U116" s="38"/>
      <c r="V116" s="38"/>
      <c r="W116" s="38"/>
      <c r="X116" s="38"/>
      <c r="Y116" s="38"/>
      <c r="Z116" s="38"/>
      <c r="AA116" s="38"/>
      <c r="AB116" s="38"/>
      <c r="AC116" s="38"/>
      <c r="AD116" s="38"/>
      <c r="AE116" s="38"/>
      <c r="AT116" s="19" t="s">
        <v>174</v>
      </c>
      <c r="AU116" s="19" t="s">
        <v>72</v>
      </c>
    </row>
    <row r="117" s="12" customFormat="1">
      <c r="A117" s="12"/>
      <c r="B117" s="205"/>
      <c r="C117" s="12"/>
      <c r="D117" s="166" t="s">
        <v>176</v>
      </c>
      <c r="E117" s="206" t="s">
        <v>3</v>
      </c>
      <c r="F117" s="207" t="s">
        <v>595</v>
      </c>
      <c r="G117" s="12"/>
      <c r="H117" s="206" t="s">
        <v>3</v>
      </c>
      <c r="I117" s="208"/>
      <c r="J117" s="12"/>
      <c r="K117" s="12"/>
      <c r="L117" s="205"/>
      <c r="M117" s="209"/>
      <c r="N117" s="210"/>
      <c r="O117" s="210"/>
      <c r="P117" s="210"/>
      <c r="Q117" s="210"/>
      <c r="R117" s="210"/>
      <c r="S117" s="210"/>
      <c r="T117" s="211"/>
      <c r="U117" s="12"/>
      <c r="V117" s="12"/>
      <c r="W117" s="12"/>
      <c r="X117" s="12"/>
      <c r="Y117" s="12"/>
      <c r="Z117" s="12"/>
      <c r="AA117" s="12"/>
      <c r="AB117" s="12"/>
      <c r="AC117" s="12"/>
      <c r="AD117" s="12"/>
      <c r="AE117" s="12"/>
      <c r="AT117" s="206" t="s">
        <v>176</v>
      </c>
      <c r="AU117" s="206" t="s">
        <v>72</v>
      </c>
      <c r="AV117" s="12" t="s">
        <v>79</v>
      </c>
      <c r="AW117" s="12" t="s">
        <v>33</v>
      </c>
      <c r="AX117" s="12" t="s">
        <v>72</v>
      </c>
      <c r="AY117" s="206" t="s">
        <v>172</v>
      </c>
    </row>
    <row r="118" s="12" customFormat="1">
      <c r="A118" s="12"/>
      <c r="B118" s="205"/>
      <c r="C118" s="12"/>
      <c r="D118" s="166" t="s">
        <v>176</v>
      </c>
      <c r="E118" s="206" t="s">
        <v>3</v>
      </c>
      <c r="F118" s="207" t="s">
        <v>596</v>
      </c>
      <c r="G118" s="12"/>
      <c r="H118" s="206" t="s">
        <v>3</v>
      </c>
      <c r="I118" s="208"/>
      <c r="J118" s="12"/>
      <c r="K118" s="12"/>
      <c r="L118" s="205"/>
      <c r="M118" s="209"/>
      <c r="N118" s="210"/>
      <c r="O118" s="210"/>
      <c r="P118" s="210"/>
      <c r="Q118" s="210"/>
      <c r="R118" s="210"/>
      <c r="S118" s="210"/>
      <c r="T118" s="211"/>
      <c r="U118" s="12"/>
      <c r="V118" s="12"/>
      <c r="W118" s="12"/>
      <c r="X118" s="12"/>
      <c r="Y118" s="12"/>
      <c r="Z118" s="12"/>
      <c r="AA118" s="12"/>
      <c r="AB118" s="12"/>
      <c r="AC118" s="12"/>
      <c r="AD118" s="12"/>
      <c r="AE118" s="12"/>
      <c r="AT118" s="206" t="s">
        <v>176</v>
      </c>
      <c r="AU118" s="206" t="s">
        <v>72</v>
      </c>
      <c r="AV118" s="12" t="s">
        <v>79</v>
      </c>
      <c r="AW118" s="12" t="s">
        <v>33</v>
      </c>
      <c r="AX118" s="12" t="s">
        <v>72</v>
      </c>
      <c r="AY118" s="206" t="s">
        <v>172</v>
      </c>
    </row>
    <row r="119" s="12" customFormat="1">
      <c r="A119" s="12"/>
      <c r="B119" s="205"/>
      <c r="C119" s="12"/>
      <c r="D119" s="166" t="s">
        <v>176</v>
      </c>
      <c r="E119" s="206" t="s">
        <v>3</v>
      </c>
      <c r="F119" s="207" t="s">
        <v>597</v>
      </c>
      <c r="G119" s="12"/>
      <c r="H119" s="206" t="s">
        <v>3</v>
      </c>
      <c r="I119" s="208"/>
      <c r="J119" s="12"/>
      <c r="K119" s="12"/>
      <c r="L119" s="205"/>
      <c r="M119" s="209"/>
      <c r="N119" s="210"/>
      <c r="O119" s="210"/>
      <c r="P119" s="210"/>
      <c r="Q119" s="210"/>
      <c r="R119" s="210"/>
      <c r="S119" s="210"/>
      <c r="T119" s="211"/>
      <c r="U119" s="12"/>
      <c r="V119" s="12"/>
      <c r="W119" s="12"/>
      <c r="X119" s="12"/>
      <c r="Y119" s="12"/>
      <c r="Z119" s="12"/>
      <c r="AA119" s="12"/>
      <c r="AB119" s="12"/>
      <c r="AC119" s="12"/>
      <c r="AD119" s="12"/>
      <c r="AE119" s="12"/>
      <c r="AT119" s="206" t="s">
        <v>176</v>
      </c>
      <c r="AU119" s="206" t="s">
        <v>72</v>
      </c>
      <c r="AV119" s="12" t="s">
        <v>79</v>
      </c>
      <c r="AW119" s="12" t="s">
        <v>33</v>
      </c>
      <c r="AX119" s="12" t="s">
        <v>72</v>
      </c>
      <c r="AY119" s="206" t="s">
        <v>172</v>
      </c>
    </row>
    <row r="120" s="12" customFormat="1">
      <c r="A120" s="12"/>
      <c r="B120" s="205"/>
      <c r="C120" s="12"/>
      <c r="D120" s="166" t="s">
        <v>176</v>
      </c>
      <c r="E120" s="206" t="s">
        <v>3</v>
      </c>
      <c r="F120" s="207" t="s">
        <v>598</v>
      </c>
      <c r="G120" s="12"/>
      <c r="H120" s="206" t="s">
        <v>3</v>
      </c>
      <c r="I120" s="208"/>
      <c r="J120" s="12"/>
      <c r="K120" s="12"/>
      <c r="L120" s="205"/>
      <c r="M120" s="209"/>
      <c r="N120" s="210"/>
      <c r="O120" s="210"/>
      <c r="P120" s="210"/>
      <c r="Q120" s="210"/>
      <c r="R120" s="210"/>
      <c r="S120" s="210"/>
      <c r="T120" s="211"/>
      <c r="U120" s="12"/>
      <c r="V120" s="12"/>
      <c r="W120" s="12"/>
      <c r="X120" s="12"/>
      <c r="Y120" s="12"/>
      <c r="Z120" s="12"/>
      <c r="AA120" s="12"/>
      <c r="AB120" s="12"/>
      <c r="AC120" s="12"/>
      <c r="AD120" s="12"/>
      <c r="AE120" s="12"/>
      <c r="AT120" s="206" t="s">
        <v>176</v>
      </c>
      <c r="AU120" s="206" t="s">
        <v>72</v>
      </c>
      <c r="AV120" s="12" t="s">
        <v>79</v>
      </c>
      <c r="AW120" s="12" t="s">
        <v>33</v>
      </c>
      <c r="AX120" s="12" t="s">
        <v>72</v>
      </c>
      <c r="AY120" s="206" t="s">
        <v>172</v>
      </c>
    </row>
    <row r="121" s="10" customFormat="1">
      <c r="A121" s="10"/>
      <c r="B121" s="171"/>
      <c r="C121" s="10"/>
      <c r="D121" s="166" t="s">
        <v>176</v>
      </c>
      <c r="E121" s="172" t="s">
        <v>3</v>
      </c>
      <c r="F121" s="173" t="s">
        <v>599</v>
      </c>
      <c r="G121" s="10"/>
      <c r="H121" s="174">
        <v>67.189999999999998</v>
      </c>
      <c r="I121" s="175"/>
      <c r="J121" s="10"/>
      <c r="K121" s="10"/>
      <c r="L121" s="171"/>
      <c r="M121" s="176"/>
      <c r="N121" s="177"/>
      <c r="O121" s="177"/>
      <c r="P121" s="177"/>
      <c r="Q121" s="177"/>
      <c r="R121" s="177"/>
      <c r="S121" s="177"/>
      <c r="T121" s="178"/>
      <c r="U121" s="10"/>
      <c r="V121" s="10"/>
      <c r="W121" s="10"/>
      <c r="X121" s="10"/>
      <c r="Y121" s="10"/>
      <c r="Z121" s="10"/>
      <c r="AA121" s="10"/>
      <c r="AB121" s="10"/>
      <c r="AC121" s="10"/>
      <c r="AD121" s="10"/>
      <c r="AE121" s="10"/>
      <c r="AT121" s="172" t="s">
        <v>176</v>
      </c>
      <c r="AU121" s="172" t="s">
        <v>72</v>
      </c>
      <c r="AV121" s="10" t="s">
        <v>81</v>
      </c>
      <c r="AW121" s="10" t="s">
        <v>33</v>
      </c>
      <c r="AX121" s="10" t="s">
        <v>72</v>
      </c>
      <c r="AY121" s="172" t="s">
        <v>172</v>
      </c>
    </row>
    <row r="122" s="12" customFormat="1">
      <c r="A122" s="12"/>
      <c r="B122" s="205"/>
      <c r="C122" s="12"/>
      <c r="D122" s="166" t="s">
        <v>176</v>
      </c>
      <c r="E122" s="206" t="s">
        <v>3</v>
      </c>
      <c r="F122" s="207" t="s">
        <v>600</v>
      </c>
      <c r="G122" s="12"/>
      <c r="H122" s="206" t="s">
        <v>3</v>
      </c>
      <c r="I122" s="208"/>
      <c r="J122" s="12"/>
      <c r="K122" s="12"/>
      <c r="L122" s="205"/>
      <c r="M122" s="209"/>
      <c r="N122" s="210"/>
      <c r="O122" s="210"/>
      <c r="P122" s="210"/>
      <c r="Q122" s="210"/>
      <c r="R122" s="210"/>
      <c r="S122" s="210"/>
      <c r="T122" s="211"/>
      <c r="U122" s="12"/>
      <c r="V122" s="12"/>
      <c r="W122" s="12"/>
      <c r="X122" s="12"/>
      <c r="Y122" s="12"/>
      <c r="Z122" s="12"/>
      <c r="AA122" s="12"/>
      <c r="AB122" s="12"/>
      <c r="AC122" s="12"/>
      <c r="AD122" s="12"/>
      <c r="AE122" s="12"/>
      <c r="AT122" s="206" t="s">
        <v>176</v>
      </c>
      <c r="AU122" s="206" t="s">
        <v>72</v>
      </c>
      <c r="AV122" s="12" t="s">
        <v>79</v>
      </c>
      <c r="AW122" s="12" t="s">
        <v>33</v>
      </c>
      <c r="AX122" s="12" t="s">
        <v>72</v>
      </c>
      <c r="AY122" s="206" t="s">
        <v>172</v>
      </c>
    </row>
    <row r="123" s="10" customFormat="1">
      <c r="A123" s="10"/>
      <c r="B123" s="171"/>
      <c r="C123" s="10"/>
      <c r="D123" s="166" t="s">
        <v>176</v>
      </c>
      <c r="E123" s="172" t="s">
        <v>3</v>
      </c>
      <c r="F123" s="173" t="s">
        <v>601</v>
      </c>
      <c r="G123" s="10"/>
      <c r="H123" s="174">
        <v>92.700000000000003</v>
      </c>
      <c r="I123" s="175"/>
      <c r="J123" s="10"/>
      <c r="K123" s="10"/>
      <c r="L123" s="171"/>
      <c r="M123" s="176"/>
      <c r="N123" s="177"/>
      <c r="O123" s="177"/>
      <c r="P123" s="177"/>
      <c r="Q123" s="177"/>
      <c r="R123" s="177"/>
      <c r="S123" s="177"/>
      <c r="T123" s="178"/>
      <c r="U123" s="10"/>
      <c r="V123" s="10"/>
      <c r="W123" s="10"/>
      <c r="X123" s="10"/>
      <c r="Y123" s="10"/>
      <c r="Z123" s="10"/>
      <c r="AA123" s="10"/>
      <c r="AB123" s="10"/>
      <c r="AC123" s="10"/>
      <c r="AD123" s="10"/>
      <c r="AE123" s="10"/>
      <c r="AT123" s="172" t="s">
        <v>176</v>
      </c>
      <c r="AU123" s="172" t="s">
        <v>72</v>
      </c>
      <c r="AV123" s="10" t="s">
        <v>81</v>
      </c>
      <c r="AW123" s="10" t="s">
        <v>33</v>
      </c>
      <c r="AX123" s="10" t="s">
        <v>72</v>
      </c>
      <c r="AY123" s="172" t="s">
        <v>172</v>
      </c>
    </row>
    <row r="124" s="11" customFormat="1">
      <c r="A124" s="11"/>
      <c r="B124" s="180"/>
      <c r="C124" s="11"/>
      <c r="D124" s="166" t="s">
        <v>176</v>
      </c>
      <c r="E124" s="181" t="s">
        <v>3</v>
      </c>
      <c r="F124" s="182" t="s">
        <v>197</v>
      </c>
      <c r="G124" s="11"/>
      <c r="H124" s="183">
        <v>159.88999999999999</v>
      </c>
      <c r="I124" s="184"/>
      <c r="J124" s="11"/>
      <c r="K124" s="11"/>
      <c r="L124" s="180"/>
      <c r="M124" s="185"/>
      <c r="N124" s="186"/>
      <c r="O124" s="186"/>
      <c r="P124" s="186"/>
      <c r="Q124" s="186"/>
      <c r="R124" s="186"/>
      <c r="S124" s="186"/>
      <c r="T124" s="187"/>
      <c r="U124" s="11"/>
      <c r="V124" s="11"/>
      <c r="W124" s="11"/>
      <c r="X124" s="11"/>
      <c r="Y124" s="11"/>
      <c r="Z124" s="11"/>
      <c r="AA124" s="11"/>
      <c r="AB124" s="11"/>
      <c r="AC124" s="11"/>
      <c r="AD124" s="11"/>
      <c r="AE124" s="11"/>
      <c r="AT124" s="181" t="s">
        <v>176</v>
      </c>
      <c r="AU124" s="181" t="s">
        <v>72</v>
      </c>
      <c r="AV124" s="11" t="s">
        <v>171</v>
      </c>
      <c r="AW124" s="11" t="s">
        <v>33</v>
      </c>
      <c r="AX124" s="11" t="s">
        <v>79</v>
      </c>
      <c r="AY124" s="181" t="s">
        <v>172</v>
      </c>
    </row>
    <row r="125" s="2" customFormat="1" ht="16.5" customHeight="1">
      <c r="A125" s="38"/>
      <c r="B125" s="152"/>
      <c r="C125" s="153" t="s">
        <v>171</v>
      </c>
      <c r="D125" s="153" t="s">
        <v>166</v>
      </c>
      <c r="E125" s="154" t="s">
        <v>602</v>
      </c>
      <c r="F125" s="155" t="s">
        <v>603</v>
      </c>
      <c r="G125" s="156" t="s">
        <v>169</v>
      </c>
      <c r="H125" s="157">
        <v>28.899999999999999</v>
      </c>
      <c r="I125" s="158"/>
      <c r="J125" s="159">
        <f>ROUND(I125*H125,2)</f>
        <v>0</v>
      </c>
      <c r="K125" s="155" t="s">
        <v>170</v>
      </c>
      <c r="L125" s="39"/>
      <c r="M125" s="160" t="s">
        <v>3</v>
      </c>
      <c r="N125" s="161" t="s">
        <v>43</v>
      </c>
      <c r="O125" s="72"/>
      <c r="P125" s="162">
        <f>O125*H125</f>
        <v>0</v>
      </c>
      <c r="Q125" s="162">
        <v>0</v>
      </c>
      <c r="R125" s="162">
        <f>Q125*H125</f>
        <v>0</v>
      </c>
      <c r="S125" s="162">
        <v>0</v>
      </c>
      <c r="T125" s="163">
        <f>S125*H125</f>
        <v>0</v>
      </c>
      <c r="U125" s="38"/>
      <c r="V125" s="38"/>
      <c r="W125" s="38"/>
      <c r="X125" s="38"/>
      <c r="Y125" s="38"/>
      <c r="Z125" s="38"/>
      <c r="AA125" s="38"/>
      <c r="AB125" s="38"/>
      <c r="AC125" s="38"/>
      <c r="AD125" s="38"/>
      <c r="AE125" s="38"/>
      <c r="AR125" s="164" t="s">
        <v>171</v>
      </c>
      <c r="AT125" s="164" t="s">
        <v>166</v>
      </c>
      <c r="AU125" s="164" t="s">
        <v>72</v>
      </c>
      <c r="AY125" s="19" t="s">
        <v>172</v>
      </c>
      <c r="BE125" s="165">
        <f>IF(N125="základní",J125,0)</f>
        <v>0</v>
      </c>
      <c r="BF125" s="165">
        <f>IF(N125="snížená",J125,0)</f>
        <v>0</v>
      </c>
      <c r="BG125" s="165">
        <f>IF(N125="zákl. přenesená",J125,0)</f>
        <v>0</v>
      </c>
      <c r="BH125" s="165">
        <f>IF(N125="sníž. přenesená",J125,0)</f>
        <v>0</v>
      </c>
      <c r="BI125" s="165">
        <f>IF(N125="nulová",J125,0)</f>
        <v>0</v>
      </c>
      <c r="BJ125" s="19" t="s">
        <v>79</v>
      </c>
      <c r="BK125" s="165">
        <f>ROUND(I125*H125,2)</f>
        <v>0</v>
      </c>
      <c r="BL125" s="19" t="s">
        <v>171</v>
      </c>
      <c r="BM125" s="164" t="s">
        <v>604</v>
      </c>
    </row>
    <row r="126" s="2" customFormat="1">
      <c r="A126" s="38"/>
      <c r="B126" s="39"/>
      <c r="C126" s="38"/>
      <c r="D126" s="166" t="s">
        <v>174</v>
      </c>
      <c r="E126" s="38"/>
      <c r="F126" s="167" t="s">
        <v>605</v>
      </c>
      <c r="G126" s="38"/>
      <c r="H126" s="38"/>
      <c r="I126" s="168"/>
      <c r="J126" s="38"/>
      <c r="K126" s="38"/>
      <c r="L126" s="39"/>
      <c r="M126" s="169"/>
      <c r="N126" s="170"/>
      <c r="O126" s="72"/>
      <c r="P126" s="72"/>
      <c r="Q126" s="72"/>
      <c r="R126" s="72"/>
      <c r="S126" s="72"/>
      <c r="T126" s="73"/>
      <c r="U126" s="38"/>
      <c r="V126" s="38"/>
      <c r="W126" s="38"/>
      <c r="X126" s="38"/>
      <c r="Y126" s="38"/>
      <c r="Z126" s="38"/>
      <c r="AA126" s="38"/>
      <c r="AB126" s="38"/>
      <c r="AC126" s="38"/>
      <c r="AD126" s="38"/>
      <c r="AE126" s="38"/>
      <c r="AT126" s="19" t="s">
        <v>174</v>
      </c>
      <c r="AU126" s="19" t="s">
        <v>72</v>
      </c>
    </row>
    <row r="127" s="12" customFormat="1">
      <c r="A127" s="12"/>
      <c r="B127" s="205"/>
      <c r="C127" s="12"/>
      <c r="D127" s="166" t="s">
        <v>176</v>
      </c>
      <c r="E127" s="206" t="s">
        <v>3</v>
      </c>
      <c r="F127" s="207" t="s">
        <v>606</v>
      </c>
      <c r="G127" s="12"/>
      <c r="H127" s="206" t="s">
        <v>3</v>
      </c>
      <c r="I127" s="208"/>
      <c r="J127" s="12"/>
      <c r="K127" s="12"/>
      <c r="L127" s="205"/>
      <c r="M127" s="209"/>
      <c r="N127" s="210"/>
      <c r="O127" s="210"/>
      <c r="P127" s="210"/>
      <c r="Q127" s="210"/>
      <c r="R127" s="210"/>
      <c r="S127" s="210"/>
      <c r="T127" s="211"/>
      <c r="U127" s="12"/>
      <c r="V127" s="12"/>
      <c r="W127" s="12"/>
      <c r="X127" s="12"/>
      <c r="Y127" s="12"/>
      <c r="Z127" s="12"/>
      <c r="AA127" s="12"/>
      <c r="AB127" s="12"/>
      <c r="AC127" s="12"/>
      <c r="AD127" s="12"/>
      <c r="AE127" s="12"/>
      <c r="AT127" s="206" t="s">
        <v>176</v>
      </c>
      <c r="AU127" s="206" t="s">
        <v>72</v>
      </c>
      <c r="AV127" s="12" t="s">
        <v>79</v>
      </c>
      <c r="AW127" s="12" t="s">
        <v>33</v>
      </c>
      <c r="AX127" s="12" t="s">
        <v>72</v>
      </c>
      <c r="AY127" s="206" t="s">
        <v>172</v>
      </c>
    </row>
    <row r="128" s="12" customFormat="1">
      <c r="A128" s="12"/>
      <c r="B128" s="205"/>
      <c r="C128" s="12"/>
      <c r="D128" s="166" t="s">
        <v>176</v>
      </c>
      <c r="E128" s="206" t="s">
        <v>3</v>
      </c>
      <c r="F128" s="207" t="s">
        <v>607</v>
      </c>
      <c r="G128" s="12"/>
      <c r="H128" s="206" t="s">
        <v>3</v>
      </c>
      <c r="I128" s="208"/>
      <c r="J128" s="12"/>
      <c r="K128" s="12"/>
      <c r="L128" s="205"/>
      <c r="M128" s="209"/>
      <c r="N128" s="210"/>
      <c r="O128" s="210"/>
      <c r="P128" s="210"/>
      <c r="Q128" s="210"/>
      <c r="R128" s="210"/>
      <c r="S128" s="210"/>
      <c r="T128" s="211"/>
      <c r="U128" s="12"/>
      <c r="V128" s="12"/>
      <c r="W128" s="12"/>
      <c r="X128" s="12"/>
      <c r="Y128" s="12"/>
      <c r="Z128" s="12"/>
      <c r="AA128" s="12"/>
      <c r="AB128" s="12"/>
      <c r="AC128" s="12"/>
      <c r="AD128" s="12"/>
      <c r="AE128" s="12"/>
      <c r="AT128" s="206" t="s">
        <v>176</v>
      </c>
      <c r="AU128" s="206" t="s">
        <v>72</v>
      </c>
      <c r="AV128" s="12" t="s">
        <v>79</v>
      </c>
      <c r="AW128" s="12" t="s">
        <v>33</v>
      </c>
      <c r="AX128" s="12" t="s">
        <v>72</v>
      </c>
      <c r="AY128" s="206" t="s">
        <v>172</v>
      </c>
    </row>
    <row r="129" s="12" customFormat="1">
      <c r="A129" s="12"/>
      <c r="B129" s="205"/>
      <c r="C129" s="12"/>
      <c r="D129" s="166" t="s">
        <v>176</v>
      </c>
      <c r="E129" s="206" t="s">
        <v>3</v>
      </c>
      <c r="F129" s="207" t="s">
        <v>608</v>
      </c>
      <c r="G129" s="12"/>
      <c r="H129" s="206" t="s">
        <v>3</v>
      </c>
      <c r="I129" s="208"/>
      <c r="J129" s="12"/>
      <c r="K129" s="12"/>
      <c r="L129" s="205"/>
      <c r="M129" s="209"/>
      <c r="N129" s="210"/>
      <c r="O129" s="210"/>
      <c r="P129" s="210"/>
      <c r="Q129" s="210"/>
      <c r="R129" s="210"/>
      <c r="S129" s="210"/>
      <c r="T129" s="211"/>
      <c r="U129" s="12"/>
      <c r="V129" s="12"/>
      <c r="W129" s="12"/>
      <c r="X129" s="12"/>
      <c r="Y129" s="12"/>
      <c r="Z129" s="12"/>
      <c r="AA129" s="12"/>
      <c r="AB129" s="12"/>
      <c r="AC129" s="12"/>
      <c r="AD129" s="12"/>
      <c r="AE129" s="12"/>
      <c r="AT129" s="206" t="s">
        <v>176</v>
      </c>
      <c r="AU129" s="206" t="s">
        <v>72</v>
      </c>
      <c r="AV129" s="12" t="s">
        <v>79</v>
      </c>
      <c r="AW129" s="12" t="s">
        <v>33</v>
      </c>
      <c r="AX129" s="12" t="s">
        <v>72</v>
      </c>
      <c r="AY129" s="206" t="s">
        <v>172</v>
      </c>
    </row>
    <row r="130" s="10" customFormat="1">
      <c r="A130" s="10"/>
      <c r="B130" s="171"/>
      <c r="C130" s="10"/>
      <c r="D130" s="166" t="s">
        <v>176</v>
      </c>
      <c r="E130" s="172" t="s">
        <v>3</v>
      </c>
      <c r="F130" s="173" t="s">
        <v>609</v>
      </c>
      <c r="G130" s="10"/>
      <c r="H130" s="174">
        <v>12.119999999999999</v>
      </c>
      <c r="I130" s="175"/>
      <c r="J130" s="10"/>
      <c r="K130" s="10"/>
      <c r="L130" s="171"/>
      <c r="M130" s="176"/>
      <c r="N130" s="177"/>
      <c r="O130" s="177"/>
      <c r="P130" s="177"/>
      <c r="Q130" s="177"/>
      <c r="R130" s="177"/>
      <c r="S130" s="177"/>
      <c r="T130" s="178"/>
      <c r="U130" s="10"/>
      <c r="V130" s="10"/>
      <c r="W130" s="10"/>
      <c r="X130" s="10"/>
      <c r="Y130" s="10"/>
      <c r="Z130" s="10"/>
      <c r="AA130" s="10"/>
      <c r="AB130" s="10"/>
      <c r="AC130" s="10"/>
      <c r="AD130" s="10"/>
      <c r="AE130" s="10"/>
      <c r="AT130" s="172" t="s">
        <v>176</v>
      </c>
      <c r="AU130" s="172" t="s">
        <v>72</v>
      </c>
      <c r="AV130" s="10" t="s">
        <v>81</v>
      </c>
      <c r="AW130" s="10" t="s">
        <v>33</v>
      </c>
      <c r="AX130" s="10" t="s">
        <v>72</v>
      </c>
      <c r="AY130" s="172" t="s">
        <v>172</v>
      </c>
    </row>
    <row r="131" s="12" customFormat="1">
      <c r="A131" s="12"/>
      <c r="B131" s="205"/>
      <c r="C131" s="12"/>
      <c r="D131" s="166" t="s">
        <v>176</v>
      </c>
      <c r="E131" s="206" t="s">
        <v>3</v>
      </c>
      <c r="F131" s="207" t="s">
        <v>610</v>
      </c>
      <c r="G131" s="12"/>
      <c r="H131" s="206" t="s">
        <v>3</v>
      </c>
      <c r="I131" s="208"/>
      <c r="J131" s="12"/>
      <c r="K131" s="12"/>
      <c r="L131" s="205"/>
      <c r="M131" s="209"/>
      <c r="N131" s="210"/>
      <c r="O131" s="210"/>
      <c r="P131" s="210"/>
      <c r="Q131" s="210"/>
      <c r="R131" s="210"/>
      <c r="S131" s="210"/>
      <c r="T131" s="211"/>
      <c r="U131" s="12"/>
      <c r="V131" s="12"/>
      <c r="W131" s="12"/>
      <c r="X131" s="12"/>
      <c r="Y131" s="12"/>
      <c r="Z131" s="12"/>
      <c r="AA131" s="12"/>
      <c r="AB131" s="12"/>
      <c r="AC131" s="12"/>
      <c r="AD131" s="12"/>
      <c r="AE131" s="12"/>
      <c r="AT131" s="206" t="s">
        <v>176</v>
      </c>
      <c r="AU131" s="206" t="s">
        <v>72</v>
      </c>
      <c r="AV131" s="12" t="s">
        <v>79</v>
      </c>
      <c r="AW131" s="12" t="s">
        <v>33</v>
      </c>
      <c r="AX131" s="12" t="s">
        <v>72</v>
      </c>
      <c r="AY131" s="206" t="s">
        <v>172</v>
      </c>
    </row>
    <row r="132" s="10" customFormat="1">
      <c r="A132" s="10"/>
      <c r="B132" s="171"/>
      <c r="C132" s="10"/>
      <c r="D132" s="166" t="s">
        <v>176</v>
      </c>
      <c r="E132" s="172" t="s">
        <v>3</v>
      </c>
      <c r="F132" s="173" t="s">
        <v>611</v>
      </c>
      <c r="G132" s="10"/>
      <c r="H132" s="174">
        <v>8.8699999999999992</v>
      </c>
      <c r="I132" s="175"/>
      <c r="J132" s="10"/>
      <c r="K132" s="10"/>
      <c r="L132" s="171"/>
      <c r="M132" s="176"/>
      <c r="N132" s="177"/>
      <c r="O132" s="177"/>
      <c r="P132" s="177"/>
      <c r="Q132" s="177"/>
      <c r="R132" s="177"/>
      <c r="S132" s="177"/>
      <c r="T132" s="178"/>
      <c r="U132" s="10"/>
      <c r="V132" s="10"/>
      <c r="W132" s="10"/>
      <c r="X132" s="10"/>
      <c r="Y132" s="10"/>
      <c r="Z132" s="10"/>
      <c r="AA132" s="10"/>
      <c r="AB132" s="10"/>
      <c r="AC132" s="10"/>
      <c r="AD132" s="10"/>
      <c r="AE132" s="10"/>
      <c r="AT132" s="172" t="s">
        <v>176</v>
      </c>
      <c r="AU132" s="172" t="s">
        <v>72</v>
      </c>
      <c r="AV132" s="10" t="s">
        <v>81</v>
      </c>
      <c r="AW132" s="10" t="s">
        <v>33</v>
      </c>
      <c r="AX132" s="10" t="s">
        <v>72</v>
      </c>
      <c r="AY132" s="172" t="s">
        <v>172</v>
      </c>
    </row>
    <row r="133" s="12" customFormat="1">
      <c r="A133" s="12"/>
      <c r="B133" s="205"/>
      <c r="C133" s="12"/>
      <c r="D133" s="166" t="s">
        <v>176</v>
      </c>
      <c r="E133" s="206" t="s">
        <v>3</v>
      </c>
      <c r="F133" s="207" t="s">
        <v>612</v>
      </c>
      <c r="G133" s="12"/>
      <c r="H133" s="206" t="s">
        <v>3</v>
      </c>
      <c r="I133" s="208"/>
      <c r="J133" s="12"/>
      <c r="K133" s="12"/>
      <c r="L133" s="205"/>
      <c r="M133" s="209"/>
      <c r="N133" s="210"/>
      <c r="O133" s="210"/>
      <c r="P133" s="210"/>
      <c r="Q133" s="210"/>
      <c r="R133" s="210"/>
      <c r="S133" s="210"/>
      <c r="T133" s="211"/>
      <c r="U133" s="12"/>
      <c r="V133" s="12"/>
      <c r="W133" s="12"/>
      <c r="X133" s="12"/>
      <c r="Y133" s="12"/>
      <c r="Z133" s="12"/>
      <c r="AA133" s="12"/>
      <c r="AB133" s="12"/>
      <c r="AC133" s="12"/>
      <c r="AD133" s="12"/>
      <c r="AE133" s="12"/>
      <c r="AT133" s="206" t="s">
        <v>176</v>
      </c>
      <c r="AU133" s="206" t="s">
        <v>72</v>
      </c>
      <c r="AV133" s="12" t="s">
        <v>79</v>
      </c>
      <c r="AW133" s="12" t="s">
        <v>33</v>
      </c>
      <c r="AX133" s="12" t="s">
        <v>72</v>
      </c>
      <c r="AY133" s="206" t="s">
        <v>172</v>
      </c>
    </row>
    <row r="134" s="10" customFormat="1">
      <c r="A134" s="10"/>
      <c r="B134" s="171"/>
      <c r="C134" s="10"/>
      <c r="D134" s="166" t="s">
        <v>176</v>
      </c>
      <c r="E134" s="172" t="s">
        <v>3</v>
      </c>
      <c r="F134" s="173" t="s">
        <v>613</v>
      </c>
      <c r="G134" s="10"/>
      <c r="H134" s="174">
        <v>7.9100000000000001</v>
      </c>
      <c r="I134" s="175"/>
      <c r="J134" s="10"/>
      <c r="K134" s="10"/>
      <c r="L134" s="171"/>
      <c r="M134" s="176"/>
      <c r="N134" s="177"/>
      <c r="O134" s="177"/>
      <c r="P134" s="177"/>
      <c r="Q134" s="177"/>
      <c r="R134" s="177"/>
      <c r="S134" s="177"/>
      <c r="T134" s="178"/>
      <c r="U134" s="10"/>
      <c r="V134" s="10"/>
      <c r="W134" s="10"/>
      <c r="X134" s="10"/>
      <c r="Y134" s="10"/>
      <c r="Z134" s="10"/>
      <c r="AA134" s="10"/>
      <c r="AB134" s="10"/>
      <c r="AC134" s="10"/>
      <c r="AD134" s="10"/>
      <c r="AE134" s="10"/>
      <c r="AT134" s="172" t="s">
        <v>176</v>
      </c>
      <c r="AU134" s="172" t="s">
        <v>72</v>
      </c>
      <c r="AV134" s="10" t="s">
        <v>81</v>
      </c>
      <c r="AW134" s="10" t="s">
        <v>33</v>
      </c>
      <c r="AX134" s="10" t="s">
        <v>72</v>
      </c>
      <c r="AY134" s="172" t="s">
        <v>172</v>
      </c>
    </row>
    <row r="135" s="11" customFormat="1">
      <c r="A135" s="11"/>
      <c r="B135" s="180"/>
      <c r="C135" s="11"/>
      <c r="D135" s="166" t="s">
        <v>176</v>
      </c>
      <c r="E135" s="181" t="s">
        <v>3</v>
      </c>
      <c r="F135" s="182" t="s">
        <v>197</v>
      </c>
      <c r="G135" s="11"/>
      <c r="H135" s="183">
        <v>28.899999999999999</v>
      </c>
      <c r="I135" s="184"/>
      <c r="J135" s="11"/>
      <c r="K135" s="11"/>
      <c r="L135" s="180"/>
      <c r="M135" s="185"/>
      <c r="N135" s="186"/>
      <c r="O135" s="186"/>
      <c r="P135" s="186"/>
      <c r="Q135" s="186"/>
      <c r="R135" s="186"/>
      <c r="S135" s="186"/>
      <c r="T135" s="187"/>
      <c r="U135" s="11"/>
      <c r="V135" s="11"/>
      <c r="W135" s="11"/>
      <c r="X135" s="11"/>
      <c r="Y135" s="11"/>
      <c r="Z135" s="11"/>
      <c r="AA135" s="11"/>
      <c r="AB135" s="11"/>
      <c r="AC135" s="11"/>
      <c r="AD135" s="11"/>
      <c r="AE135" s="11"/>
      <c r="AT135" s="181" t="s">
        <v>176</v>
      </c>
      <c r="AU135" s="181" t="s">
        <v>72</v>
      </c>
      <c r="AV135" s="11" t="s">
        <v>171</v>
      </c>
      <c r="AW135" s="11" t="s">
        <v>33</v>
      </c>
      <c r="AX135" s="11" t="s">
        <v>79</v>
      </c>
      <c r="AY135" s="181" t="s">
        <v>172</v>
      </c>
    </row>
    <row r="136" s="2" customFormat="1" ht="16.5" customHeight="1">
      <c r="A136" s="38"/>
      <c r="B136" s="152"/>
      <c r="C136" s="153" t="s">
        <v>198</v>
      </c>
      <c r="D136" s="153" t="s">
        <v>166</v>
      </c>
      <c r="E136" s="154" t="s">
        <v>614</v>
      </c>
      <c r="F136" s="155" t="s">
        <v>615</v>
      </c>
      <c r="G136" s="156" t="s">
        <v>255</v>
      </c>
      <c r="H136" s="157">
        <v>54.200000000000003</v>
      </c>
      <c r="I136" s="158"/>
      <c r="J136" s="159">
        <f>ROUND(I136*H136,2)</f>
        <v>0</v>
      </c>
      <c r="K136" s="155" t="s">
        <v>170</v>
      </c>
      <c r="L136" s="39"/>
      <c r="M136" s="160" t="s">
        <v>3</v>
      </c>
      <c r="N136" s="161" t="s">
        <v>43</v>
      </c>
      <c r="O136" s="72"/>
      <c r="P136" s="162">
        <f>O136*H136</f>
        <v>0</v>
      </c>
      <c r="Q136" s="162">
        <v>0</v>
      </c>
      <c r="R136" s="162">
        <f>Q136*H136</f>
        <v>0</v>
      </c>
      <c r="S136" s="162">
        <v>0</v>
      </c>
      <c r="T136" s="163">
        <f>S136*H136</f>
        <v>0</v>
      </c>
      <c r="U136" s="38"/>
      <c r="V136" s="38"/>
      <c r="W136" s="38"/>
      <c r="X136" s="38"/>
      <c r="Y136" s="38"/>
      <c r="Z136" s="38"/>
      <c r="AA136" s="38"/>
      <c r="AB136" s="38"/>
      <c r="AC136" s="38"/>
      <c r="AD136" s="38"/>
      <c r="AE136" s="38"/>
      <c r="AR136" s="164" t="s">
        <v>171</v>
      </c>
      <c r="AT136" s="164" t="s">
        <v>166</v>
      </c>
      <c r="AU136" s="164" t="s">
        <v>72</v>
      </c>
      <c r="AY136" s="19" t="s">
        <v>172</v>
      </c>
      <c r="BE136" s="165">
        <f>IF(N136="základní",J136,0)</f>
        <v>0</v>
      </c>
      <c r="BF136" s="165">
        <f>IF(N136="snížená",J136,0)</f>
        <v>0</v>
      </c>
      <c r="BG136" s="165">
        <f>IF(N136="zákl. přenesená",J136,0)</f>
        <v>0</v>
      </c>
      <c r="BH136" s="165">
        <f>IF(N136="sníž. přenesená",J136,0)</f>
        <v>0</v>
      </c>
      <c r="BI136" s="165">
        <f>IF(N136="nulová",J136,0)</f>
        <v>0</v>
      </c>
      <c r="BJ136" s="19" t="s">
        <v>79</v>
      </c>
      <c r="BK136" s="165">
        <f>ROUND(I136*H136,2)</f>
        <v>0</v>
      </c>
      <c r="BL136" s="19" t="s">
        <v>171</v>
      </c>
      <c r="BM136" s="164" t="s">
        <v>616</v>
      </c>
    </row>
    <row r="137" s="2" customFormat="1">
      <c r="A137" s="38"/>
      <c r="B137" s="39"/>
      <c r="C137" s="38"/>
      <c r="D137" s="166" t="s">
        <v>174</v>
      </c>
      <c r="E137" s="38"/>
      <c r="F137" s="167" t="s">
        <v>617</v>
      </c>
      <c r="G137" s="38"/>
      <c r="H137" s="38"/>
      <c r="I137" s="168"/>
      <c r="J137" s="38"/>
      <c r="K137" s="38"/>
      <c r="L137" s="39"/>
      <c r="M137" s="169"/>
      <c r="N137" s="170"/>
      <c r="O137" s="72"/>
      <c r="P137" s="72"/>
      <c r="Q137" s="72"/>
      <c r="R137" s="72"/>
      <c r="S137" s="72"/>
      <c r="T137" s="73"/>
      <c r="U137" s="38"/>
      <c r="V137" s="38"/>
      <c r="W137" s="38"/>
      <c r="X137" s="38"/>
      <c r="Y137" s="38"/>
      <c r="Z137" s="38"/>
      <c r="AA137" s="38"/>
      <c r="AB137" s="38"/>
      <c r="AC137" s="38"/>
      <c r="AD137" s="38"/>
      <c r="AE137" s="38"/>
      <c r="AT137" s="19" t="s">
        <v>174</v>
      </c>
      <c r="AU137" s="19" t="s">
        <v>72</v>
      </c>
    </row>
    <row r="138" s="12" customFormat="1">
      <c r="A138" s="12"/>
      <c r="B138" s="205"/>
      <c r="C138" s="12"/>
      <c r="D138" s="166" t="s">
        <v>176</v>
      </c>
      <c r="E138" s="206" t="s">
        <v>3</v>
      </c>
      <c r="F138" s="207" t="s">
        <v>618</v>
      </c>
      <c r="G138" s="12"/>
      <c r="H138" s="206" t="s">
        <v>3</v>
      </c>
      <c r="I138" s="208"/>
      <c r="J138" s="12"/>
      <c r="K138" s="12"/>
      <c r="L138" s="205"/>
      <c r="M138" s="209"/>
      <c r="N138" s="210"/>
      <c r="O138" s="210"/>
      <c r="P138" s="210"/>
      <c r="Q138" s="210"/>
      <c r="R138" s="210"/>
      <c r="S138" s="210"/>
      <c r="T138" s="211"/>
      <c r="U138" s="12"/>
      <c r="V138" s="12"/>
      <c r="W138" s="12"/>
      <c r="X138" s="12"/>
      <c r="Y138" s="12"/>
      <c r="Z138" s="12"/>
      <c r="AA138" s="12"/>
      <c r="AB138" s="12"/>
      <c r="AC138" s="12"/>
      <c r="AD138" s="12"/>
      <c r="AE138" s="12"/>
      <c r="AT138" s="206" t="s">
        <v>176</v>
      </c>
      <c r="AU138" s="206" t="s">
        <v>72</v>
      </c>
      <c r="AV138" s="12" t="s">
        <v>79</v>
      </c>
      <c r="AW138" s="12" t="s">
        <v>33</v>
      </c>
      <c r="AX138" s="12" t="s">
        <v>72</v>
      </c>
      <c r="AY138" s="206" t="s">
        <v>172</v>
      </c>
    </row>
    <row r="139" s="12" customFormat="1">
      <c r="A139" s="12"/>
      <c r="B139" s="205"/>
      <c r="C139" s="12"/>
      <c r="D139" s="166" t="s">
        <v>176</v>
      </c>
      <c r="E139" s="206" t="s">
        <v>3</v>
      </c>
      <c r="F139" s="207" t="s">
        <v>573</v>
      </c>
      <c r="G139" s="12"/>
      <c r="H139" s="206" t="s">
        <v>3</v>
      </c>
      <c r="I139" s="208"/>
      <c r="J139" s="12"/>
      <c r="K139" s="12"/>
      <c r="L139" s="205"/>
      <c r="M139" s="209"/>
      <c r="N139" s="210"/>
      <c r="O139" s="210"/>
      <c r="P139" s="210"/>
      <c r="Q139" s="210"/>
      <c r="R139" s="210"/>
      <c r="S139" s="210"/>
      <c r="T139" s="211"/>
      <c r="U139" s="12"/>
      <c r="V139" s="12"/>
      <c r="W139" s="12"/>
      <c r="X139" s="12"/>
      <c r="Y139" s="12"/>
      <c r="Z139" s="12"/>
      <c r="AA139" s="12"/>
      <c r="AB139" s="12"/>
      <c r="AC139" s="12"/>
      <c r="AD139" s="12"/>
      <c r="AE139" s="12"/>
      <c r="AT139" s="206" t="s">
        <v>176</v>
      </c>
      <c r="AU139" s="206" t="s">
        <v>72</v>
      </c>
      <c r="AV139" s="12" t="s">
        <v>79</v>
      </c>
      <c r="AW139" s="12" t="s">
        <v>33</v>
      </c>
      <c r="AX139" s="12" t="s">
        <v>72</v>
      </c>
      <c r="AY139" s="206" t="s">
        <v>172</v>
      </c>
    </row>
    <row r="140" s="12" customFormat="1">
      <c r="A140" s="12"/>
      <c r="B140" s="205"/>
      <c r="C140" s="12"/>
      <c r="D140" s="166" t="s">
        <v>176</v>
      </c>
      <c r="E140" s="206" t="s">
        <v>3</v>
      </c>
      <c r="F140" s="207" t="s">
        <v>581</v>
      </c>
      <c r="G140" s="12"/>
      <c r="H140" s="206" t="s">
        <v>3</v>
      </c>
      <c r="I140" s="208"/>
      <c r="J140" s="12"/>
      <c r="K140" s="12"/>
      <c r="L140" s="205"/>
      <c r="M140" s="209"/>
      <c r="N140" s="210"/>
      <c r="O140" s="210"/>
      <c r="P140" s="210"/>
      <c r="Q140" s="210"/>
      <c r="R140" s="210"/>
      <c r="S140" s="210"/>
      <c r="T140" s="211"/>
      <c r="U140" s="12"/>
      <c r="V140" s="12"/>
      <c r="W140" s="12"/>
      <c r="X140" s="12"/>
      <c r="Y140" s="12"/>
      <c r="Z140" s="12"/>
      <c r="AA140" s="12"/>
      <c r="AB140" s="12"/>
      <c r="AC140" s="12"/>
      <c r="AD140" s="12"/>
      <c r="AE140" s="12"/>
      <c r="AT140" s="206" t="s">
        <v>176</v>
      </c>
      <c r="AU140" s="206" t="s">
        <v>72</v>
      </c>
      <c r="AV140" s="12" t="s">
        <v>79</v>
      </c>
      <c r="AW140" s="12" t="s">
        <v>33</v>
      </c>
      <c r="AX140" s="12" t="s">
        <v>72</v>
      </c>
      <c r="AY140" s="206" t="s">
        <v>172</v>
      </c>
    </row>
    <row r="141" s="10" customFormat="1">
      <c r="A141" s="10"/>
      <c r="B141" s="171"/>
      <c r="C141" s="10"/>
      <c r="D141" s="166" t="s">
        <v>176</v>
      </c>
      <c r="E141" s="172" t="s">
        <v>3</v>
      </c>
      <c r="F141" s="173" t="s">
        <v>619</v>
      </c>
      <c r="G141" s="10"/>
      <c r="H141" s="174">
        <v>8.4000000000000004</v>
      </c>
      <c r="I141" s="175"/>
      <c r="J141" s="10"/>
      <c r="K141" s="10"/>
      <c r="L141" s="171"/>
      <c r="M141" s="176"/>
      <c r="N141" s="177"/>
      <c r="O141" s="177"/>
      <c r="P141" s="177"/>
      <c r="Q141" s="177"/>
      <c r="R141" s="177"/>
      <c r="S141" s="177"/>
      <c r="T141" s="178"/>
      <c r="U141" s="10"/>
      <c r="V141" s="10"/>
      <c r="W141" s="10"/>
      <c r="X141" s="10"/>
      <c r="Y141" s="10"/>
      <c r="Z141" s="10"/>
      <c r="AA141" s="10"/>
      <c r="AB141" s="10"/>
      <c r="AC141" s="10"/>
      <c r="AD141" s="10"/>
      <c r="AE141" s="10"/>
      <c r="AT141" s="172" t="s">
        <v>176</v>
      </c>
      <c r="AU141" s="172" t="s">
        <v>72</v>
      </c>
      <c r="AV141" s="10" t="s">
        <v>81</v>
      </c>
      <c r="AW141" s="10" t="s">
        <v>33</v>
      </c>
      <c r="AX141" s="10" t="s">
        <v>72</v>
      </c>
      <c r="AY141" s="172" t="s">
        <v>172</v>
      </c>
    </row>
    <row r="142" s="12" customFormat="1">
      <c r="A142" s="12"/>
      <c r="B142" s="205"/>
      <c r="C142" s="12"/>
      <c r="D142" s="166" t="s">
        <v>176</v>
      </c>
      <c r="E142" s="206" t="s">
        <v>3</v>
      </c>
      <c r="F142" s="207" t="s">
        <v>583</v>
      </c>
      <c r="G142" s="12"/>
      <c r="H142" s="206" t="s">
        <v>3</v>
      </c>
      <c r="I142" s="208"/>
      <c r="J142" s="12"/>
      <c r="K142" s="12"/>
      <c r="L142" s="205"/>
      <c r="M142" s="209"/>
      <c r="N142" s="210"/>
      <c r="O142" s="210"/>
      <c r="P142" s="210"/>
      <c r="Q142" s="210"/>
      <c r="R142" s="210"/>
      <c r="S142" s="210"/>
      <c r="T142" s="211"/>
      <c r="U142" s="12"/>
      <c r="V142" s="12"/>
      <c r="W142" s="12"/>
      <c r="X142" s="12"/>
      <c r="Y142" s="12"/>
      <c r="Z142" s="12"/>
      <c r="AA142" s="12"/>
      <c r="AB142" s="12"/>
      <c r="AC142" s="12"/>
      <c r="AD142" s="12"/>
      <c r="AE142" s="12"/>
      <c r="AT142" s="206" t="s">
        <v>176</v>
      </c>
      <c r="AU142" s="206" t="s">
        <v>72</v>
      </c>
      <c r="AV142" s="12" t="s">
        <v>79</v>
      </c>
      <c r="AW142" s="12" t="s">
        <v>33</v>
      </c>
      <c r="AX142" s="12" t="s">
        <v>72</v>
      </c>
      <c r="AY142" s="206" t="s">
        <v>172</v>
      </c>
    </row>
    <row r="143" s="10" customFormat="1">
      <c r="A143" s="10"/>
      <c r="B143" s="171"/>
      <c r="C143" s="10"/>
      <c r="D143" s="166" t="s">
        <v>176</v>
      </c>
      <c r="E143" s="172" t="s">
        <v>3</v>
      </c>
      <c r="F143" s="173" t="s">
        <v>584</v>
      </c>
      <c r="G143" s="10"/>
      <c r="H143" s="174">
        <v>11.199999999999999</v>
      </c>
      <c r="I143" s="175"/>
      <c r="J143" s="10"/>
      <c r="K143" s="10"/>
      <c r="L143" s="171"/>
      <c r="M143" s="176"/>
      <c r="N143" s="177"/>
      <c r="O143" s="177"/>
      <c r="P143" s="177"/>
      <c r="Q143" s="177"/>
      <c r="R143" s="177"/>
      <c r="S143" s="177"/>
      <c r="T143" s="178"/>
      <c r="U143" s="10"/>
      <c r="V143" s="10"/>
      <c r="W143" s="10"/>
      <c r="X143" s="10"/>
      <c r="Y143" s="10"/>
      <c r="Z143" s="10"/>
      <c r="AA143" s="10"/>
      <c r="AB143" s="10"/>
      <c r="AC143" s="10"/>
      <c r="AD143" s="10"/>
      <c r="AE143" s="10"/>
      <c r="AT143" s="172" t="s">
        <v>176</v>
      </c>
      <c r="AU143" s="172" t="s">
        <v>72</v>
      </c>
      <c r="AV143" s="10" t="s">
        <v>81</v>
      </c>
      <c r="AW143" s="10" t="s">
        <v>33</v>
      </c>
      <c r="AX143" s="10" t="s">
        <v>72</v>
      </c>
      <c r="AY143" s="172" t="s">
        <v>172</v>
      </c>
    </row>
    <row r="144" s="10" customFormat="1">
      <c r="A144" s="10"/>
      <c r="B144" s="171"/>
      <c r="C144" s="10"/>
      <c r="D144" s="166" t="s">
        <v>176</v>
      </c>
      <c r="E144" s="172" t="s">
        <v>3</v>
      </c>
      <c r="F144" s="173" t="s">
        <v>585</v>
      </c>
      <c r="G144" s="10"/>
      <c r="H144" s="174">
        <v>4.5999999999999996</v>
      </c>
      <c r="I144" s="175"/>
      <c r="J144" s="10"/>
      <c r="K144" s="10"/>
      <c r="L144" s="171"/>
      <c r="M144" s="176"/>
      <c r="N144" s="177"/>
      <c r="O144" s="177"/>
      <c r="P144" s="177"/>
      <c r="Q144" s="177"/>
      <c r="R144" s="177"/>
      <c r="S144" s="177"/>
      <c r="T144" s="178"/>
      <c r="U144" s="10"/>
      <c r="V144" s="10"/>
      <c r="W144" s="10"/>
      <c r="X144" s="10"/>
      <c r="Y144" s="10"/>
      <c r="Z144" s="10"/>
      <c r="AA144" s="10"/>
      <c r="AB144" s="10"/>
      <c r="AC144" s="10"/>
      <c r="AD144" s="10"/>
      <c r="AE144" s="10"/>
      <c r="AT144" s="172" t="s">
        <v>176</v>
      </c>
      <c r="AU144" s="172" t="s">
        <v>72</v>
      </c>
      <c r="AV144" s="10" t="s">
        <v>81</v>
      </c>
      <c r="AW144" s="10" t="s">
        <v>33</v>
      </c>
      <c r="AX144" s="10" t="s">
        <v>72</v>
      </c>
      <c r="AY144" s="172" t="s">
        <v>172</v>
      </c>
    </row>
    <row r="145" s="12" customFormat="1">
      <c r="A145" s="12"/>
      <c r="B145" s="205"/>
      <c r="C145" s="12"/>
      <c r="D145" s="166" t="s">
        <v>176</v>
      </c>
      <c r="E145" s="206" t="s">
        <v>3</v>
      </c>
      <c r="F145" s="207" t="s">
        <v>586</v>
      </c>
      <c r="G145" s="12"/>
      <c r="H145" s="206" t="s">
        <v>3</v>
      </c>
      <c r="I145" s="208"/>
      <c r="J145" s="12"/>
      <c r="K145" s="12"/>
      <c r="L145" s="205"/>
      <c r="M145" s="209"/>
      <c r="N145" s="210"/>
      <c r="O145" s="210"/>
      <c r="P145" s="210"/>
      <c r="Q145" s="210"/>
      <c r="R145" s="210"/>
      <c r="S145" s="210"/>
      <c r="T145" s="211"/>
      <c r="U145" s="12"/>
      <c r="V145" s="12"/>
      <c r="W145" s="12"/>
      <c r="X145" s="12"/>
      <c r="Y145" s="12"/>
      <c r="Z145" s="12"/>
      <c r="AA145" s="12"/>
      <c r="AB145" s="12"/>
      <c r="AC145" s="12"/>
      <c r="AD145" s="12"/>
      <c r="AE145" s="12"/>
      <c r="AT145" s="206" t="s">
        <v>176</v>
      </c>
      <c r="AU145" s="206" t="s">
        <v>72</v>
      </c>
      <c r="AV145" s="12" t="s">
        <v>79</v>
      </c>
      <c r="AW145" s="12" t="s">
        <v>33</v>
      </c>
      <c r="AX145" s="12" t="s">
        <v>72</v>
      </c>
      <c r="AY145" s="206" t="s">
        <v>172</v>
      </c>
    </row>
    <row r="146" s="12" customFormat="1">
      <c r="A146" s="12"/>
      <c r="B146" s="205"/>
      <c r="C146" s="12"/>
      <c r="D146" s="166" t="s">
        <v>176</v>
      </c>
      <c r="E146" s="206" t="s">
        <v>3</v>
      </c>
      <c r="F146" s="207" t="s">
        <v>587</v>
      </c>
      <c r="G146" s="12"/>
      <c r="H146" s="206" t="s">
        <v>3</v>
      </c>
      <c r="I146" s="208"/>
      <c r="J146" s="12"/>
      <c r="K146" s="12"/>
      <c r="L146" s="205"/>
      <c r="M146" s="209"/>
      <c r="N146" s="210"/>
      <c r="O146" s="210"/>
      <c r="P146" s="210"/>
      <c r="Q146" s="210"/>
      <c r="R146" s="210"/>
      <c r="S146" s="210"/>
      <c r="T146" s="211"/>
      <c r="U146" s="12"/>
      <c r="V146" s="12"/>
      <c r="W146" s="12"/>
      <c r="X146" s="12"/>
      <c r="Y146" s="12"/>
      <c r="Z146" s="12"/>
      <c r="AA146" s="12"/>
      <c r="AB146" s="12"/>
      <c r="AC146" s="12"/>
      <c r="AD146" s="12"/>
      <c r="AE146" s="12"/>
      <c r="AT146" s="206" t="s">
        <v>176</v>
      </c>
      <c r="AU146" s="206" t="s">
        <v>72</v>
      </c>
      <c r="AV146" s="12" t="s">
        <v>79</v>
      </c>
      <c r="AW146" s="12" t="s">
        <v>33</v>
      </c>
      <c r="AX146" s="12" t="s">
        <v>72</v>
      </c>
      <c r="AY146" s="206" t="s">
        <v>172</v>
      </c>
    </row>
    <row r="147" s="10" customFormat="1">
      <c r="A147" s="10"/>
      <c r="B147" s="171"/>
      <c r="C147" s="10"/>
      <c r="D147" s="166" t="s">
        <v>176</v>
      </c>
      <c r="E147" s="172" t="s">
        <v>3</v>
      </c>
      <c r="F147" s="173" t="s">
        <v>588</v>
      </c>
      <c r="G147" s="10"/>
      <c r="H147" s="174">
        <v>13.199999999999999</v>
      </c>
      <c r="I147" s="175"/>
      <c r="J147" s="10"/>
      <c r="K147" s="10"/>
      <c r="L147" s="171"/>
      <c r="M147" s="176"/>
      <c r="N147" s="177"/>
      <c r="O147" s="177"/>
      <c r="P147" s="177"/>
      <c r="Q147" s="177"/>
      <c r="R147" s="177"/>
      <c r="S147" s="177"/>
      <c r="T147" s="178"/>
      <c r="U147" s="10"/>
      <c r="V147" s="10"/>
      <c r="W147" s="10"/>
      <c r="X147" s="10"/>
      <c r="Y147" s="10"/>
      <c r="Z147" s="10"/>
      <c r="AA147" s="10"/>
      <c r="AB147" s="10"/>
      <c r="AC147" s="10"/>
      <c r="AD147" s="10"/>
      <c r="AE147" s="10"/>
      <c r="AT147" s="172" t="s">
        <v>176</v>
      </c>
      <c r="AU147" s="172" t="s">
        <v>72</v>
      </c>
      <c r="AV147" s="10" t="s">
        <v>81</v>
      </c>
      <c r="AW147" s="10" t="s">
        <v>33</v>
      </c>
      <c r="AX147" s="10" t="s">
        <v>72</v>
      </c>
      <c r="AY147" s="172" t="s">
        <v>172</v>
      </c>
    </row>
    <row r="148" s="12" customFormat="1">
      <c r="A148" s="12"/>
      <c r="B148" s="205"/>
      <c r="C148" s="12"/>
      <c r="D148" s="166" t="s">
        <v>176</v>
      </c>
      <c r="E148" s="206" t="s">
        <v>3</v>
      </c>
      <c r="F148" s="207" t="s">
        <v>589</v>
      </c>
      <c r="G148" s="12"/>
      <c r="H148" s="206" t="s">
        <v>3</v>
      </c>
      <c r="I148" s="208"/>
      <c r="J148" s="12"/>
      <c r="K148" s="12"/>
      <c r="L148" s="205"/>
      <c r="M148" s="209"/>
      <c r="N148" s="210"/>
      <c r="O148" s="210"/>
      <c r="P148" s="210"/>
      <c r="Q148" s="210"/>
      <c r="R148" s="210"/>
      <c r="S148" s="210"/>
      <c r="T148" s="211"/>
      <c r="U148" s="12"/>
      <c r="V148" s="12"/>
      <c r="W148" s="12"/>
      <c r="X148" s="12"/>
      <c r="Y148" s="12"/>
      <c r="Z148" s="12"/>
      <c r="AA148" s="12"/>
      <c r="AB148" s="12"/>
      <c r="AC148" s="12"/>
      <c r="AD148" s="12"/>
      <c r="AE148" s="12"/>
      <c r="AT148" s="206" t="s">
        <v>176</v>
      </c>
      <c r="AU148" s="206" t="s">
        <v>72</v>
      </c>
      <c r="AV148" s="12" t="s">
        <v>79</v>
      </c>
      <c r="AW148" s="12" t="s">
        <v>33</v>
      </c>
      <c r="AX148" s="12" t="s">
        <v>72</v>
      </c>
      <c r="AY148" s="206" t="s">
        <v>172</v>
      </c>
    </row>
    <row r="149" s="10" customFormat="1">
      <c r="A149" s="10"/>
      <c r="B149" s="171"/>
      <c r="C149" s="10"/>
      <c r="D149" s="166" t="s">
        <v>176</v>
      </c>
      <c r="E149" s="172" t="s">
        <v>3</v>
      </c>
      <c r="F149" s="173" t="s">
        <v>590</v>
      </c>
      <c r="G149" s="10"/>
      <c r="H149" s="174">
        <v>16.800000000000001</v>
      </c>
      <c r="I149" s="175"/>
      <c r="J149" s="10"/>
      <c r="K149" s="10"/>
      <c r="L149" s="171"/>
      <c r="M149" s="176"/>
      <c r="N149" s="177"/>
      <c r="O149" s="177"/>
      <c r="P149" s="177"/>
      <c r="Q149" s="177"/>
      <c r="R149" s="177"/>
      <c r="S149" s="177"/>
      <c r="T149" s="178"/>
      <c r="U149" s="10"/>
      <c r="V149" s="10"/>
      <c r="W149" s="10"/>
      <c r="X149" s="10"/>
      <c r="Y149" s="10"/>
      <c r="Z149" s="10"/>
      <c r="AA149" s="10"/>
      <c r="AB149" s="10"/>
      <c r="AC149" s="10"/>
      <c r="AD149" s="10"/>
      <c r="AE149" s="10"/>
      <c r="AT149" s="172" t="s">
        <v>176</v>
      </c>
      <c r="AU149" s="172" t="s">
        <v>72</v>
      </c>
      <c r="AV149" s="10" t="s">
        <v>81</v>
      </c>
      <c r="AW149" s="10" t="s">
        <v>33</v>
      </c>
      <c r="AX149" s="10" t="s">
        <v>72</v>
      </c>
      <c r="AY149" s="172" t="s">
        <v>172</v>
      </c>
    </row>
    <row r="150" s="11" customFormat="1">
      <c r="A150" s="11"/>
      <c r="B150" s="180"/>
      <c r="C150" s="11"/>
      <c r="D150" s="166" t="s">
        <v>176</v>
      </c>
      <c r="E150" s="181" t="s">
        <v>3</v>
      </c>
      <c r="F150" s="182" t="s">
        <v>197</v>
      </c>
      <c r="G150" s="11"/>
      <c r="H150" s="183">
        <v>54.200000000000003</v>
      </c>
      <c r="I150" s="184"/>
      <c r="J150" s="11"/>
      <c r="K150" s="11"/>
      <c r="L150" s="180"/>
      <c r="M150" s="185"/>
      <c r="N150" s="186"/>
      <c r="O150" s="186"/>
      <c r="P150" s="186"/>
      <c r="Q150" s="186"/>
      <c r="R150" s="186"/>
      <c r="S150" s="186"/>
      <c r="T150" s="187"/>
      <c r="U150" s="11"/>
      <c r="V150" s="11"/>
      <c r="W150" s="11"/>
      <c r="X150" s="11"/>
      <c r="Y150" s="11"/>
      <c r="Z150" s="11"/>
      <c r="AA150" s="11"/>
      <c r="AB150" s="11"/>
      <c r="AC150" s="11"/>
      <c r="AD150" s="11"/>
      <c r="AE150" s="11"/>
      <c r="AT150" s="181" t="s">
        <v>176</v>
      </c>
      <c r="AU150" s="181" t="s">
        <v>72</v>
      </c>
      <c r="AV150" s="11" t="s">
        <v>171</v>
      </c>
      <c r="AW150" s="11" t="s">
        <v>33</v>
      </c>
      <c r="AX150" s="11" t="s">
        <v>79</v>
      </c>
      <c r="AY150" s="181" t="s">
        <v>172</v>
      </c>
    </row>
    <row r="151" s="2" customFormat="1" ht="16.5" customHeight="1">
      <c r="A151" s="38"/>
      <c r="B151" s="152"/>
      <c r="C151" s="188" t="s">
        <v>203</v>
      </c>
      <c r="D151" s="188" t="s">
        <v>211</v>
      </c>
      <c r="E151" s="189" t="s">
        <v>620</v>
      </c>
      <c r="F151" s="190" t="s">
        <v>621</v>
      </c>
      <c r="G151" s="191" t="s">
        <v>622</v>
      </c>
      <c r="H151" s="192">
        <v>119.24</v>
      </c>
      <c r="I151" s="193"/>
      <c r="J151" s="194">
        <f>ROUND(I151*H151,2)</f>
        <v>0</v>
      </c>
      <c r="K151" s="190" t="s">
        <v>3</v>
      </c>
      <c r="L151" s="195"/>
      <c r="M151" s="196" t="s">
        <v>3</v>
      </c>
      <c r="N151" s="197" t="s">
        <v>43</v>
      </c>
      <c r="O151" s="72"/>
      <c r="P151" s="162">
        <f>O151*H151</f>
        <v>0</v>
      </c>
      <c r="Q151" s="162">
        <v>0</v>
      </c>
      <c r="R151" s="162">
        <f>Q151*H151</f>
        <v>0</v>
      </c>
      <c r="S151" s="162">
        <v>0</v>
      </c>
      <c r="T151" s="163">
        <f>S151*H151</f>
        <v>0</v>
      </c>
      <c r="U151" s="38"/>
      <c r="V151" s="38"/>
      <c r="W151" s="38"/>
      <c r="X151" s="38"/>
      <c r="Y151" s="38"/>
      <c r="Z151" s="38"/>
      <c r="AA151" s="38"/>
      <c r="AB151" s="38"/>
      <c r="AC151" s="38"/>
      <c r="AD151" s="38"/>
      <c r="AE151" s="38"/>
      <c r="AR151" s="164" t="s">
        <v>218</v>
      </c>
      <c r="AT151" s="164" t="s">
        <v>211</v>
      </c>
      <c r="AU151" s="164" t="s">
        <v>72</v>
      </c>
      <c r="AY151" s="19" t="s">
        <v>172</v>
      </c>
      <c r="BE151" s="165">
        <f>IF(N151="základní",J151,0)</f>
        <v>0</v>
      </c>
      <c r="BF151" s="165">
        <f>IF(N151="snížená",J151,0)</f>
        <v>0</v>
      </c>
      <c r="BG151" s="165">
        <f>IF(N151="zákl. přenesená",J151,0)</f>
        <v>0</v>
      </c>
      <c r="BH151" s="165">
        <f>IF(N151="sníž. přenesená",J151,0)</f>
        <v>0</v>
      </c>
      <c r="BI151" s="165">
        <f>IF(N151="nulová",J151,0)</f>
        <v>0</v>
      </c>
      <c r="BJ151" s="19" t="s">
        <v>79</v>
      </c>
      <c r="BK151" s="165">
        <f>ROUND(I151*H151,2)</f>
        <v>0</v>
      </c>
      <c r="BL151" s="19" t="s">
        <v>171</v>
      </c>
      <c r="BM151" s="164" t="s">
        <v>623</v>
      </c>
    </row>
    <row r="152" s="2" customFormat="1">
      <c r="A152" s="38"/>
      <c r="B152" s="39"/>
      <c r="C152" s="38"/>
      <c r="D152" s="166" t="s">
        <v>174</v>
      </c>
      <c r="E152" s="38"/>
      <c r="F152" s="167" t="s">
        <v>621</v>
      </c>
      <c r="G152" s="38"/>
      <c r="H152" s="38"/>
      <c r="I152" s="168"/>
      <c r="J152" s="38"/>
      <c r="K152" s="38"/>
      <c r="L152" s="39"/>
      <c r="M152" s="169"/>
      <c r="N152" s="170"/>
      <c r="O152" s="72"/>
      <c r="P152" s="72"/>
      <c r="Q152" s="72"/>
      <c r="R152" s="72"/>
      <c r="S152" s="72"/>
      <c r="T152" s="73"/>
      <c r="U152" s="38"/>
      <c r="V152" s="38"/>
      <c r="W152" s="38"/>
      <c r="X152" s="38"/>
      <c r="Y152" s="38"/>
      <c r="Z152" s="38"/>
      <c r="AA152" s="38"/>
      <c r="AB152" s="38"/>
      <c r="AC152" s="38"/>
      <c r="AD152" s="38"/>
      <c r="AE152" s="38"/>
      <c r="AT152" s="19" t="s">
        <v>174</v>
      </c>
      <c r="AU152" s="19" t="s">
        <v>72</v>
      </c>
    </row>
    <row r="153" s="10" customFormat="1">
      <c r="A153" s="10"/>
      <c r="B153" s="171"/>
      <c r="C153" s="10"/>
      <c r="D153" s="166" t="s">
        <v>176</v>
      </c>
      <c r="E153" s="172" t="s">
        <v>3</v>
      </c>
      <c r="F153" s="173" t="s">
        <v>624</v>
      </c>
      <c r="G153" s="10"/>
      <c r="H153" s="174">
        <v>119.24</v>
      </c>
      <c r="I153" s="175"/>
      <c r="J153" s="10"/>
      <c r="K153" s="10"/>
      <c r="L153" s="171"/>
      <c r="M153" s="176"/>
      <c r="N153" s="177"/>
      <c r="O153" s="177"/>
      <c r="P153" s="177"/>
      <c r="Q153" s="177"/>
      <c r="R153" s="177"/>
      <c r="S153" s="177"/>
      <c r="T153" s="178"/>
      <c r="U153" s="10"/>
      <c r="V153" s="10"/>
      <c r="W153" s="10"/>
      <c r="X153" s="10"/>
      <c r="Y153" s="10"/>
      <c r="Z153" s="10"/>
      <c r="AA153" s="10"/>
      <c r="AB153" s="10"/>
      <c r="AC153" s="10"/>
      <c r="AD153" s="10"/>
      <c r="AE153" s="10"/>
      <c r="AT153" s="172" t="s">
        <v>176</v>
      </c>
      <c r="AU153" s="172" t="s">
        <v>72</v>
      </c>
      <c r="AV153" s="10" t="s">
        <v>81</v>
      </c>
      <c r="AW153" s="10" t="s">
        <v>33</v>
      </c>
      <c r="AX153" s="10" t="s">
        <v>79</v>
      </c>
      <c r="AY153" s="172" t="s">
        <v>172</v>
      </c>
    </row>
    <row r="154" s="2" customFormat="1" ht="21.75" customHeight="1">
      <c r="A154" s="38"/>
      <c r="B154" s="152"/>
      <c r="C154" s="153" t="s">
        <v>210</v>
      </c>
      <c r="D154" s="153" t="s">
        <v>166</v>
      </c>
      <c r="E154" s="154" t="s">
        <v>625</v>
      </c>
      <c r="F154" s="155" t="s">
        <v>626</v>
      </c>
      <c r="G154" s="156" t="s">
        <v>169</v>
      </c>
      <c r="H154" s="157">
        <v>179.99000000000001</v>
      </c>
      <c r="I154" s="158"/>
      <c r="J154" s="159">
        <f>ROUND(I154*H154,2)</f>
        <v>0</v>
      </c>
      <c r="K154" s="155" t="s">
        <v>170</v>
      </c>
      <c r="L154" s="39"/>
      <c r="M154" s="160" t="s">
        <v>3</v>
      </c>
      <c r="N154" s="161" t="s">
        <v>43</v>
      </c>
      <c r="O154" s="72"/>
      <c r="P154" s="162">
        <f>O154*H154</f>
        <v>0</v>
      </c>
      <c r="Q154" s="162">
        <v>0</v>
      </c>
      <c r="R154" s="162">
        <f>Q154*H154</f>
        <v>0</v>
      </c>
      <c r="S154" s="162">
        <v>0</v>
      </c>
      <c r="T154" s="163">
        <f>S154*H154</f>
        <v>0</v>
      </c>
      <c r="U154" s="38"/>
      <c r="V154" s="38"/>
      <c r="W154" s="38"/>
      <c r="X154" s="38"/>
      <c r="Y154" s="38"/>
      <c r="Z154" s="38"/>
      <c r="AA154" s="38"/>
      <c r="AB154" s="38"/>
      <c r="AC154" s="38"/>
      <c r="AD154" s="38"/>
      <c r="AE154" s="38"/>
      <c r="AR154" s="164" t="s">
        <v>171</v>
      </c>
      <c r="AT154" s="164" t="s">
        <v>166</v>
      </c>
      <c r="AU154" s="164" t="s">
        <v>72</v>
      </c>
      <c r="AY154" s="19" t="s">
        <v>172</v>
      </c>
      <c r="BE154" s="165">
        <f>IF(N154="základní",J154,0)</f>
        <v>0</v>
      </c>
      <c r="BF154" s="165">
        <f>IF(N154="snížená",J154,0)</f>
        <v>0</v>
      </c>
      <c r="BG154" s="165">
        <f>IF(N154="zákl. přenesená",J154,0)</f>
        <v>0</v>
      </c>
      <c r="BH154" s="165">
        <f>IF(N154="sníž. přenesená",J154,0)</f>
        <v>0</v>
      </c>
      <c r="BI154" s="165">
        <f>IF(N154="nulová",J154,0)</f>
        <v>0</v>
      </c>
      <c r="BJ154" s="19" t="s">
        <v>79</v>
      </c>
      <c r="BK154" s="165">
        <f>ROUND(I154*H154,2)</f>
        <v>0</v>
      </c>
      <c r="BL154" s="19" t="s">
        <v>171</v>
      </c>
      <c r="BM154" s="164" t="s">
        <v>627</v>
      </c>
    </row>
    <row r="155" s="2" customFormat="1">
      <c r="A155" s="38"/>
      <c r="B155" s="39"/>
      <c r="C155" s="38"/>
      <c r="D155" s="166" t="s">
        <v>174</v>
      </c>
      <c r="E155" s="38"/>
      <c r="F155" s="167" t="s">
        <v>628</v>
      </c>
      <c r="G155" s="38"/>
      <c r="H155" s="38"/>
      <c r="I155" s="168"/>
      <c r="J155" s="38"/>
      <c r="K155" s="38"/>
      <c r="L155" s="39"/>
      <c r="M155" s="169"/>
      <c r="N155" s="170"/>
      <c r="O155" s="72"/>
      <c r="P155" s="72"/>
      <c r="Q155" s="72"/>
      <c r="R155" s="72"/>
      <c r="S155" s="72"/>
      <c r="T155" s="73"/>
      <c r="U155" s="38"/>
      <c r="V155" s="38"/>
      <c r="W155" s="38"/>
      <c r="X155" s="38"/>
      <c r="Y155" s="38"/>
      <c r="Z155" s="38"/>
      <c r="AA155" s="38"/>
      <c r="AB155" s="38"/>
      <c r="AC155" s="38"/>
      <c r="AD155" s="38"/>
      <c r="AE155" s="38"/>
      <c r="AT155" s="19" t="s">
        <v>174</v>
      </c>
      <c r="AU155" s="19" t="s">
        <v>72</v>
      </c>
    </row>
    <row r="156" s="12" customFormat="1">
      <c r="A156" s="12"/>
      <c r="B156" s="205"/>
      <c r="C156" s="12"/>
      <c r="D156" s="166" t="s">
        <v>176</v>
      </c>
      <c r="E156" s="206" t="s">
        <v>3</v>
      </c>
      <c r="F156" s="207" t="s">
        <v>629</v>
      </c>
      <c r="G156" s="12"/>
      <c r="H156" s="206" t="s">
        <v>3</v>
      </c>
      <c r="I156" s="208"/>
      <c r="J156" s="12"/>
      <c r="K156" s="12"/>
      <c r="L156" s="205"/>
      <c r="M156" s="209"/>
      <c r="N156" s="210"/>
      <c r="O156" s="210"/>
      <c r="P156" s="210"/>
      <c r="Q156" s="210"/>
      <c r="R156" s="210"/>
      <c r="S156" s="210"/>
      <c r="T156" s="211"/>
      <c r="U156" s="12"/>
      <c r="V156" s="12"/>
      <c r="W156" s="12"/>
      <c r="X156" s="12"/>
      <c r="Y156" s="12"/>
      <c r="Z156" s="12"/>
      <c r="AA156" s="12"/>
      <c r="AB156" s="12"/>
      <c r="AC156" s="12"/>
      <c r="AD156" s="12"/>
      <c r="AE156" s="12"/>
      <c r="AT156" s="206" t="s">
        <v>176</v>
      </c>
      <c r="AU156" s="206" t="s">
        <v>72</v>
      </c>
      <c r="AV156" s="12" t="s">
        <v>79</v>
      </c>
      <c r="AW156" s="12" t="s">
        <v>33</v>
      </c>
      <c r="AX156" s="12" t="s">
        <v>72</v>
      </c>
      <c r="AY156" s="206" t="s">
        <v>172</v>
      </c>
    </row>
    <row r="157" s="12" customFormat="1">
      <c r="A157" s="12"/>
      <c r="B157" s="205"/>
      <c r="C157" s="12"/>
      <c r="D157" s="166" t="s">
        <v>176</v>
      </c>
      <c r="E157" s="206" t="s">
        <v>3</v>
      </c>
      <c r="F157" s="207" t="s">
        <v>630</v>
      </c>
      <c r="G157" s="12"/>
      <c r="H157" s="206" t="s">
        <v>3</v>
      </c>
      <c r="I157" s="208"/>
      <c r="J157" s="12"/>
      <c r="K157" s="12"/>
      <c r="L157" s="205"/>
      <c r="M157" s="209"/>
      <c r="N157" s="210"/>
      <c r="O157" s="210"/>
      <c r="P157" s="210"/>
      <c r="Q157" s="210"/>
      <c r="R157" s="210"/>
      <c r="S157" s="210"/>
      <c r="T157" s="211"/>
      <c r="U157" s="12"/>
      <c r="V157" s="12"/>
      <c r="W157" s="12"/>
      <c r="X157" s="12"/>
      <c r="Y157" s="12"/>
      <c r="Z157" s="12"/>
      <c r="AA157" s="12"/>
      <c r="AB157" s="12"/>
      <c r="AC157" s="12"/>
      <c r="AD157" s="12"/>
      <c r="AE157" s="12"/>
      <c r="AT157" s="206" t="s">
        <v>176</v>
      </c>
      <c r="AU157" s="206" t="s">
        <v>72</v>
      </c>
      <c r="AV157" s="12" t="s">
        <v>79</v>
      </c>
      <c r="AW157" s="12" t="s">
        <v>33</v>
      </c>
      <c r="AX157" s="12" t="s">
        <v>72</v>
      </c>
      <c r="AY157" s="206" t="s">
        <v>172</v>
      </c>
    </row>
    <row r="158" s="12" customFormat="1">
      <c r="A158" s="12"/>
      <c r="B158" s="205"/>
      <c r="C158" s="12"/>
      <c r="D158" s="166" t="s">
        <v>176</v>
      </c>
      <c r="E158" s="206" t="s">
        <v>3</v>
      </c>
      <c r="F158" s="207" t="s">
        <v>631</v>
      </c>
      <c r="G158" s="12"/>
      <c r="H158" s="206" t="s">
        <v>3</v>
      </c>
      <c r="I158" s="208"/>
      <c r="J158" s="12"/>
      <c r="K158" s="12"/>
      <c r="L158" s="205"/>
      <c r="M158" s="209"/>
      <c r="N158" s="210"/>
      <c r="O158" s="210"/>
      <c r="P158" s="210"/>
      <c r="Q158" s="210"/>
      <c r="R158" s="210"/>
      <c r="S158" s="210"/>
      <c r="T158" s="211"/>
      <c r="U158" s="12"/>
      <c r="V158" s="12"/>
      <c r="W158" s="12"/>
      <c r="X158" s="12"/>
      <c r="Y158" s="12"/>
      <c r="Z158" s="12"/>
      <c r="AA158" s="12"/>
      <c r="AB158" s="12"/>
      <c r="AC158" s="12"/>
      <c r="AD158" s="12"/>
      <c r="AE158" s="12"/>
      <c r="AT158" s="206" t="s">
        <v>176</v>
      </c>
      <c r="AU158" s="206" t="s">
        <v>72</v>
      </c>
      <c r="AV158" s="12" t="s">
        <v>79</v>
      </c>
      <c r="AW158" s="12" t="s">
        <v>33</v>
      </c>
      <c r="AX158" s="12" t="s">
        <v>72</v>
      </c>
      <c r="AY158" s="206" t="s">
        <v>172</v>
      </c>
    </row>
    <row r="159" s="12" customFormat="1">
      <c r="A159" s="12"/>
      <c r="B159" s="205"/>
      <c r="C159" s="12"/>
      <c r="D159" s="166" t="s">
        <v>176</v>
      </c>
      <c r="E159" s="206" t="s">
        <v>3</v>
      </c>
      <c r="F159" s="207" t="s">
        <v>632</v>
      </c>
      <c r="G159" s="12"/>
      <c r="H159" s="206" t="s">
        <v>3</v>
      </c>
      <c r="I159" s="208"/>
      <c r="J159" s="12"/>
      <c r="K159" s="12"/>
      <c r="L159" s="205"/>
      <c r="M159" s="209"/>
      <c r="N159" s="210"/>
      <c r="O159" s="210"/>
      <c r="P159" s="210"/>
      <c r="Q159" s="210"/>
      <c r="R159" s="210"/>
      <c r="S159" s="210"/>
      <c r="T159" s="211"/>
      <c r="U159" s="12"/>
      <c r="V159" s="12"/>
      <c r="W159" s="12"/>
      <c r="X159" s="12"/>
      <c r="Y159" s="12"/>
      <c r="Z159" s="12"/>
      <c r="AA159" s="12"/>
      <c r="AB159" s="12"/>
      <c r="AC159" s="12"/>
      <c r="AD159" s="12"/>
      <c r="AE159" s="12"/>
      <c r="AT159" s="206" t="s">
        <v>176</v>
      </c>
      <c r="AU159" s="206" t="s">
        <v>72</v>
      </c>
      <c r="AV159" s="12" t="s">
        <v>79</v>
      </c>
      <c r="AW159" s="12" t="s">
        <v>33</v>
      </c>
      <c r="AX159" s="12" t="s">
        <v>72</v>
      </c>
      <c r="AY159" s="206" t="s">
        <v>172</v>
      </c>
    </row>
    <row r="160" s="12" customFormat="1">
      <c r="A160" s="12"/>
      <c r="B160" s="205"/>
      <c r="C160" s="12"/>
      <c r="D160" s="166" t="s">
        <v>176</v>
      </c>
      <c r="E160" s="206" t="s">
        <v>3</v>
      </c>
      <c r="F160" s="207" t="s">
        <v>633</v>
      </c>
      <c r="G160" s="12"/>
      <c r="H160" s="206" t="s">
        <v>3</v>
      </c>
      <c r="I160" s="208"/>
      <c r="J160" s="12"/>
      <c r="K160" s="12"/>
      <c r="L160" s="205"/>
      <c r="M160" s="209"/>
      <c r="N160" s="210"/>
      <c r="O160" s="210"/>
      <c r="P160" s="210"/>
      <c r="Q160" s="210"/>
      <c r="R160" s="210"/>
      <c r="S160" s="210"/>
      <c r="T160" s="211"/>
      <c r="U160" s="12"/>
      <c r="V160" s="12"/>
      <c r="W160" s="12"/>
      <c r="X160" s="12"/>
      <c r="Y160" s="12"/>
      <c r="Z160" s="12"/>
      <c r="AA160" s="12"/>
      <c r="AB160" s="12"/>
      <c r="AC160" s="12"/>
      <c r="AD160" s="12"/>
      <c r="AE160" s="12"/>
      <c r="AT160" s="206" t="s">
        <v>176</v>
      </c>
      <c r="AU160" s="206" t="s">
        <v>72</v>
      </c>
      <c r="AV160" s="12" t="s">
        <v>79</v>
      </c>
      <c r="AW160" s="12" t="s">
        <v>33</v>
      </c>
      <c r="AX160" s="12" t="s">
        <v>72</v>
      </c>
      <c r="AY160" s="206" t="s">
        <v>172</v>
      </c>
    </row>
    <row r="161" s="10" customFormat="1">
      <c r="A161" s="10"/>
      <c r="B161" s="171"/>
      <c r="C161" s="10"/>
      <c r="D161" s="166" t="s">
        <v>176</v>
      </c>
      <c r="E161" s="172" t="s">
        <v>3</v>
      </c>
      <c r="F161" s="173" t="s">
        <v>634</v>
      </c>
      <c r="G161" s="10"/>
      <c r="H161" s="174">
        <v>100.56999999999999</v>
      </c>
      <c r="I161" s="175"/>
      <c r="J161" s="10"/>
      <c r="K161" s="10"/>
      <c r="L161" s="171"/>
      <c r="M161" s="176"/>
      <c r="N161" s="177"/>
      <c r="O161" s="177"/>
      <c r="P161" s="177"/>
      <c r="Q161" s="177"/>
      <c r="R161" s="177"/>
      <c r="S161" s="177"/>
      <c r="T161" s="178"/>
      <c r="U161" s="10"/>
      <c r="V161" s="10"/>
      <c r="W161" s="10"/>
      <c r="X161" s="10"/>
      <c r="Y161" s="10"/>
      <c r="Z161" s="10"/>
      <c r="AA161" s="10"/>
      <c r="AB161" s="10"/>
      <c r="AC161" s="10"/>
      <c r="AD161" s="10"/>
      <c r="AE161" s="10"/>
      <c r="AT161" s="172" t="s">
        <v>176</v>
      </c>
      <c r="AU161" s="172" t="s">
        <v>72</v>
      </c>
      <c r="AV161" s="10" t="s">
        <v>81</v>
      </c>
      <c r="AW161" s="10" t="s">
        <v>33</v>
      </c>
      <c r="AX161" s="10" t="s">
        <v>72</v>
      </c>
      <c r="AY161" s="172" t="s">
        <v>172</v>
      </c>
    </row>
    <row r="162" s="12" customFormat="1">
      <c r="A162" s="12"/>
      <c r="B162" s="205"/>
      <c r="C162" s="12"/>
      <c r="D162" s="166" t="s">
        <v>176</v>
      </c>
      <c r="E162" s="206" t="s">
        <v>3</v>
      </c>
      <c r="F162" s="207" t="s">
        <v>635</v>
      </c>
      <c r="G162" s="12"/>
      <c r="H162" s="206" t="s">
        <v>3</v>
      </c>
      <c r="I162" s="208"/>
      <c r="J162" s="12"/>
      <c r="K162" s="12"/>
      <c r="L162" s="205"/>
      <c r="M162" s="209"/>
      <c r="N162" s="210"/>
      <c r="O162" s="210"/>
      <c r="P162" s="210"/>
      <c r="Q162" s="210"/>
      <c r="R162" s="210"/>
      <c r="S162" s="210"/>
      <c r="T162" s="211"/>
      <c r="U162" s="12"/>
      <c r="V162" s="12"/>
      <c r="W162" s="12"/>
      <c r="X162" s="12"/>
      <c r="Y162" s="12"/>
      <c r="Z162" s="12"/>
      <c r="AA162" s="12"/>
      <c r="AB162" s="12"/>
      <c r="AC162" s="12"/>
      <c r="AD162" s="12"/>
      <c r="AE162" s="12"/>
      <c r="AT162" s="206" t="s">
        <v>176</v>
      </c>
      <c r="AU162" s="206" t="s">
        <v>72</v>
      </c>
      <c r="AV162" s="12" t="s">
        <v>79</v>
      </c>
      <c r="AW162" s="12" t="s">
        <v>33</v>
      </c>
      <c r="AX162" s="12" t="s">
        <v>72</v>
      </c>
      <c r="AY162" s="206" t="s">
        <v>172</v>
      </c>
    </row>
    <row r="163" s="10" customFormat="1">
      <c r="A163" s="10"/>
      <c r="B163" s="171"/>
      <c r="C163" s="10"/>
      <c r="D163" s="166" t="s">
        <v>176</v>
      </c>
      <c r="E163" s="172" t="s">
        <v>3</v>
      </c>
      <c r="F163" s="173" t="s">
        <v>636</v>
      </c>
      <c r="G163" s="10"/>
      <c r="H163" s="174">
        <v>79.420000000000002</v>
      </c>
      <c r="I163" s="175"/>
      <c r="J163" s="10"/>
      <c r="K163" s="10"/>
      <c r="L163" s="171"/>
      <c r="M163" s="176"/>
      <c r="N163" s="177"/>
      <c r="O163" s="177"/>
      <c r="P163" s="177"/>
      <c r="Q163" s="177"/>
      <c r="R163" s="177"/>
      <c r="S163" s="177"/>
      <c r="T163" s="178"/>
      <c r="U163" s="10"/>
      <c r="V163" s="10"/>
      <c r="W163" s="10"/>
      <c r="X163" s="10"/>
      <c r="Y163" s="10"/>
      <c r="Z163" s="10"/>
      <c r="AA163" s="10"/>
      <c r="AB163" s="10"/>
      <c r="AC163" s="10"/>
      <c r="AD163" s="10"/>
      <c r="AE163" s="10"/>
      <c r="AT163" s="172" t="s">
        <v>176</v>
      </c>
      <c r="AU163" s="172" t="s">
        <v>72</v>
      </c>
      <c r="AV163" s="10" t="s">
        <v>81</v>
      </c>
      <c r="AW163" s="10" t="s">
        <v>33</v>
      </c>
      <c r="AX163" s="10" t="s">
        <v>72</v>
      </c>
      <c r="AY163" s="172" t="s">
        <v>172</v>
      </c>
    </row>
    <row r="164" s="11" customFormat="1">
      <c r="A164" s="11"/>
      <c r="B164" s="180"/>
      <c r="C164" s="11"/>
      <c r="D164" s="166" t="s">
        <v>176</v>
      </c>
      <c r="E164" s="181" t="s">
        <v>3</v>
      </c>
      <c r="F164" s="182" t="s">
        <v>197</v>
      </c>
      <c r="G164" s="11"/>
      <c r="H164" s="183">
        <v>179.99000000000001</v>
      </c>
      <c r="I164" s="184"/>
      <c r="J164" s="11"/>
      <c r="K164" s="11"/>
      <c r="L164" s="180"/>
      <c r="M164" s="185"/>
      <c r="N164" s="186"/>
      <c r="O164" s="186"/>
      <c r="P164" s="186"/>
      <c r="Q164" s="186"/>
      <c r="R164" s="186"/>
      <c r="S164" s="186"/>
      <c r="T164" s="187"/>
      <c r="U164" s="11"/>
      <c r="V164" s="11"/>
      <c r="W164" s="11"/>
      <c r="X164" s="11"/>
      <c r="Y164" s="11"/>
      <c r="Z164" s="11"/>
      <c r="AA164" s="11"/>
      <c r="AB164" s="11"/>
      <c r="AC164" s="11"/>
      <c r="AD164" s="11"/>
      <c r="AE164" s="11"/>
      <c r="AT164" s="181" t="s">
        <v>176</v>
      </c>
      <c r="AU164" s="181" t="s">
        <v>72</v>
      </c>
      <c r="AV164" s="11" t="s">
        <v>171</v>
      </c>
      <c r="AW164" s="11" t="s">
        <v>33</v>
      </c>
      <c r="AX164" s="11" t="s">
        <v>79</v>
      </c>
      <c r="AY164" s="181" t="s">
        <v>172</v>
      </c>
    </row>
    <row r="165" s="2" customFormat="1" ht="16.5" customHeight="1">
      <c r="A165" s="38"/>
      <c r="B165" s="152"/>
      <c r="C165" s="188" t="s">
        <v>218</v>
      </c>
      <c r="D165" s="188" t="s">
        <v>211</v>
      </c>
      <c r="E165" s="189" t="s">
        <v>637</v>
      </c>
      <c r="F165" s="190" t="s">
        <v>638</v>
      </c>
      <c r="G165" s="191" t="s">
        <v>214</v>
      </c>
      <c r="H165" s="192">
        <v>17.797000000000001</v>
      </c>
      <c r="I165" s="193"/>
      <c r="J165" s="194">
        <f>ROUND(I165*H165,2)</f>
        <v>0</v>
      </c>
      <c r="K165" s="190" t="s">
        <v>3</v>
      </c>
      <c r="L165" s="195"/>
      <c r="M165" s="196" t="s">
        <v>3</v>
      </c>
      <c r="N165" s="197" t="s">
        <v>43</v>
      </c>
      <c r="O165" s="72"/>
      <c r="P165" s="162">
        <f>O165*H165</f>
        <v>0</v>
      </c>
      <c r="Q165" s="162">
        <v>1</v>
      </c>
      <c r="R165" s="162">
        <f>Q165*H165</f>
        <v>17.797000000000001</v>
      </c>
      <c r="S165" s="162">
        <v>0</v>
      </c>
      <c r="T165" s="163">
        <f>S165*H165</f>
        <v>0</v>
      </c>
      <c r="U165" s="38"/>
      <c r="V165" s="38"/>
      <c r="W165" s="38"/>
      <c r="X165" s="38"/>
      <c r="Y165" s="38"/>
      <c r="Z165" s="38"/>
      <c r="AA165" s="38"/>
      <c r="AB165" s="38"/>
      <c r="AC165" s="38"/>
      <c r="AD165" s="38"/>
      <c r="AE165" s="38"/>
      <c r="AR165" s="164" t="s">
        <v>218</v>
      </c>
      <c r="AT165" s="164" t="s">
        <v>211</v>
      </c>
      <c r="AU165" s="164" t="s">
        <v>72</v>
      </c>
      <c r="AY165" s="19" t="s">
        <v>172</v>
      </c>
      <c r="BE165" s="165">
        <f>IF(N165="základní",J165,0)</f>
        <v>0</v>
      </c>
      <c r="BF165" s="165">
        <f>IF(N165="snížená",J165,0)</f>
        <v>0</v>
      </c>
      <c r="BG165" s="165">
        <f>IF(N165="zákl. přenesená",J165,0)</f>
        <v>0</v>
      </c>
      <c r="BH165" s="165">
        <f>IF(N165="sníž. přenesená",J165,0)</f>
        <v>0</v>
      </c>
      <c r="BI165" s="165">
        <f>IF(N165="nulová",J165,0)</f>
        <v>0</v>
      </c>
      <c r="BJ165" s="19" t="s">
        <v>79</v>
      </c>
      <c r="BK165" s="165">
        <f>ROUND(I165*H165,2)</f>
        <v>0</v>
      </c>
      <c r="BL165" s="19" t="s">
        <v>171</v>
      </c>
      <c r="BM165" s="164" t="s">
        <v>639</v>
      </c>
    </row>
    <row r="166" s="2" customFormat="1">
      <c r="A166" s="38"/>
      <c r="B166" s="39"/>
      <c r="C166" s="38"/>
      <c r="D166" s="166" t="s">
        <v>174</v>
      </c>
      <c r="E166" s="38"/>
      <c r="F166" s="167" t="s">
        <v>638</v>
      </c>
      <c r="G166" s="38"/>
      <c r="H166" s="38"/>
      <c r="I166" s="168"/>
      <c r="J166" s="38"/>
      <c r="K166" s="38"/>
      <c r="L166" s="39"/>
      <c r="M166" s="169"/>
      <c r="N166" s="170"/>
      <c r="O166" s="72"/>
      <c r="P166" s="72"/>
      <c r="Q166" s="72"/>
      <c r="R166" s="72"/>
      <c r="S166" s="72"/>
      <c r="T166" s="73"/>
      <c r="U166" s="38"/>
      <c r="V166" s="38"/>
      <c r="W166" s="38"/>
      <c r="X166" s="38"/>
      <c r="Y166" s="38"/>
      <c r="Z166" s="38"/>
      <c r="AA166" s="38"/>
      <c r="AB166" s="38"/>
      <c r="AC166" s="38"/>
      <c r="AD166" s="38"/>
      <c r="AE166" s="38"/>
      <c r="AT166" s="19" t="s">
        <v>174</v>
      </c>
      <c r="AU166" s="19" t="s">
        <v>72</v>
      </c>
    </row>
    <row r="167" s="12" customFormat="1">
      <c r="A167" s="12"/>
      <c r="B167" s="205"/>
      <c r="C167" s="12"/>
      <c r="D167" s="166" t="s">
        <v>176</v>
      </c>
      <c r="E167" s="206" t="s">
        <v>3</v>
      </c>
      <c r="F167" s="207" t="s">
        <v>640</v>
      </c>
      <c r="G167" s="12"/>
      <c r="H167" s="206" t="s">
        <v>3</v>
      </c>
      <c r="I167" s="208"/>
      <c r="J167" s="12"/>
      <c r="K167" s="12"/>
      <c r="L167" s="205"/>
      <c r="M167" s="209"/>
      <c r="N167" s="210"/>
      <c r="O167" s="210"/>
      <c r="P167" s="210"/>
      <c r="Q167" s="210"/>
      <c r="R167" s="210"/>
      <c r="S167" s="210"/>
      <c r="T167" s="211"/>
      <c r="U167" s="12"/>
      <c r="V167" s="12"/>
      <c r="W167" s="12"/>
      <c r="X167" s="12"/>
      <c r="Y167" s="12"/>
      <c r="Z167" s="12"/>
      <c r="AA167" s="12"/>
      <c r="AB167" s="12"/>
      <c r="AC167" s="12"/>
      <c r="AD167" s="12"/>
      <c r="AE167" s="12"/>
      <c r="AT167" s="206" t="s">
        <v>176</v>
      </c>
      <c r="AU167" s="206" t="s">
        <v>72</v>
      </c>
      <c r="AV167" s="12" t="s">
        <v>79</v>
      </c>
      <c r="AW167" s="12" t="s">
        <v>33</v>
      </c>
      <c r="AX167" s="12" t="s">
        <v>72</v>
      </c>
      <c r="AY167" s="206" t="s">
        <v>172</v>
      </c>
    </row>
    <row r="168" s="10" customFormat="1">
      <c r="A168" s="10"/>
      <c r="B168" s="171"/>
      <c r="C168" s="10"/>
      <c r="D168" s="166" t="s">
        <v>176</v>
      </c>
      <c r="E168" s="172" t="s">
        <v>3</v>
      </c>
      <c r="F168" s="173" t="s">
        <v>641</v>
      </c>
      <c r="G168" s="10"/>
      <c r="H168" s="174">
        <v>17.797000000000001</v>
      </c>
      <c r="I168" s="175"/>
      <c r="J168" s="10"/>
      <c r="K168" s="10"/>
      <c r="L168" s="171"/>
      <c r="M168" s="176"/>
      <c r="N168" s="177"/>
      <c r="O168" s="177"/>
      <c r="P168" s="177"/>
      <c r="Q168" s="177"/>
      <c r="R168" s="177"/>
      <c r="S168" s="177"/>
      <c r="T168" s="178"/>
      <c r="U168" s="10"/>
      <c r="V168" s="10"/>
      <c r="W168" s="10"/>
      <c r="X168" s="10"/>
      <c r="Y168" s="10"/>
      <c r="Z168" s="10"/>
      <c r="AA168" s="10"/>
      <c r="AB168" s="10"/>
      <c r="AC168" s="10"/>
      <c r="AD168" s="10"/>
      <c r="AE168" s="10"/>
      <c r="AT168" s="172" t="s">
        <v>176</v>
      </c>
      <c r="AU168" s="172" t="s">
        <v>72</v>
      </c>
      <c r="AV168" s="10" t="s">
        <v>81</v>
      </c>
      <c r="AW168" s="10" t="s">
        <v>33</v>
      </c>
      <c r="AX168" s="10" t="s">
        <v>72</v>
      </c>
      <c r="AY168" s="172" t="s">
        <v>172</v>
      </c>
    </row>
    <row r="169" s="11" customFormat="1">
      <c r="A169" s="11"/>
      <c r="B169" s="180"/>
      <c r="C169" s="11"/>
      <c r="D169" s="166" t="s">
        <v>176</v>
      </c>
      <c r="E169" s="181" t="s">
        <v>3</v>
      </c>
      <c r="F169" s="182" t="s">
        <v>197</v>
      </c>
      <c r="G169" s="11"/>
      <c r="H169" s="183">
        <v>17.797000000000001</v>
      </c>
      <c r="I169" s="184"/>
      <c r="J169" s="11"/>
      <c r="K169" s="11"/>
      <c r="L169" s="180"/>
      <c r="M169" s="185"/>
      <c r="N169" s="186"/>
      <c r="O169" s="186"/>
      <c r="P169" s="186"/>
      <c r="Q169" s="186"/>
      <c r="R169" s="186"/>
      <c r="S169" s="186"/>
      <c r="T169" s="187"/>
      <c r="U169" s="11"/>
      <c r="V169" s="11"/>
      <c r="W169" s="11"/>
      <c r="X169" s="11"/>
      <c r="Y169" s="11"/>
      <c r="Z169" s="11"/>
      <c r="AA169" s="11"/>
      <c r="AB169" s="11"/>
      <c r="AC169" s="11"/>
      <c r="AD169" s="11"/>
      <c r="AE169" s="11"/>
      <c r="AT169" s="181" t="s">
        <v>176</v>
      </c>
      <c r="AU169" s="181" t="s">
        <v>72</v>
      </c>
      <c r="AV169" s="11" t="s">
        <v>171</v>
      </c>
      <c r="AW169" s="11" t="s">
        <v>33</v>
      </c>
      <c r="AX169" s="11" t="s">
        <v>79</v>
      </c>
      <c r="AY169" s="181" t="s">
        <v>172</v>
      </c>
    </row>
    <row r="170" s="2" customFormat="1" ht="16.5" customHeight="1">
      <c r="A170" s="38"/>
      <c r="B170" s="152"/>
      <c r="C170" s="188" t="s">
        <v>225</v>
      </c>
      <c r="D170" s="188" t="s">
        <v>211</v>
      </c>
      <c r="E170" s="189" t="s">
        <v>642</v>
      </c>
      <c r="F170" s="190" t="s">
        <v>643</v>
      </c>
      <c r="G170" s="191" t="s">
        <v>214</v>
      </c>
      <c r="H170" s="192">
        <v>27.966999999999999</v>
      </c>
      <c r="I170" s="193"/>
      <c r="J170" s="194">
        <f>ROUND(I170*H170,2)</f>
        <v>0</v>
      </c>
      <c r="K170" s="190" t="s">
        <v>3</v>
      </c>
      <c r="L170" s="195"/>
      <c r="M170" s="196" t="s">
        <v>3</v>
      </c>
      <c r="N170" s="197" t="s">
        <v>43</v>
      </c>
      <c r="O170" s="72"/>
      <c r="P170" s="162">
        <f>O170*H170</f>
        <v>0</v>
      </c>
      <c r="Q170" s="162">
        <v>1</v>
      </c>
      <c r="R170" s="162">
        <f>Q170*H170</f>
        <v>27.966999999999999</v>
      </c>
      <c r="S170" s="162">
        <v>0</v>
      </c>
      <c r="T170" s="163">
        <f>S170*H170</f>
        <v>0</v>
      </c>
      <c r="U170" s="38"/>
      <c r="V170" s="38"/>
      <c r="W170" s="38"/>
      <c r="X170" s="38"/>
      <c r="Y170" s="38"/>
      <c r="Z170" s="38"/>
      <c r="AA170" s="38"/>
      <c r="AB170" s="38"/>
      <c r="AC170" s="38"/>
      <c r="AD170" s="38"/>
      <c r="AE170" s="38"/>
      <c r="AR170" s="164" t="s">
        <v>218</v>
      </c>
      <c r="AT170" s="164" t="s">
        <v>211</v>
      </c>
      <c r="AU170" s="164" t="s">
        <v>72</v>
      </c>
      <c r="AY170" s="19" t="s">
        <v>172</v>
      </c>
      <c r="BE170" s="165">
        <f>IF(N170="základní",J170,0)</f>
        <v>0</v>
      </c>
      <c r="BF170" s="165">
        <f>IF(N170="snížená",J170,0)</f>
        <v>0</v>
      </c>
      <c r="BG170" s="165">
        <f>IF(N170="zákl. přenesená",J170,0)</f>
        <v>0</v>
      </c>
      <c r="BH170" s="165">
        <f>IF(N170="sníž. přenesená",J170,0)</f>
        <v>0</v>
      </c>
      <c r="BI170" s="165">
        <f>IF(N170="nulová",J170,0)</f>
        <v>0</v>
      </c>
      <c r="BJ170" s="19" t="s">
        <v>79</v>
      </c>
      <c r="BK170" s="165">
        <f>ROUND(I170*H170,2)</f>
        <v>0</v>
      </c>
      <c r="BL170" s="19" t="s">
        <v>171</v>
      </c>
      <c r="BM170" s="164" t="s">
        <v>644</v>
      </c>
    </row>
    <row r="171" s="2" customFormat="1">
      <c r="A171" s="38"/>
      <c r="B171" s="39"/>
      <c r="C171" s="38"/>
      <c r="D171" s="166" t="s">
        <v>174</v>
      </c>
      <c r="E171" s="38"/>
      <c r="F171" s="167" t="s">
        <v>643</v>
      </c>
      <c r="G171" s="38"/>
      <c r="H171" s="38"/>
      <c r="I171" s="168"/>
      <c r="J171" s="38"/>
      <c r="K171" s="38"/>
      <c r="L171" s="39"/>
      <c r="M171" s="169"/>
      <c r="N171" s="170"/>
      <c r="O171" s="72"/>
      <c r="P171" s="72"/>
      <c r="Q171" s="72"/>
      <c r="R171" s="72"/>
      <c r="S171" s="72"/>
      <c r="T171" s="73"/>
      <c r="U171" s="38"/>
      <c r="V171" s="38"/>
      <c r="W171" s="38"/>
      <c r="X171" s="38"/>
      <c r="Y171" s="38"/>
      <c r="Z171" s="38"/>
      <c r="AA171" s="38"/>
      <c r="AB171" s="38"/>
      <c r="AC171" s="38"/>
      <c r="AD171" s="38"/>
      <c r="AE171" s="38"/>
      <c r="AT171" s="19" t="s">
        <v>174</v>
      </c>
      <c r="AU171" s="19" t="s">
        <v>72</v>
      </c>
    </row>
    <row r="172" s="12" customFormat="1">
      <c r="A172" s="12"/>
      <c r="B172" s="205"/>
      <c r="C172" s="12"/>
      <c r="D172" s="166" t="s">
        <v>176</v>
      </c>
      <c r="E172" s="206" t="s">
        <v>3</v>
      </c>
      <c r="F172" s="207" t="s">
        <v>640</v>
      </c>
      <c r="G172" s="12"/>
      <c r="H172" s="206" t="s">
        <v>3</v>
      </c>
      <c r="I172" s="208"/>
      <c r="J172" s="12"/>
      <c r="K172" s="12"/>
      <c r="L172" s="205"/>
      <c r="M172" s="209"/>
      <c r="N172" s="210"/>
      <c r="O172" s="210"/>
      <c r="P172" s="210"/>
      <c r="Q172" s="210"/>
      <c r="R172" s="210"/>
      <c r="S172" s="210"/>
      <c r="T172" s="211"/>
      <c r="U172" s="12"/>
      <c r="V172" s="12"/>
      <c r="W172" s="12"/>
      <c r="X172" s="12"/>
      <c r="Y172" s="12"/>
      <c r="Z172" s="12"/>
      <c r="AA172" s="12"/>
      <c r="AB172" s="12"/>
      <c r="AC172" s="12"/>
      <c r="AD172" s="12"/>
      <c r="AE172" s="12"/>
      <c r="AT172" s="206" t="s">
        <v>176</v>
      </c>
      <c r="AU172" s="206" t="s">
        <v>72</v>
      </c>
      <c r="AV172" s="12" t="s">
        <v>79</v>
      </c>
      <c r="AW172" s="12" t="s">
        <v>33</v>
      </c>
      <c r="AX172" s="12" t="s">
        <v>72</v>
      </c>
      <c r="AY172" s="206" t="s">
        <v>172</v>
      </c>
    </row>
    <row r="173" s="10" customFormat="1">
      <c r="A173" s="10"/>
      <c r="B173" s="171"/>
      <c r="C173" s="10"/>
      <c r="D173" s="166" t="s">
        <v>176</v>
      </c>
      <c r="E173" s="172" t="s">
        <v>3</v>
      </c>
      <c r="F173" s="173" t="s">
        <v>645</v>
      </c>
      <c r="G173" s="10"/>
      <c r="H173" s="174">
        <v>27.966999999999999</v>
      </c>
      <c r="I173" s="175"/>
      <c r="J173" s="10"/>
      <c r="K173" s="10"/>
      <c r="L173" s="171"/>
      <c r="M173" s="176"/>
      <c r="N173" s="177"/>
      <c r="O173" s="177"/>
      <c r="P173" s="177"/>
      <c r="Q173" s="177"/>
      <c r="R173" s="177"/>
      <c r="S173" s="177"/>
      <c r="T173" s="178"/>
      <c r="U173" s="10"/>
      <c r="V173" s="10"/>
      <c r="W173" s="10"/>
      <c r="X173" s="10"/>
      <c r="Y173" s="10"/>
      <c r="Z173" s="10"/>
      <c r="AA173" s="10"/>
      <c r="AB173" s="10"/>
      <c r="AC173" s="10"/>
      <c r="AD173" s="10"/>
      <c r="AE173" s="10"/>
      <c r="AT173" s="172" t="s">
        <v>176</v>
      </c>
      <c r="AU173" s="172" t="s">
        <v>72</v>
      </c>
      <c r="AV173" s="10" t="s">
        <v>81</v>
      </c>
      <c r="AW173" s="10" t="s">
        <v>33</v>
      </c>
      <c r="AX173" s="10" t="s">
        <v>72</v>
      </c>
      <c r="AY173" s="172" t="s">
        <v>172</v>
      </c>
    </row>
    <row r="174" s="11" customFormat="1">
      <c r="A174" s="11"/>
      <c r="B174" s="180"/>
      <c r="C174" s="11"/>
      <c r="D174" s="166" t="s">
        <v>176</v>
      </c>
      <c r="E174" s="181" t="s">
        <v>3</v>
      </c>
      <c r="F174" s="182" t="s">
        <v>197</v>
      </c>
      <c r="G174" s="11"/>
      <c r="H174" s="183">
        <v>27.966999999999999</v>
      </c>
      <c r="I174" s="184"/>
      <c r="J174" s="11"/>
      <c r="K174" s="11"/>
      <c r="L174" s="180"/>
      <c r="M174" s="185"/>
      <c r="N174" s="186"/>
      <c r="O174" s="186"/>
      <c r="P174" s="186"/>
      <c r="Q174" s="186"/>
      <c r="R174" s="186"/>
      <c r="S174" s="186"/>
      <c r="T174" s="187"/>
      <c r="U174" s="11"/>
      <c r="V174" s="11"/>
      <c r="W174" s="11"/>
      <c r="X174" s="11"/>
      <c r="Y174" s="11"/>
      <c r="Z174" s="11"/>
      <c r="AA174" s="11"/>
      <c r="AB174" s="11"/>
      <c r="AC174" s="11"/>
      <c r="AD174" s="11"/>
      <c r="AE174" s="11"/>
      <c r="AT174" s="181" t="s">
        <v>176</v>
      </c>
      <c r="AU174" s="181" t="s">
        <v>72</v>
      </c>
      <c r="AV174" s="11" t="s">
        <v>171</v>
      </c>
      <c r="AW174" s="11" t="s">
        <v>33</v>
      </c>
      <c r="AX174" s="11" t="s">
        <v>79</v>
      </c>
      <c r="AY174" s="181" t="s">
        <v>172</v>
      </c>
    </row>
    <row r="175" s="2" customFormat="1" ht="16.5" customHeight="1">
      <c r="A175" s="38"/>
      <c r="B175" s="152"/>
      <c r="C175" s="188" t="s">
        <v>231</v>
      </c>
      <c r="D175" s="188" t="s">
        <v>211</v>
      </c>
      <c r="E175" s="189" t="s">
        <v>646</v>
      </c>
      <c r="F175" s="190" t="s">
        <v>647</v>
      </c>
      <c r="G175" s="191" t="s">
        <v>214</v>
      </c>
      <c r="H175" s="192">
        <v>24.366</v>
      </c>
      <c r="I175" s="193"/>
      <c r="J175" s="194">
        <f>ROUND(I175*H175,2)</f>
        <v>0</v>
      </c>
      <c r="K175" s="190" t="s">
        <v>3</v>
      </c>
      <c r="L175" s="195"/>
      <c r="M175" s="196" t="s">
        <v>3</v>
      </c>
      <c r="N175" s="197" t="s">
        <v>43</v>
      </c>
      <c r="O175" s="72"/>
      <c r="P175" s="162">
        <f>O175*H175</f>
        <v>0</v>
      </c>
      <c r="Q175" s="162">
        <v>1</v>
      </c>
      <c r="R175" s="162">
        <f>Q175*H175</f>
        <v>24.366</v>
      </c>
      <c r="S175" s="162">
        <v>0</v>
      </c>
      <c r="T175" s="163">
        <f>S175*H175</f>
        <v>0</v>
      </c>
      <c r="U175" s="38"/>
      <c r="V175" s="38"/>
      <c r="W175" s="38"/>
      <c r="X175" s="38"/>
      <c r="Y175" s="38"/>
      <c r="Z175" s="38"/>
      <c r="AA175" s="38"/>
      <c r="AB175" s="38"/>
      <c r="AC175" s="38"/>
      <c r="AD175" s="38"/>
      <c r="AE175" s="38"/>
      <c r="AR175" s="164" t="s">
        <v>218</v>
      </c>
      <c r="AT175" s="164" t="s">
        <v>211</v>
      </c>
      <c r="AU175" s="164" t="s">
        <v>72</v>
      </c>
      <c r="AY175" s="19" t="s">
        <v>172</v>
      </c>
      <c r="BE175" s="165">
        <f>IF(N175="základní",J175,0)</f>
        <v>0</v>
      </c>
      <c r="BF175" s="165">
        <f>IF(N175="snížená",J175,0)</f>
        <v>0</v>
      </c>
      <c r="BG175" s="165">
        <f>IF(N175="zákl. přenesená",J175,0)</f>
        <v>0</v>
      </c>
      <c r="BH175" s="165">
        <f>IF(N175="sníž. přenesená",J175,0)</f>
        <v>0</v>
      </c>
      <c r="BI175" s="165">
        <f>IF(N175="nulová",J175,0)</f>
        <v>0</v>
      </c>
      <c r="BJ175" s="19" t="s">
        <v>79</v>
      </c>
      <c r="BK175" s="165">
        <f>ROUND(I175*H175,2)</f>
        <v>0</v>
      </c>
      <c r="BL175" s="19" t="s">
        <v>171</v>
      </c>
      <c r="BM175" s="164" t="s">
        <v>648</v>
      </c>
    </row>
    <row r="176" s="2" customFormat="1">
      <c r="A176" s="38"/>
      <c r="B176" s="39"/>
      <c r="C176" s="38"/>
      <c r="D176" s="166" t="s">
        <v>174</v>
      </c>
      <c r="E176" s="38"/>
      <c r="F176" s="167" t="s">
        <v>647</v>
      </c>
      <c r="G176" s="38"/>
      <c r="H176" s="38"/>
      <c r="I176" s="168"/>
      <c r="J176" s="38"/>
      <c r="K176" s="38"/>
      <c r="L176" s="39"/>
      <c r="M176" s="169"/>
      <c r="N176" s="170"/>
      <c r="O176" s="72"/>
      <c r="P176" s="72"/>
      <c r="Q176" s="72"/>
      <c r="R176" s="72"/>
      <c r="S176" s="72"/>
      <c r="T176" s="73"/>
      <c r="U176" s="38"/>
      <c r="V176" s="38"/>
      <c r="W176" s="38"/>
      <c r="X176" s="38"/>
      <c r="Y176" s="38"/>
      <c r="Z176" s="38"/>
      <c r="AA176" s="38"/>
      <c r="AB176" s="38"/>
      <c r="AC176" s="38"/>
      <c r="AD176" s="38"/>
      <c r="AE176" s="38"/>
      <c r="AT176" s="19" t="s">
        <v>174</v>
      </c>
      <c r="AU176" s="19" t="s">
        <v>72</v>
      </c>
    </row>
    <row r="177" s="12" customFormat="1">
      <c r="A177" s="12"/>
      <c r="B177" s="205"/>
      <c r="C177" s="12"/>
      <c r="D177" s="166" t="s">
        <v>176</v>
      </c>
      <c r="E177" s="206" t="s">
        <v>3</v>
      </c>
      <c r="F177" s="207" t="s">
        <v>640</v>
      </c>
      <c r="G177" s="12"/>
      <c r="H177" s="206" t="s">
        <v>3</v>
      </c>
      <c r="I177" s="208"/>
      <c r="J177" s="12"/>
      <c r="K177" s="12"/>
      <c r="L177" s="205"/>
      <c r="M177" s="209"/>
      <c r="N177" s="210"/>
      <c r="O177" s="210"/>
      <c r="P177" s="210"/>
      <c r="Q177" s="210"/>
      <c r="R177" s="210"/>
      <c r="S177" s="210"/>
      <c r="T177" s="211"/>
      <c r="U177" s="12"/>
      <c r="V177" s="12"/>
      <c r="W177" s="12"/>
      <c r="X177" s="12"/>
      <c r="Y177" s="12"/>
      <c r="Z177" s="12"/>
      <c r="AA177" s="12"/>
      <c r="AB177" s="12"/>
      <c r="AC177" s="12"/>
      <c r="AD177" s="12"/>
      <c r="AE177" s="12"/>
      <c r="AT177" s="206" t="s">
        <v>176</v>
      </c>
      <c r="AU177" s="206" t="s">
        <v>72</v>
      </c>
      <c r="AV177" s="12" t="s">
        <v>79</v>
      </c>
      <c r="AW177" s="12" t="s">
        <v>33</v>
      </c>
      <c r="AX177" s="12" t="s">
        <v>72</v>
      </c>
      <c r="AY177" s="206" t="s">
        <v>172</v>
      </c>
    </row>
    <row r="178" s="10" customFormat="1">
      <c r="A178" s="10"/>
      <c r="B178" s="171"/>
      <c r="C178" s="10"/>
      <c r="D178" s="166" t="s">
        <v>176</v>
      </c>
      <c r="E178" s="172" t="s">
        <v>3</v>
      </c>
      <c r="F178" s="173" t="s">
        <v>649</v>
      </c>
      <c r="G178" s="10"/>
      <c r="H178" s="174">
        <v>24.366</v>
      </c>
      <c r="I178" s="175"/>
      <c r="J178" s="10"/>
      <c r="K178" s="10"/>
      <c r="L178" s="171"/>
      <c r="M178" s="176"/>
      <c r="N178" s="177"/>
      <c r="O178" s="177"/>
      <c r="P178" s="177"/>
      <c r="Q178" s="177"/>
      <c r="R178" s="177"/>
      <c r="S178" s="177"/>
      <c r="T178" s="178"/>
      <c r="U178" s="10"/>
      <c r="V178" s="10"/>
      <c r="W178" s="10"/>
      <c r="X178" s="10"/>
      <c r="Y178" s="10"/>
      <c r="Z178" s="10"/>
      <c r="AA178" s="10"/>
      <c r="AB178" s="10"/>
      <c r="AC178" s="10"/>
      <c r="AD178" s="10"/>
      <c r="AE178" s="10"/>
      <c r="AT178" s="172" t="s">
        <v>176</v>
      </c>
      <c r="AU178" s="172" t="s">
        <v>72</v>
      </c>
      <c r="AV178" s="10" t="s">
        <v>81</v>
      </c>
      <c r="AW178" s="10" t="s">
        <v>33</v>
      </c>
      <c r="AX178" s="10" t="s">
        <v>72</v>
      </c>
      <c r="AY178" s="172" t="s">
        <v>172</v>
      </c>
    </row>
    <row r="179" s="11" customFormat="1">
      <c r="A179" s="11"/>
      <c r="B179" s="180"/>
      <c r="C179" s="11"/>
      <c r="D179" s="166" t="s">
        <v>176</v>
      </c>
      <c r="E179" s="181" t="s">
        <v>3</v>
      </c>
      <c r="F179" s="182" t="s">
        <v>197</v>
      </c>
      <c r="G179" s="11"/>
      <c r="H179" s="183">
        <v>24.366</v>
      </c>
      <c r="I179" s="184"/>
      <c r="J179" s="11"/>
      <c r="K179" s="11"/>
      <c r="L179" s="180"/>
      <c r="M179" s="185"/>
      <c r="N179" s="186"/>
      <c r="O179" s="186"/>
      <c r="P179" s="186"/>
      <c r="Q179" s="186"/>
      <c r="R179" s="186"/>
      <c r="S179" s="186"/>
      <c r="T179" s="187"/>
      <c r="U179" s="11"/>
      <c r="V179" s="11"/>
      <c r="W179" s="11"/>
      <c r="X179" s="11"/>
      <c r="Y179" s="11"/>
      <c r="Z179" s="11"/>
      <c r="AA179" s="11"/>
      <c r="AB179" s="11"/>
      <c r="AC179" s="11"/>
      <c r="AD179" s="11"/>
      <c r="AE179" s="11"/>
      <c r="AT179" s="181" t="s">
        <v>176</v>
      </c>
      <c r="AU179" s="181" t="s">
        <v>72</v>
      </c>
      <c r="AV179" s="11" t="s">
        <v>171</v>
      </c>
      <c r="AW179" s="11" t="s">
        <v>33</v>
      </c>
      <c r="AX179" s="11" t="s">
        <v>79</v>
      </c>
      <c r="AY179" s="181" t="s">
        <v>172</v>
      </c>
    </row>
    <row r="180" s="2" customFormat="1" ht="16.5" customHeight="1">
      <c r="A180" s="38"/>
      <c r="B180" s="152"/>
      <c r="C180" s="153" t="s">
        <v>236</v>
      </c>
      <c r="D180" s="153" t="s">
        <v>166</v>
      </c>
      <c r="E180" s="154" t="s">
        <v>650</v>
      </c>
      <c r="F180" s="155" t="s">
        <v>651</v>
      </c>
      <c r="G180" s="156" t="s">
        <v>255</v>
      </c>
      <c r="H180" s="157">
        <v>5</v>
      </c>
      <c r="I180" s="158"/>
      <c r="J180" s="159">
        <f>ROUND(I180*H180,2)</f>
        <v>0</v>
      </c>
      <c r="K180" s="155" t="s">
        <v>170</v>
      </c>
      <c r="L180" s="39"/>
      <c r="M180" s="160" t="s">
        <v>3</v>
      </c>
      <c r="N180" s="161" t="s">
        <v>43</v>
      </c>
      <c r="O180" s="72"/>
      <c r="P180" s="162">
        <f>O180*H180</f>
        <v>0</v>
      </c>
      <c r="Q180" s="162">
        <v>0</v>
      </c>
      <c r="R180" s="162">
        <f>Q180*H180</f>
        <v>0</v>
      </c>
      <c r="S180" s="162">
        <v>0</v>
      </c>
      <c r="T180" s="163">
        <f>S180*H180</f>
        <v>0</v>
      </c>
      <c r="U180" s="38"/>
      <c r="V180" s="38"/>
      <c r="W180" s="38"/>
      <c r="X180" s="38"/>
      <c r="Y180" s="38"/>
      <c r="Z180" s="38"/>
      <c r="AA180" s="38"/>
      <c r="AB180" s="38"/>
      <c r="AC180" s="38"/>
      <c r="AD180" s="38"/>
      <c r="AE180" s="38"/>
      <c r="AR180" s="164" t="s">
        <v>171</v>
      </c>
      <c r="AT180" s="164" t="s">
        <v>166</v>
      </c>
      <c r="AU180" s="164" t="s">
        <v>72</v>
      </c>
      <c r="AY180" s="19" t="s">
        <v>172</v>
      </c>
      <c r="BE180" s="165">
        <f>IF(N180="základní",J180,0)</f>
        <v>0</v>
      </c>
      <c r="BF180" s="165">
        <f>IF(N180="snížená",J180,0)</f>
        <v>0</v>
      </c>
      <c r="BG180" s="165">
        <f>IF(N180="zákl. přenesená",J180,0)</f>
        <v>0</v>
      </c>
      <c r="BH180" s="165">
        <f>IF(N180="sníž. přenesená",J180,0)</f>
        <v>0</v>
      </c>
      <c r="BI180" s="165">
        <f>IF(N180="nulová",J180,0)</f>
        <v>0</v>
      </c>
      <c r="BJ180" s="19" t="s">
        <v>79</v>
      </c>
      <c r="BK180" s="165">
        <f>ROUND(I180*H180,2)</f>
        <v>0</v>
      </c>
      <c r="BL180" s="19" t="s">
        <v>171</v>
      </c>
      <c r="BM180" s="164" t="s">
        <v>652</v>
      </c>
    </row>
    <row r="181" s="2" customFormat="1">
      <c r="A181" s="38"/>
      <c r="B181" s="39"/>
      <c r="C181" s="38"/>
      <c r="D181" s="166" t="s">
        <v>174</v>
      </c>
      <c r="E181" s="38"/>
      <c r="F181" s="167" t="s">
        <v>653</v>
      </c>
      <c r="G181" s="38"/>
      <c r="H181" s="38"/>
      <c r="I181" s="168"/>
      <c r="J181" s="38"/>
      <c r="K181" s="38"/>
      <c r="L181" s="39"/>
      <c r="M181" s="169"/>
      <c r="N181" s="170"/>
      <c r="O181" s="72"/>
      <c r="P181" s="72"/>
      <c r="Q181" s="72"/>
      <c r="R181" s="72"/>
      <c r="S181" s="72"/>
      <c r="T181" s="73"/>
      <c r="U181" s="38"/>
      <c r="V181" s="38"/>
      <c r="W181" s="38"/>
      <c r="X181" s="38"/>
      <c r="Y181" s="38"/>
      <c r="Z181" s="38"/>
      <c r="AA181" s="38"/>
      <c r="AB181" s="38"/>
      <c r="AC181" s="38"/>
      <c r="AD181" s="38"/>
      <c r="AE181" s="38"/>
      <c r="AT181" s="19" t="s">
        <v>174</v>
      </c>
      <c r="AU181" s="19" t="s">
        <v>72</v>
      </c>
    </row>
    <row r="182" s="12" customFormat="1">
      <c r="A182" s="12"/>
      <c r="B182" s="205"/>
      <c r="C182" s="12"/>
      <c r="D182" s="166" t="s">
        <v>176</v>
      </c>
      <c r="E182" s="206" t="s">
        <v>3</v>
      </c>
      <c r="F182" s="207" t="s">
        <v>654</v>
      </c>
      <c r="G182" s="12"/>
      <c r="H182" s="206" t="s">
        <v>3</v>
      </c>
      <c r="I182" s="208"/>
      <c r="J182" s="12"/>
      <c r="K182" s="12"/>
      <c r="L182" s="205"/>
      <c r="M182" s="209"/>
      <c r="N182" s="210"/>
      <c r="O182" s="210"/>
      <c r="P182" s="210"/>
      <c r="Q182" s="210"/>
      <c r="R182" s="210"/>
      <c r="S182" s="210"/>
      <c r="T182" s="211"/>
      <c r="U182" s="12"/>
      <c r="V182" s="12"/>
      <c r="W182" s="12"/>
      <c r="X182" s="12"/>
      <c r="Y182" s="12"/>
      <c r="Z182" s="12"/>
      <c r="AA182" s="12"/>
      <c r="AB182" s="12"/>
      <c r="AC182" s="12"/>
      <c r="AD182" s="12"/>
      <c r="AE182" s="12"/>
      <c r="AT182" s="206" t="s">
        <v>176</v>
      </c>
      <c r="AU182" s="206" t="s">
        <v>72</v>
      </c>
      <c r="AV182" s="12" t="s">
        <v>79</v>
      </c>
      <c r="AW182" s="12" t="s">
        <v>33</v>
      </c>
      <c r="AX182" s="12" t="s">
        <v>72</v>
      </c>
      <c r="AY182" s="206" t="s">
        <v>172</v>
      </c>
    </row>
    <row r="183" s="12" customFormat="1">
      <c r="A183" s="12"/>
      <c r="B183" s="205"/>
      <c r="C183" s="12"/>
      <c r="D183" s="166" t="s">
        <v>176</v>
      </c>
      <c r="E183" s="206" t="s">
        <v>3</v>
      </c>
      <c r="F183" s="207" t="s">
        <v>655</v>
      </c>
      <c r="G183" s="12"/>
      <c r="H183" s="206" t="s">
        <v>3</v>
      </c>
      <c r="I183" s="208"/>
      <c r="J183" s="12"/>
      <c r="K183" s="12"/>
      <c r="L183" s="205"/>
      <c r="M183" s="209"/>
      <c r="N183" s="210"/>
      <c r="O183" s="210"/>
      <c r="P183" s="210"/>
      <c r="Q183" s="210"/>
      <c r="R183" s="210"/>
      <c r="S183" s="210"/>
      <c r="T183" s="211"/>
      <c r="U183" s="12"/>
      <c r="V183" s="12"/>
      <c r="W183" s="12"/>
      <c r="X183" s="12"/>
      <c r="Y183" s="12"/>
      <c r="Z183" s="12"/>
      <c r="AA183" s="12"/>
      <c r="AB183" s="12"/>
      <c r="AC183" s="12"/>
      <c r="AD183" s="12"/>
      <c r="AE183" s="12"/>
      <c r="AT183" s="206" t="s">
        <v>176</v>
      </c>
      <c r="AU183" s="206" t="s">
        <v>72</v>
      </c>
      <c r="AV183" s="12" t="s">
        <v>79</v>
      </c>
      <c r="AW183" s="12" t="s">
        <v>33</v>
      </c>
      <c r="AX183" s="12" t="s">
        <v>72</v>
      </c>
      <c r="AY183" s="206" t="s">
        <v>172</v>
      </c>
    </row>
    <row r="184" s="10" customFormat="1">
      <c r="A184" s="10"/>
      <c r="B184" s="171"/>
      <c r="C184" s="10"/>
      <c r="D184" s="166" t="s">
        <v>176</v>
      </c>
      <c r="E184" s="172" t="s">
        <v>3</v>
      </c>
      <c r="F184" s="173" t="s">
        <v>656</v>
      </c>
      <c r="G184" s="10"/>
      <c r="H184" s="174">
        <v>5</v>
      </c>
      <c r="I184" s="175"/>
      <c r="J184" s="10"/>
      <c r="K184" s="10"/>
      <c r="L184" s="171"/>
      <c r="M184" s="176"/>
      <c r="N184" s="177"/>
      <c r="O184" s="177"/>
      <c r="P184" s="177"/>
      <c r="Q184" s="177"/>
      <c r="R184" s="177"/>
      <c r="S184" s="177"/>
      <c r="T184" s="178"/>
      <c r="U184" s="10"/>
      <c r="V184" s="10"/>
      <c r="W184" s="10"/>
      <c r="X184" s="10"/>
      <c r="Y184" s="10"/>
      <c r="Z184" s="10"/>
      <c r="AA184" s="10"/>
      <c r="AB184" s="10"/>
      <c r="AC184" s="10"/>
      <c r="AD184" s="10"/>
      <c r="AE184" s="10"/>
      <c r="AT184" s="172" t="s">
        <v>176</v>
      </c>
      <c r="AU184" s="172" t="s">
        <v>72</v>
      </c>
      <c r="AV184" s="10" t="s">
        <v>81</v>
      </c>
      <c r="AW184" s="10" t="s">
        <v>33</v>
      </c>
      <c r="AX184" s="10" t="s">
        <v>72</v>
      </c>
      <c r="AY184" s="172" t="s">
        <v>172</v>
      </c>
    </row>
    <row r="185" s="11" customFormat="1">
      <c r="A185" s="11"/>
      <c r="B185" s="180"/>
      <c r="C185" s="11"/>
      <c r="D185" s="166" t="s">
        <v>176</v>
      </c>
      <c r="E185" s="181" t="s">
        <v>3</v>
      </c>
      <c r="F185" s="182" t="s">
        <v>197</v>
      </c>
      <c r="G185" s="11"/>
      <c r="H185" s="183">
        <v>5</v>
      </c>
      <c r="I185" s="184"/>
      <c r="J185" s="11"/>
      <c r="K185" s="11"/>
      <c r="L185" s="180"/>
      <c r="M185" s="185"/>
      <c r="N185" s="186"/>
      <c r="O185" s="186"/>
      <c r="P185" s="186"/>
      <c r="Q185" s="186"/>
      <c r="R185" s="186"/>
      <c r="S185" s="186"/>
      <c r="T185" s="187"/>
      <c r="U185" s="11"/>
      <c r="V185" s="11"/>
      <c r="W185" s="11"/>
      <c r="X185" s="11"/>
      <c r="Y185" s="11"/>
      <c r="Z185" s="11"/>
      <c r="AA185" s="11"/>
      <c r="AB185" s="11"/>
      <c r="AC185" s="11"/>
      <c r="AD185" s="11"/>
      <c r="AE185" s="11"/>
      <c r="AT185" s="181" t="s">
        <v>176</v>
      </c>
      <c r="AU185" s="181" t="s">
        <v>72</v>
      </c>
      <c r="AV185" s="11" t="s">
        <v>171</v>
      </c>
      <c r="AW185" s="11" t="s">
        <v>33</v>
      </c>
      <c r="AX185" s="11" t="s">
        <v>79</v>
      </c>
      <c r="AY185" s="181" t="s">
        <v>172</v>
      </c>
    </row>
    <row r="186" s="2" customFormat="1" ht="16.5" customHeight="1">
      <c r="A186" s="38"/>
      <c r="B186" s="152"/>
      <c r="C186" s="153" t="s">
        <v>241</v>
      </c>
      <c r="D186" s="153" t="s">
        <v>166</v>
      </c>
      <c r="E186" s="154" t="s">
        <v>657</v>
      </c>
      <c r="F186" s="155" t="s">
        <v>658</v>
      </c>
      <c r="G186" s="156" t="s">
        <v>221</v>
      </c>
      <c r="H186" s="157">
        <v>2</v>
      </c>
      <c r="I186" s="158"/>
      <c r="J186" s="159">
        <f>ROUND(I186*H186,2)</f>
        <v>0</v>
      </c>
      <c r="K186" s="155" t="s">
        <v>170</v>
      </c>
      <c r="L186" s="39"/>
      <c r="M186" s="160" t="s">
        <v>3</v>
      </c>
      <c r="N186" s="161" t="s">
        <v>43</v>
      </c>
      <c r="O186" s="72"/>
      <c r="P186" s="162">
        <f>O186*H186</f>
        <v>0</v>
      </c>
      <c r="Q186" s="162">
        <v>0</v>
      </c>
      <c r="R186" s="162">
        <f>Q186*H186</f>
        <v>0</v>
      </c>
      <c r="S186" s="162">
        <v>0</v>
      </c>
      <c r="T186" s="163">
        <f>S186*H186</f>
        <v>0</v>
      </c>
      <c r="U186" s="38"/>
      <c r="V186" s="38"/>
      <c r="W186" s="38"/>
      <c r="X186" s="38"/>
      <c r="Y186" s="38"/>
      <c r="Z186" s="38"/>
      <c r="AA186" s="38"/>
      <c r="AB186" s="38"/>
      <c r="AC186" s="38"/>
      <c r="AD186" s="38"/>
      <c r="AE186" s="38"/>
      <c r="AR186" s="164" t="s">
        <v>171</v>
      </c>
      <c r="AT186" s="164" t="s">
        <v>166</v>
      </c>
      <c r="AU186" s="164" t="s">
        <v>72</v>
      </c>
      <c r="AY186" s="19" t="s">
        <v>172</v>
      </c>
      <c r="BE186" s="165">
        <f>IF(N186="základní",J186,0)</f>
        <v>0</v>
      </c>
      <c r="BF186" s="165">
        <f>IF(N186="snížená",J186,0)</f>
        <v>0</v>
      </c>
      <c r="BG186" s="165">
        <f>IF(N186="zákl. přenesená",J186,0)</f>
        <v>0</v>
      </c>
      <c r="BH186" s="165">
        <f>IF(N186="sníž. přenesená",J186,0)</f>
        <v>0</v>
      </c>
      <c r="BI186" s="165">
        <f>IF(N186="nulová",J186,0)</f>
        <v>0</v>
      </c>
      <c r="BJ186" s="19" t="s">
        <v>79</v>
      </c>
      <c r="BK186" s="165">
        <f>ROUND(I186*H186,2)</f>
        <v>0</v>
      </c>
      <c r="BL186" s="19" t="s">
        <v>171</v>
      </c>
      <c r="BM186" s="164" t="s">
        <v>659</v>
      </c>
    </row>
    <row r="187" s="2" customFormat="1">
      <c r="A187" s="38"/>
      <c r="B187" s="39"/>
      <c r="C187" s="38"/>
      <c r="D187" s="166" t="s">
        <v>174</v>
      </c>
      <c r="E187" s="38"/>
      <c r="F187" s="167" t="s">
        <v>660</v>
      </c>
      <c r="G187" s="38"/>
      <c r="H187" s="38"/>
      <c r="I187" s="168"/>
      <c r="J187" s="38"/>
      <c r="K187" s="38"/>
      <c r="L187" s="39"/>
      <c r="M187" s="169"/>
      <c r="N187" s="170"/>
      <c r="O187" s="72"/>
      <c r="P187" s="72"/>
      <c r="Q187" s="72"/>
      <c r="R187" s="72"/>
      <c r="S187" s="72"/>
      <c r="T187" s="73"/>
      <c r="U187" s="38"/>
      <c r="V187" s="38"/>
      <c r="W187" s="38"/>
      <c r="X187" s="38"/>
      <c r="Y187" s="38"/>
      <c r="Z187" s="38"/>
      <c r="AA187" s="38"/>
      <c r="AB187" s="38"/>
      <c r="AC187" s="38"/>
      <c r="AD187" s="38"/>
      <c r="AE187" s="38"/>
      <c r="AT187" s="19" t="s">
        <v>174</v>
      </c>
      <c r="AU187" s="19" t="s">
        <v>72</v>
      </c>
    </row>
    <row r="188" s="12" customFormat="1">
      <c r="A188" s="12"/>
      <c r="B188" s="205"/>
      <c r="C188" s="12"/>
      <c r="D188" s="166" t="s">
        <v>176</v>
      </c>
      <c r="E188" s="206" t="s">
        <v>3</v>
      </c>
      <c r="F188" s="207" t="s">
        <v>661</v>
      </c>
      <c r="G188" s="12"/>
      <c r="H188" s="206" t="s">
        <v>3</v>
      </c>
      <c r="I188" s="208"/>
      <c r="J188" s="12"/>
      <c r="K188" s="12"/>
      <c r="L188" s="205"/>
      <c r="M188" s="209"/>
      <c r="N188" s="210"/>
      <c r="O188" s="210"/>
      <c r="P188" s="210"/>
      <c r="Q188" s="210"/>
      <c r="R188" s="210"/>
      <c r="S188" s="210"/>
      <c r="T188" s="211"/>
      <c r="U188" s="12"/>
      <c r="V188" s="12"/>
      <c r="W188" s="12"/>
      <c r="X188" s="12"/>
      <c r="Y188" s="12"/>
      <c r="Z188" s="12"/>
      <c r="AA188" s="12"/>
      <c r="AB188" s="12"/>
      <c r="AC188" s="12"/>
      <c r="AD188" s="12"/>
      <c r="AE188" s="12"/>
      <c r="AT188" s="206" t="s">
        <v>176</v>
      </c>
      <c r="AU188" s="206" t="s">
        <v>72</v>
      </c>
      <c r="AV188" s="12" t="s">
        <v>79</v>
      </c>
      <c r="AW188" s="12" t="s">
        <v>33</v>
      </c>
      <c r="AX188" s="12" t="s">
        <v>72</v>
      </c>
      <c r="AY188" s="206" t="s">
        <v>172</v>
      </c>
    </row>
    <row r="189" s="12" customFormat="1">
      <c r="A189" s="12"/>
      <c r="B189" s="205"/>
      <c r="C189" s="12"/>
      <c r="D189" s="166" t="s">
        <v>176</v>
      </c>
      <c r="E189" s="206" t="s">
        <v>3</v>
      </c>
      <c r="F189" s="207" t="s">
        <v>662</v>
      </c>
      <c r="G189" s="12"/>
      <c r="H189" s="206" t="s">
        <v>3</v>
      </c>
      <c r="I189" s="208"/>
      <c r="J189" s="12"/>
      <c r="K189" s="12"/>
      <c r="L189" s="205"/>
      <c r="M189" s="209"/>
      <c r="N189" s="210"/>
      <c r="O189" s="210"/>
      <c r="P189" s="210"/>
      <c r="Q189" s="210"/>
      <c r="R189" s="210"/>
      <c r="S189" s="210"/>
      <c r="T189" s="211"/>
      <c r="U189" s="12"/>
      <c r="V189" s="12"/>
      <c r="W189" s="12"/>
      <c r="X189" s="12"/>
      <c r="Y189" s="12"/>
      <c r="Z189" s="12"/>
      <c r="AA189" s="12"/>
      <c r="AB189" s="12"/>
      <c r="AC189" s="12"/>
      <c r="AD189" s="12"/>
      <c r="AE189" s="12"/>
      <c r="AT189" s="206" t="s">
        <v>176</v>
      </c>
      <c r="AU189" s="206" t="s">
        <v>72</v>
      </c>
      <c r="AV189" s="12" t="s">
        <v>79</v>
      </c>
      <c r="AW189" s="12" t="s">
        <v>33</v>
      </c>
      <c r="AX189" s="12" t="s">
        <v>72</v>
      </c>
      <c r="AY189" s="206" t="s">
        <v>172</v>
      </c>
    </row>
    <row r="190" s="12" customFormat="1">
      <c r="A190" s="12"/>
      <c r="B190" s="205"/>
      <c r="C190" s="12"/>
      <c r="D190" s="166" t="s">
        <v>176</v>
      </c>
      <c r="E190" s="206" t="s">
        <v>3</v>
      </c>
      <c r="F190" s="207" t="s">
        <v>663</v>
      </c>
      <c r="G190" s="12"/>
      <c r="H190" s="206" t="s">
        <v>3</v>
      </c>
      <c r="I190" s="208"/>
      <c r="J190" s="12"/>
      <c r="K190" s="12"/>
      <c r="L190" s="205"/>
      <c r="M190" s="209"/>
      <c r="N190" s="210"/>
      <c r="O190" s="210"/>
      <c r="P190" s="210"/>
      <c r="Q190" s="210"/>
      <c r="R190" s="210"/>
      <c r="S190" s="210"/>
      <c r="T190" s="211"/>
      <c r="U190" s="12"/>
      <c r="V190" s="12"/>
      <c r="W190" s="12"/>
      <c r="X190" s="12"/>
      <c r="Y190" s="12"/>
      <c r="Z190" s="12"/>
      <c r="AA190" s="12"/>
      <c r="AB190" s="12"/>
      <c r="AC190" s="12"/>
      <c r="AD190" s="12"/>
      <c r="AE190" s="12"/>
      <c r="AT190" s="206" t="s">
        <v>176</v>
      </c>
      <c r="AU190" s="206" t="s">
        <v>72</v>
      </c>
      <c r="AV190" s="12" t="s">
        <v>79</v>
      </c>
      <c r="AW190" s="12" t="s">
        <v>33</v>
      </c>
      <c r="AX190" s="12" t="s">
        <v>72</v>
      </c>
      <c r="AY190" s="206" t="s">
        <v>172</v>
      </c>
    </row>
    <row r="191" s="10" customFormat="1">
      <c r="A191" s="10"/>
      <c r="B191" s="171"/>
      <c r="C191" s="10"/>
      <c r="D191" s="166" t="s">
        <v>176</v>
      </c>
      <c r="E191" s="172" t="s">
        <v>3</v>
      </c>
      <c r="F191" s="173" t="s">
        <v>81</v>
      </c>
      <c r="G191" s="10"/>
      <c r="H191" s="174">
        <v>2</v>
      </c>
      <c r="I191" s="175"/>
      <c r="J191" s="10"/>
      <c r="K191" s="10"/>
      <c r="L191" s="171"/>
      <c r="M191" s="176"/>
      <c r="N191" s="177"/>
      <c r="O191" s="177"/>
      <c r="P191" s="177"/>
      <c r="Q191" s="177"/>
      <c r="R191" s="177"/>
      <c r="S191" s="177"/>
      <c r="T191" s="178"/>
      <c r="U191" s="10"/>
      <c r="V191" s="10"/>
      <c r="W191" s="10"/>
      <c r="X191" s="10"/>
      <c r="Y191" s="10"/>
      <c r="Z191" s="10"/>
      <c r="AA191" s="10"/>
      <c r="AB191" s="10"/>
      <c r="AC191" s="10"/>
      <c r="AD191" s="10"/>
      <c r="AE191" s="10"/>
      <c r="AT191" s="172" t="s">
        <v>176</v>
      </c>
      <c r="AU191" s="172" t="s">
        <v>72</v>
      </c>
      <c r="AV191" s="10" t="s">
        <v>81</v>
      </c>
      <c r="AW191" s="10" t="s">
        <v>33</v>
      </c>
      <c r="AX191" s="10" t="s">
        <v>72</v>
      </c>
      <c r="AY191" s="172" t="s">
        <v>172</v>
      </c>
    </row>
    <row r="192" s="11" customFormat="1">
      <c r="A192" s="11"/>
      <c r="B192" s="180"/>
      <c r="C192" s="11"/>
      <c r="D192" s="166" t="s">
        <v>176</v>
      </c>
      <c r="E192" s="181" t="s">
        <v>3</v>
      </c>
      <c r="F192" s="182" t="s">
        <v>197</v>
      </c>
      <c r="G192" s="11"/>
      <c r="H192" s="183">
        <v>2</v>
      </c>
      <c r="I192" s="184"/>
      <c r="J192" s="11"/>
      <c r="K192" s="11"/>
      <c r="L192" s="180"/>
      <c r="M192" s="185"/>
      <c r="N192" s="186"/>
      <c r="O192" s="186"/>
      <c r="P192" s="186"/>
      <c r="Q192" s="186"/>
      <c r="R192" s="186"/>
      <c r="S192" s="186"/>
      <c r="T192" s="187"/>
      <c r="U192" s="11"/>
      <c r="V192" s="11"/>
      <c r="W192" s="11"/>
      <c r="X192" s="11"/>
      <c r="Y192" s="11"/>
      <c r="Z192" s="11"/>
      <c r="AA192" s="11"/>
      <c r="AB192" s="11"/>
      <c r="AC192" s="11"/>
      <c r="AD192" s="11"/>
      <c r="AE192" s="11"/>
      <c r="AT192" s="181" t="s">
        <v>176</v>
      </c>
      <c r="AU192" s="181" t="s">
        <v>72</v>
      </c>
      <c r="AV192" s="11" t="s">
        <v>171</v>
      </c>
      <c r="AW192" s="11" t="s">
        <v>33</v>
      </c>
      <c r="AX192" s="11" t="s">
        <v>79</v>
      </c>
      <c r="AY192" s="181" t="s">
        <v>172</v>
      </c>
    </row>
    <row r="193" s="2" customFormat="1" ht="16.5" customHeight="1">
      <c r="A193" s="38"/>
      <c r="B193" s="152"/>
      <c r="C193" s="153" t="s">
        <v>246</v>
      </c>
      <c r="D193" s="153" t="s">
        <v>166</v>
      </c>
      <c r="E193" s="154" t="s">
        <v>664</v>
      </c>
      <c r="F193" s="155" t="s">
        <v>665</v>
      </c>
      <c r="G193" s="156" t="s">
        <v>221</v>
      </c>
      <c r="H193" s="157">
        <v>2</v>
      </c>
      <c r="I193" s="158"/>
      <c r="J193" s="159">
        <f>ROUND(I193*H193,2)</f>
        <v>0</v>
      </c>
      <c r="K193" s="155" t="s">
        <v>170</v>
      </c>
      <c r="L193" s="39"/>
      <c r="M193" s="160" t="s">
        <v>3</v>
      </c>
      <c r="N193" s="161" t="s">
        <v>43</v>
      </c>
      <c r="O193" s="72"/>
      <c r="P193" s="162">
        <f>O193*H193</f>
        <v>0</v>
      </c>
      <c r="Q193" s="162">
        <v>0</v>
      </c>
      <c r="R193" s="162">
        <f>Q193*H193</f>
        <v>0</v>
      </c>
      <c r="S193" s="162">
        <v>0</v>
      </c>
      <c r="T193" s="163">
        <f>S193*H193</f>
        <v>0</v>
      </c>
      <c r="U193" s="38"/>
      <c r="V193" s="38"/>
      <c r="W193" s="38"/>
      <c r="X193" s="38"/>
      <c r="Y193" s="38"/>
      <c r="Z193" s="38"/>
      <c r="AA193" s="38"/>
      <c r="AB193" s="38"/>
      <c r="AC193" s="38"/>
      <c r="AD193" s="38"/>
      <c r="AE193" s="38"/>
      <c r="AR193" s="164" t="s">
        <v>171</v>
      </c>
      <c r="AT193" s="164" t="s">
        <v>166</v>
      </c>
      <c r="AU193" s="164" t="s">
        <v>72</v>
      </c>
      <c r="AY193" s="19" t="s">
        <v>172</v>
      </c>
      <c r="BE193" s="165">
        <f>IF(N193="základní",J193,0)</f>
        <v>0</v>
      </c>
      <c r="BF193" s="165">
        <f>IF(N193="snížená",J193,0)</f>
        <v>0</v>
      </c>
      <c r="BG193" s="165">
        <f>IF(N193="zákl. přenesená",J193,0)</f>
        <v>0</v>
      </c>
      <c r="BH193" s="165">
        <f>IF(N193="sníž. přenesená",J193,0)</f>
        <v>0</v>
      </c>
      <c r="BI193" s="165">
        <f>IF(N193="nulová",J193,0)</f>
        <v>0</v>
      </c>
      <c r="BJ193" s="19" t="s">
        <v>79</v>
      </c>
      <c r="BK193" s="165">
        <f>ROUND(I193*H193,2)</f>
        <v>0</v>
      </c>
      <c r="BL193" s="19" t="s">
        <v>171</v>
      </c>
      <c r="BM193" s="164" t="s">
        <v>666</v>
      </c>
    </row>
    <row r="194" s="2" customFormat="1">
      <c r="A194" s="38"/>
      <c r="B194" s="39"/>
      <c r="C194" s="38"/>
      <c r="D194" s="166" t="s">
        <v>174</v>
      </c>
      <c r="E194" s="38"/>
      <c r="F194" s="167" t="s">
        <v>667</v>
      </c>
      <c r="G194" s="38"/>
      <c r="H194" s="38"/>
      <c r="I194" s="168"/>
      <c r="J194" s="38"/>
      <c r="K194" s="38"/>
      <c r="L194" s="39"/>
      <c r="M194" s="169"/>
      <c r="N194" s="170"/>
      <c r="O194" s="72"/>
      <c r="P194" s="72"/>
      <c r="Q194" s="72"/>
      <c r="R194" s="72"/>
      <c r="S194" s="72"/>
      <c r="T194" s="73"/>
      <c r="U194" s="38"/>
      <c r="V194" s="38"/>
      <c r="W194" s="38"/>
      <c r="X194" s="38"/>
      <c r="Y194" s="38"/>
      <c r="Z194" s="38"/>
      <c r="AA194" s="38"/>
      <c r="AB194" s="38"/>
      <c r="AC194" s="38"/>
      <c r="AD194" s="38"/>
      <c r="AE194" s="38"/>
      <c r="AT194" s="19" t="s">
        <v>174</v>
      </c>
      <c r="AU194" s="19" t="s">
        <v>72</v>
      </c>
    </row>
    <row r="195" s="12" customFormat="1">
      <c r="A195" s="12"/>
      <c r="B195" s="205"/>
      <c r="C195" s="12"/>
      <c r="D195" s="166" t="s">
        <v>176</v>
      </c>
      <c r="E195" s="206" t="s">
        <v>3</v>
      </c>
      <c r="F195" s="207" t="s">
        <v>668</v>
      </c>
      <c r="G195" s="12"/>
      <c r="H195" s="206" t="s">
        <v>3</v>
      </c>
      <c r="I195" s="208"/>
      <c r="J195" s="12"/>
      <c r="K195" s="12"/>
      <c r="L195" s="205"/>
      <c r="M195" s="209"/>
      <c r="N195" s="210"/>
      <c r="O195" s="210"/>
      <c r="P195" s="210"/>
      <c r="Q195" s="210"/>
      <c r="R195" s="210"/>
      <c r="S195" s="210"/>
      <c r="T195" s="211"/>
      <c r="U195" s="12"/>
      <c r="V195" s="12"/>
      <c r="W195" s="12"/>
      <c r="X195" s="12"/>
      <c r="Y195" s="12"/>
      <c r="Z195" s="12"/>
      <c r="AA195" s="12"/>
      <c r="AB195" s="12"/>
      <c r="AC195" s="12"/>
      <c r="AD195" s="12"/>
      <c r="AE195" s="12"/>
      <c r="AT195" s="206" t="s">
        <v>176</v>
      </c>
      <c r="AU195" s="206" t="s">
        <v>72</v>
      </c>
      <c r="AV195" s="12" t="s">
        <v>79</v>
      </c>
      <c r="AW195" s="12" t="s">
        <v>33</v>
      </c>
      <c r="AX195" s="12" t="s">
        <v>72</v>
      </c>
      <c r="AY195" s="206" t="s">
        <v>172</v>
      </c>
    </row>
    <row r="196" s="12" customFormat="1">
      <c r="A196" s="12"/>
      <c r="B196" s="205"/>
      <c r="C196" s="12"/>
      <c r="D196" s="166" t="s">
        <v>176</v>
      </c>
      <c r="E196" s="206" t="s">
        <v>3</v>
      </c>
      <c r="F196" s="207" t="s">
        <v>663</v>
      </c>
      <c r="G196" s="12"/>
      <c r="H196" s="206" t="s">
        <v>3</v>
      </c>
      <c r="I196" s="208"/>
      <c r="J196" s="12"/>
      <c r="K196" s="12"/>
      <c r="L196" s="205"/>
      <c r="M196" s="209"/>
      <c r="N196" s="210"/>
      <c r="O196" s="210"/>
      <c r="P196" s="210"/>
      <c r="Q196" s="210"/>
      <c r="R196" s="210"/>
      <c r="S196" s="210"/>
      <c r="T196" s="211"/>
      <c r="U196" s="12"/>
      <c r="V196" s="12"/>
      <c r="W196" s="12"/>
      <c r="X196" s="12"/>
      <c r="Y196" s="12"/>
      <c r="Z196" s="12"/>
      <c r="AA196" s="12"/>
      <c r="AB196" s="12"/>
      <c r="AC196" s="12"/>
      <c r="AD196" s="12"/>
      <c r="AE196" s="12"/>
      <c r="AT196" s="206" t="s">
        <v>176</v>
      </c>
      <c r="AU196" s="206" t="s">
        <v>72</v>
      </c>
      <c r="AV196" s="12" t="s">
        <v>79</v>
      </c>
      <c r="AW196" s="12" t="s">
        <v>33</v>
      </c>
      <c r="AX196" s="12" t="s">
        <v>72</v>
      </c>
      <c r="AY196" s="206" t="s">
        <v>172</v>
      </c>
    </row>
    <row r="197" s="10" customFormat="1">
      <c r="A197" s="10"/>
      <c r="B197" s="171"/>
      <c r="C197" s="10"/>
      <c r="D197" s="166" t="s">
        <v>176</v>
      </c>
      <c r="E197" s="172" t="s">
        <v>3</v>
      </c>
      <c r="F197" s="173" t="s">
        <v>81</v>
      </c>
      <c r="G197" s="10"/>
      <c r="H197" s="174">
        <v>2</v>
      </c>
      <c r="I197" s="175"/>
      <c r="J197" s="10"/>
      <c r="K197" s="10"/>
      <c r="L197" s="171"/>
      <c r="M197" s="176"/>
      <c r="N197" s="177"/>
      <c r="O197" s="177"/>
      <c r="P197" s="177"/>
      <c r="Q197" s="177"/>
      <c r="R197" s="177"/>
      <c r="S197" s="177"/>
      <c r="T197" s="178"/>
      <c r="U197" s="10"/>
      <c r="V197" s="10"/>
      <c r="W197" s="10"/>
      <c r="X197" s="10"/>
      <c r="Y197" s="10"/>
      <c r="Z197" s="10"/>
      <c r="AA197" s="10"/>
      <c r="AB197" s="10"/>
      <c r="AC197" s="10"/>
      <c r="AD197" s="10"/>
      <c r="AE197" s="10"/>
      <c r="AT197" s="172" t="s">
        <v>176</v>
      </c>
      <c r="AU197" s="172" t="s">
        <v>72</v>
      </c>
      <c r="AV197" s="10" t="s">
        <v>81</v>
      </c>
      <c r="AW197" s="10" t="s">
        <v>33</v>
      </c>
      <c r="AX197" s="10" t="s">
        <v>72</v>
      </c>
      <c r="AY197" s="172" t="s">
        <v>172</v>
      </c>
    </row>
    <row r="198" s="11" customFormat="1">
      <c r="A198" s="11"/>
      <c r="B198" s="180"/>
      <c r="C198" s="11"/>
      <c r="D198" s="166" t="s">
        <v>176</v>
      </c>
      <c r="E198" s="181" t="s">
        <v>3</v>
      </c>
      <c r="F198" s="182" t="s">
        <v>197</v>
      </c>
      <c r="G198" s="11"/>
      <c r="H198" s="183">
        <v>2</v>
      </c>
      <c r="I198" s="184"/>
      <c r="J198" s="11"/>
      <c r="K198" s="11"/>
      <c r="L198" s="180"/>
      <c r="M198" s="185"/>
      <c r="N198" s="186"/>
      <c r="O198" s="186"/>
      <c r="P198" s="186"/>
      <c r="Q198" s="186"/>
      <c r="R198" s="186"/>
      <c r="S198" s="186"/>
      <c r="T198" s="187"/>
      <c r="U198" s="11"/>
      <c r="V198" s="11"/>
      <c r="W198" s="11"/>
      <c r="X198" s="11"/>
      <c r="Y198" s="11"/>
      <c r="Z198" s="11"/>
      <c r="AA198" s="11"/>
      <c r="AB198" s="11"/>
      <c r="AC198" s="11"/>
      <c r="AD198" s="11"/>
      <c r="AE198" s="11"/>
      <c r="AT198" s="181" t="s">
        <v>176</v>
      </c>
      <c r="AU198" s="181" t="s">
        <v>72</v>
      </c>
      <c r="AV198" s="11" t="s">
        <v>171</v>
      </c>
      <c r="AW198" s="11" t="s">
        <v>33</v>
      </c>
      <c r="AX198" s="11" t="s">
        <v>79</v>
      </c>
      <c r="AY198" s="181" t="s">
        <v>172</v>
      </c>
    </row>
    <row r="199" s="2" customFormat="1" ht="16.5" customHeight="1">
      <c r="A199" s="38"/>
      <c r="B199" s="152"/>
      <c r="C199" s="153" t="s">
        <v>252</v>
      </c>
      <c r="D199" s="153" t="s">
        <v>166</v>
      </c>
      <c r="E199" s="154" t="s">
        <v>669</v>
      </c>
      <c r="F199" s="155" t="s">
        <v>670</v>
      </c>
      <c r="G199" s="156" t="s">
        <v>180</v>
      </c>
      <c r="H199" s="157">
        <v>52.5</v>
      </c>
      <c r="I199" s="158"/>
      <c r="J199" s="159">
        <f>ROUND(I199*H199,2)</f>
        <v>0</v>
      </c>
      <c r="K199" s="155" t="s">
        <v>170</v>
      </c>
      <c r="L199" s="39"/>
      <c r="M199" s="160" t="s">
        <v>3</v>
      </c>
      <c r="N199" s="161" t="s">
        <v>43</v>
      </c>
      <c r="O199" s="72"/>
      <c r="P199" s="162">
        <f>O199*H199</f>
        <v>0</v>
      </c>
      <c r="Q199" s="162">
        <v>0</v>
      </c>
      <c r="R199" s="162">
        <f>Q199*H199</f>
        <v>0</v>
      </c>
      <c r="S199" s="162">
        <v>0</v>
      </c>
      <c r="T199" s="163">
        <f>S199*H199</f>
        <v>0</v>
      </c>
      <c r="U199" s="38"/>
      <c r="V199" s="38"/>
      <c r="W199" s="38"/>
      <c r="X199" s="38"/>
      <c r="Y199" s="38"/>
      <c r="Z199" s="38"/>
      <c r="AA199" s="38"/>
      <c r="AB199" s="38"/>
      <c r="AC199" s="38"/>
      <c r="AD199" s="38"/>
      <c r="AE199" s="38"/>
      <c r="AR199" s="164" t="s">
        <v>171</v>
      </c>
      <c r="AT199" s="164" t="s">
        <v>166</v>
      </c>
      <c r="AU199" s="164" t="s">
        <v>72</v>
      </c>
      <c r="AY199" s="19" t="s">
        <v>172</v>
      </c>
      <c r="BE199" s="165">
        <f>IF(N199="základní",J199,0)</f>
        <v>0</v>
      </c>
      <c r="BF199" s="165">
        <f>IF(N199="snížená",J199,0)</f>
        <v>0</v>
      </c>
      <c r="BG199" s="165">
        <f>IF(N199="zákl. přenesená",J199,0)</f>
        <v>0</v>
      </c>
      <c r="BH199" s="165">
        <f>IF(N199="sníž. přenesená",J199,0)</f>
        <v>0</v>
      </c>
      <c r="BI199" s="165">
        <f>IF(N199="nulová",J199,0)</f>
        <v>0</v>
      </c>
      <c r="BJ199" s="19" t="s">
        <v>79</v>
      </c>
      <c r="BK199" s="165">
        <f>ROUND(I199*H199,2)</f>
        <v>0</v>
      </c>
      <c r="BL199" s="19" t="s">
        <v>171</v>
      </c>
      <c r="BM199" s="164" t="s">
        <v>671</v>
      </c>
    </row>
    <row r="200" s="2" customFormat="1">
      <c r="A200" s="38"/>
      <c r="B200" s="39"/>
      <c r="C200" s="38"/>
      <c r="D200" s="166" t="s">
        <v>174</v>
      </c>
      <c r="E200" s="38"/>
      <c r="F200" s="167" t="s">
        <v>672</v>
      </c>
      <c r="G200" s="38"/>
      <c r="H200" s="38"/>
      <c r="I200" s="168"/>
      <c r="J200" s="38"/>
      <c r="K200" s="38"/>
      <c r="L200" s="39"/>
      <c r="M200" s="169"/>
      <c r="N200" s="170"/>
      <c r="O200" s="72"/>
      <c r="P200" s="72"/>
      <c r="Q200" s="72"/>
      <c r="R200" s="72"/>
      <c r="S200" s="72"/>
      <c r="T200" s="73"/>
      <c r="U200" s="38"/>
      <c r="V200" s="38"/>
      <c r="W200" s="38"/>
      <c r="X200" s="38"/>
      <c r="Y200" s="38"/>
      <c r="Z200" s="38"/>
      <c r="AA200" s="38"/>
      <c r="AB200" s="38"/>
      <c r="AC200" s="38"/>
      <c r="AD200" s="38"/>
      <c r="AE200" s="38"/>
      <c r="AT200" s="19" t="s">
        <v>174</v>
      </c>
      <c r="AU200" s="19" t="s">
        <v>72</v>
      </c>
    </row>
    <row r="201" s="12" customFormat="1">
      <c r="A201" s="12"/>
      <c r="B201" s="205"/>
      <c r="C201" s="12"/>
      <c r="D201" s="166" t="s">
        <v>176</v>
      </c>
      <c r="E201" s="206" t="s">
        <v>3</v>
      </c>
      <c r="F201" s="207" t="s">
        <v>673</v>
      </c>
      <c r="G201" s="12"/>
      <c r="H201" s="206" t="s">
        <v>3</v>
      </c>
      <c r="I201" s="208"/>
      <c r="J201" s="12"/>
      <c r="K201" s="12"/>
      <c r="L201" s="205"/>
      <c r="M201" s="209"/>
      <c r="N201" s="210"/>
      <c r="O201" s="210"/>
      <c r="P201" s="210"/>
      <c r="Q201" s="210"/>
      <c r="R201" s="210"/>
      <c r="S201" s="210"/>
      <c r="T201" s="211"/>
      <c r="U201" s="12"/>
      <c r="V201" s="12"/>
      <c r="W201" s="12"/>
      <c r="X201" s="12"/>
      <c r="Y201" s="12"/>
      <c r="Z201" s="12"/>
      <c r="AA201" s="12"/>
      <c r="AB201" s="12"/>
      <c r="AC201" s="12"/>
      <c r="AD201" s="12"/>
      <c r="AE201" s="12"/>
      <c r="AT201" s="206" t="s">
        <v>176</v>
      </c>
      <c r="AU201" s="206" t="s">
        <v>72</v>
      </c>
      <c r="AV201" s="12" t="s">
        <v>79</v>
      </c>
      <c r="AW201" s="12" t="s">
        <v>33</v>
      </c>
      <c r="AX201" s="12" t="s">
        <v>72</v>
      </c>
      <c r="AY201" s="206" t="s">
        <v>172</v>
      </c>
    </row>
    <row r="202" s="12" customFormat="1">
      <c r="A202" s="12"/>
      <c r="B202" s="205"/>
      <c r="C202" s="12"/>
      <c r="D202" s="166" t="s">
        <v>176</v>
      </c>
      <c r="E202" s="206" t="s">
        <v>3</v>
      </c>
      <c r="F202" s="207" t="s">
        <v>674</v>
      </c>
      <c r="G202" s="12"/>
      <c r="H202" s="206" t="s">
        <v>3</v>
      </c>
      <c r="I202" s="208"/>
      <c r="J202" s="12"/>
      <c r="K202" s="12"/>
      <c r="L202" s="205"/>
      <c r="M202" s="209"/>
      <c r="N202" s="210"/>
      <c r="O202" s="210"/>
      <c r="P202" s="210"/>
      <c r="Q202" s="210"/>
      <c r="R202" s="210"/>
      <c r="S202" s="210"/>
      <c r="T202" s="211"/>
      <c r="U202" s="12"/>
      <c r="V202" s="12"/>
      <c r="W202" s="12"/>
      <c r="X202" s="12"/>
      <c r="Y202" s="12"/>
      <c r="Z202" s="12"/>
      <c r="AA202" s="12"/>
      <c r="AB202" s="12"/>
      <c r="AC202" s="12"/>
      <c r="AD202" s="12"/>
      <c r="AE202" s="12"/>
      <c r="AT202" s="206" t="s">
        <v>176</v>
      </c>
      <c r="AU202" s="206" t="s">
        <v>72</v>
      </c>
      <c r="AV202" s="12" t="s">
        <v>79</v>
      </c>
      <c r="AW202" s="12" t="s">
        <v>33</v>
      </c>
      <c r="AX202" s="12" t="s">
        <v>72</v>
      </c>
      <c r="AY202" s="206" t="s">
        <v>172</v>
      </c>
    </row>
    <row r="203" s="12" customFormat="1">
      <c r="A203" s="12"/>
      <c r="B203" s="205"/>
      <c r="C203" s="12"/>
      <c r="D203" s="166" t="s">
        <v>176</v>
      </c>
      <c r="E203" s="206" t="s">
        <v>3</v>
      </c>
      <c r="F203" s="207" t="s">
        <v>633</v>
      </c>
      <c r="G203" s="12"/>
      <c r="H203" s="206" t="s">
        <v>3</v>
      </c>
      <c r="I203" s="208"/>
      <c r="J203" s="12"/>
      <c r="K203" s="12"/>
      <c r="L203" s="205"/>
      <c r="M203" s="209"/>
      <c r="N203" s="210"/>
      <c r="O203" s="210"/>
      <c r="P203" s="210"/>
      <c r="Q203" s="210"/>
      <c r="R203" s="210"/>
      <c r="S203" s="210"/>
      <c r="T203" s="211"/>
      <c r="U203" s="12"/>
      <c r="V203" s="12"/>
      <c r="W203" s="12"/>
      <c r="X203" s="12"/>
      <c r="Y203" s="12"/>
      <c r="Z203" s="12"/>
      <c r="AA203" s="12"/>
      <c r="AB203" s="12"/>
      <c r="AC203" s="12"/>
      <c r="AD203" s="12"/>
      <c r="AE203" s="12"/>
      <c r="AT203" s="206" t="s">
        <v>176</v>
      </c>
      <c r="AU203" s="206" t="s">
        <v>72</v>
      </c>
      <c r="AV203" s="12" t="s">
        <v>79</v>
      </c>
      <c r="AW203" s="12" t="s">
        <v>33</v>
      </c>
      <c r="AX203" s="12" t="s">
        <v>72</v>
      </c>
      <c r="AY203" s="206" t="s">
        <v>172</v>
      </c>
    </row>
    <row r="204" s="10" customFormat="1">
      <c r="A204" s="10"/>
      <c r="B204" s="171"/>
      <c r="C204" s="10"/>
      <c r="D204" s="166" t="s">
        <v>176</v>
      </c>
      <c r="E204" s="172" t="s">
        <v>3</v>
      </c>
      <c r="F204" s="173" t="s">
        <v>675</v>
      </c>
      <c r="G204" s="10"/>
      <c r="H204" s="174">
        <v>30</v>
      </c>
      <c r="I204" s="175"/>
      <c r="J204" s="10"/>
      <c r="K204" s="10"/>
      <c r="L204" s="171"/>
      <c r="M204" s="176"/>
      <c r="N204" s="177"/>
      <c r="O204" s="177"/>
      <c r="P204" s="177"/>
      <c r="Q204" s="177"/>
      <c r="R204" s="177"/>
      <c r="S204" s="177"/>
      <c r="T204" s="178"/>
      <c r="U204" s="10"/>
      <c r="V204" s="10"/>
      <c r="W204" s="10"/>
      <c r="X204" s="10"/>
      <c r="Y204" s="10"/>
      <c r="Z204" s="10"/>
      <c r="AA204" s="10"/>
      <c r="AB204" s="10"/>
      <c r="AC204" s="10"/>
      <c r="AD204" s="10"/>
      <c r="AE204" s="10"/>
      <c r="AT204" s="172" t="s">
        <v>176</v>
      </c>
      <c r="AU204" s="172" t="s">
        <v>72</v>
      </c>
      <c r="AV204" s="10" t="s">
        <v>81</v>
      </c>
      <c r="AW204" s="10" t="s">
        <v>33</v>
      </c>
      <c r="AX204" s="10" t="s">
        <v>72</v>
      </c>
      <c r="AY204" s="172" t="s">
        <v>172</v>
      </c>
    </row>
    <row r="205" s="12" customFormat="1">
      <c r="A205" s="12"/>
      <c r="B205" s="205"/>
      <c r="C205" s="12"/>
      <c r="D205" s="166" t="s">
        <v>176</v>
      </c>
      <c r="E205" s="206" t="s">
        <v>3</v>
      </c>
      <c r="F205" s="207" t="s">
        <v>635</v>
      </c>
      <c r="G205" s="12"/>
      <c r="H205" s="206" t="s">
        <v>3</v>
      </c>
      <c r="I205" s="208"/>
      <c r="J205" s="12"/>
      <c r="K205" s="12"/>
      <c r="L205" s="205"/>
      <c r="M205" s="209"/>
      <c r="N205" s="210"/>
      <c r="O205" s="210"/>
      <c r="P205" s="210"/>
      <c r="Q205" s="210"/>
      <c r="R205" s="210"/>
      <c r="S205" s="210"/>
      <c r="T205" s="211"/>
      <c r="U205" s="12"/>
      <c r="V205" s="12"/>
      <c r="W205" s="12"/>
      <c r="X205" s="12"/>
      <c r="Y205" s="12"/>
      <c r="Z205" s="12"/>
      <c r="AA205" s="12"/>
      <c r="AB205" s="12"/>
      <c r="AC205" s="12"/>
      <c r="AD205" s="12"/>
      <c r="AE205" s="12"/>
      <c r="AT205" s="206" t="s">
        <v>176</v>
      </c>
      <c r="AU205" s="206" t="s">
        <v>72</v>
      </c>
      <c r="AV205" s="12" t="s">
        <v>79</v>
      </c>
      <c r="AW205" s="12" t="s">
        <v>33</v>
      </c>
      <c r="AX205" s="12" t="s">
        <v>72</v>
      </c>
      <c r="AY205" s="206" t="s">
        <v>172</v>
      </c>
    </row>
    <row r="206" s="10" customFormat="1">
      <c r="A206" s="10"/>
      <c r="B206" s="171"/>
      <c r="C206" s="10"/>
      <c r="D206" s="166" t="s">
        <v>176</v>
      </c>
      <c r="E206" s="172" t="s">
        <v>3</v>
      </c>
      <c r="F206" s="173" t="s">
        <v>676</v>
      </c>
      <c r="G206" s="10"/>
      <c r="H206" s="174">
        <v>22.5</v>
      </c>
      <c r="I206" s="175"/>
      <c r="J206" s="10"/>
      <c r="K206" s="10"/>
      <c r="L206" s="171"/>
      <c r="M206" s="176"/>
      <c r="N206" s="177"/>
      <c r="O206" s="177"/>
      <c r="P206" s="177"/>
      <c r="Q206" s="177"/>
      <c r="R206" s="177"/>
      <c r="S206" s="177"/>
      <c r="T206" s="178"/>
      <c r="U206" s="10"/>
      <c r="V206" s="10"/>
      <c r="W206" s="10"/>
      <c r="X206" s="10"/>
      <c r="Y206" s="10"/>
      <c r="Z206" s="10"/>
      <c r="AA206" s="10"/>
      <c r="AB206" s="10"/>
      <c r="AC206" s="10"/>
      <c r="AD206" s="10"/>
      <c r="AE206" s="10"/>
      <c r="AT206" s="172" t="s">
        <v>176</v>
      </c>
      <c r="AU206" s="172" t="s">
        <v>72</v>
      </c>
      <c r="AV206" s="10" t="s">
        <v>81</v>
      </c>
      <c r="AW206" s="10" t="s">
        <v>33</v>
      </c>
      <c r="AX206" s="10" t="s">
        <v>72</v>
      </c>
      <c r="AY206" s="172" t="s">
        <v>172</v>
      </c>
    </row>
    <row r="207" s="11" customFormat="1">
      <c r="A207" s="11"/>
      <c r="B207" s="180"/>
      <c r="C207" s="11"/>
      <c r="D207" s="166" t="s">
        <v>176</v>
      </c>
      <c r="E207" s="181" t="s">
        <v>3</v>
      </c>
      <c r="F207" s="182" t="s">
        <v>197</v>
      </c>
      <c r="G207" s="11"/>
      <c r="H207" s="183">
        <v>52.5</v>
      </c>
      <c r="I207" s="184"/>
      <c r="J207" s="11"/>
      <c r="K207" s="11"/>
      <c r="L207" s="180"/>
      <c r="M207" s="185"/>
      <c r="N207" s="186"/>
      <c r="O207" s="186"/>
      <c r="P207" s="186"/>
      <c r="Q207" s="186"/>
      <c r="R207" s="186"/>
      <c r="S207" s="186"/>
      <c r="T207" s="187"/>
      <c r="U207" s="11"/>
      <c r="V207" s="11"/>
      <c r="W207" s="11"/>
      <c r="X207" s="11"/>
      <c r="Y207" s="11"/>
      <c r="Z207" s="11"/>
      <c r="AA207" s="11"/>
      <c r="AB207" s="11"/>
      <c r="AC207" s="11"/>
      <c r="AD207" s="11"/>
      <c r="AE207" s="11"/>
      <c r="AT207" s="181" t="s">
        <v>176</v>
      </c>
      <c r="AU207" s="181" t="s">
        <v>72</v>
      </c>
      <c r="AV207" s="11" t="s">
        <v>171</v>
      </c>
      <c r="AW207" s="11" t="s">
        <v>33</v>
      </c>
      <c r="AX207" s="11" t="s">
        <v>79</v>
      </c>
      <c r="AY207" s="181" t="s">
        <v>172</v>
      </c>
    </row>
    <row r="208" s="2" customFormat="1" ht="16.5" customHeight="1">
      <c r="A208" s="38"/>
      <c r="B208" s="152"/>
      <c r="C208" s="153" t="s">
        <v>9</v>
      </c>
      <c r="D208" s="153" t="s">
        <v>166</v>
      </c>
      <c r="E208" s="154" t="s">
        <v>677</v>
      </c>
      <c r="F208" s="155" t="s">
        <v>678</v>
      </c>
      <c r="G208" s="156" t="s">
        <v>255</v>
      </c>
      <c r="H208" s="157">
        <v>8</v>
      </c>
      <c r="I208" s="158"/>
      <c r="J208" s="159">
        <f>ROUND(I208*H208,2)</f>
        <v>0</v>
      </c>
      <c r="K208" s="155" t="s">
        <v>170</v>
      </c>
      <c r="L208" s="39"/>
      <c r="M208" s="160" t="s">
        <v>3</v>
      </c>
      <c r="N208" s="161" t="s">
        <v>43</v>
      </c>
      <c r="O208" s="72"/>
      <c r="P208" s="162">
        <f>O208*H208</f>
        <v>0</v>
      </c>
      <c r="Q208" s="162">
        <v>0</v>
      </c>
      <c r="R208" s="162">
        <f>Q208*H208</f>
        <v>0</v>
      </c>
      <c r="S208" s="162">
        <v>0</v>
      </c>
      <c r="T208" s="163">
        <f>S208*H208</f>
        <v>0</v>
      </c>
      <c r="U208" s="38"/>
      <c r="V208" s="38"/>
      <c r="W208" s="38"/>
      <c r="X208" s="38"/>
      <c r="Y208" s="38"/>
      <c r="Z208" s="38"/>
      <c r="AA208" s="38"/>
      <c r="AB208" s="38"/>
      <c r="AC208" s="38"/>
      <c r="AD208" s="38"/>
      <c r="AE208" s="38"/>
      <c r="AR208" s="164" t="s">
        <v>171</v>
      </c>
      <c r="AT208" s="164" t="s">
        <v>166</v>
      </c>
      <c r="AU208" s="164" t="s">
        <v>72</v>
      </c>
      <c r="AY208" s="19" t="s">
        <v>172</v>
      </c>
      <c r="BE208" s="165">
        <f>IF(N208="základní",J208,0)</f>
        <v>0</v>
      </c>
      <c r="BF208" s="165">
        <f>IF(N208="snížená",J208,0)</f>
        <v>0</v>
      </c>
      <c r="BG208" s="165">
        <f>IF(N208="zákl. přenesená",J208,0)</f>
        <v>0</v>
      </c>
      <c r="BH208" s="165">
        <f>IF(N208="sníž. přenesená",J208,0)</f>
        <v>0</v>
      </c>
      <c r="BI208" s="165">
        <f>IF(N208="nulová",J208,0)</f>
        <v>0</v>
      </c>
      <c r="BJ208" s="19" t="s">
        <v>79</v>
      </c>
      <c r="BK208" s="165">
        <f>ROUND(I208*H208,2)</f>
        <v>0</v>
      </c>
      <c r="BL208" s="19" t="s">
        <v>171</v>
      </c>
      <c r="BM208" s="164" t="s">
        <v>679</v>
      </c>
    </row>
    <row r="209" s="2" customFormat="1">
      <c r="A209" s="38"/>
      <c r="B209" s="39"/>
      <c r="C209" s="38"/>
      <c r="D209" s="166" t="s">
        <v>174</v>
      </c>
      <c r="E209" s="38"/>
      <c r="F209" s="167" t="s">
        <v>680</v>
      </c>
      <c r="G209" s="38"/>
      <c r="H209" s="38"/>
      <c r="I209" s="168"/>
      <c r="J209" s="38"/>
      <c r="K209" s="38"/>
      <c r="L209" s="39"/>
      <c r="M209" s="169"/>
      <c r="N209" s="170"/>
      <c r="O209" s="72"/>
      <c r="P209" s="72"/>
      <c r="Q209" s="72"/>
      <c r="R209" s="72"/>
      <c r="S209" s="72"/>
      <c r="T209" s="73"/>
      <c r="U209" s="38"/>
      <c r="V209" s="38"/>
      <c r="W209" s="38"/>
      <c r="X209" s="38"/>
      <c r="Y209" s="38"/>
      <c r="Z209" s="38"/>
      <c r="AA209" s="38"/>
      <c r="AB209" s="38"/>
      <c r="AC209" s="38"/>
      <c r="AD209" s="38"/>
      <c r="AE209" s="38"/>
      <c r="AT209" s="19" t="s">
        <v>174</v>
      </c>
      <c r="AU209" s="19" t="s">
        <v>72</v>
      </c>
    </row>
    <row r="210" s="12" customFormat="1">
      <c r="A210" s="12"/>
      <c r="B210" s="205"/>
      <c r="C210" s="12"/>
      <c r="D210" s="166" t="s">
        <v>176</v>
      </c>
      <c r="E210" s="206" t="s">
        <v>3</v>
      </c>
      <c r="F210" s="207" t="s">
        <v>681</v>
      </c>
      <c r="G210" s="12"/>
      <c r="H210" s="206" t="s">
        <v>3</v>
      </c>
      <c r="I210" s="208"/>
      <c r="J210" s="12"/>
      <c r="K210" s="12"/>
      <c r="L210" s="205"/>
      <c r="M210" s="209"/>
      <c r="N210" s="210"/>
      <c r="O210" s="210"/>
      <c r="P210" s="210"/>
      <c r="Q210" s="210"/>
      <c r="R210" s="210"/>
      <c r="S210" s="210"/>
      <c r="T210" s="211"/>
      <c r="U210" s="12"/>
      <c r="V210" s="12"/>
      <c r="W210" s="12"/>
      <c r="X210" s="12"/>
      <c r="Y210" s="12"/>
      <c r="Z210" s="12"/>
      <c r="AA210" s="12"/>
      <c r="AB210" s="12"/>
      <c r="AC210" s="12"/>
      <c r="AD210" s="12"/>
      <c r="AE210" s="12"/>
      <c r="AT210" s="206" t="s">
        <v>176</v>
      </c>
      <c r="AU210" s="206" t="s">
        <v>72</v>
      </c>
      <c r="AV210" s="12" t="s">
        <v>79</v>
      </c>
      <c r="AW210" s="12" t="s">
        <v>33</v>
      </c>
      <c r="AX210" s="12" t="s">
        <v>72</v>
      </c>
      <c r="AY210" s="206" t="s">
        <v>172</v>
      </c>
    </row>
    <row r="211" s="12" customFormat="1">
      <c r="A211" s="12"/>
      <c r="B211" s="205"/>
      <c r="C211" s="12"/>
      <c r="D211" s="166" t="s">
        <v>176</v>
      </c>
      <c r="E211" s="206" t="s">
        <v>3</v>
      </c>
      <c r="F211" s="207" t="s">
        <v>682</v>
      </c>
      <c r="G211" s="12"/>
      <c r="H211" s="206" t="s">
        <v>3</v>
      </c>
      <c r="I211" s="208"/>
      <c r="J211" s="12"/>
      <c r="K211" s="12"/>
      <c r="L211" s="205"/>
      <c r="M211" s="209"/>
      <c r="N211" s="210"/>
      <c r="O211" s="210"/>
      <c r="P211" s="210"/>
      <c r="Q211" s="210"/>
      <c r="R211" s="210"/>
      <c r="S211" s="210"/>
      <c r="T211" s="211"/>
      <c r="U211" s="12"/>
      <c r="V211" s="12"/>
      <c r="W211" s="12"/>
      <c r="X211" s="12"/>
      <c r="Y211" s="12"/>
      <c r="Z211" s="12"/>
      <c r="AA211" s="12"/>
      <c r="AB211" s="12"/>
      <c r="AC211" s="12"/>
      <c r="AD211" s="12"/>
      <c r="AE211" s="12"/>
      <c r="AT211" s="206" t="s">
        <v>176</v>
      </c>
      <c r="AU211" s="206" t="s">
        <v>72</v>
      </c>
      <c r="AV211" s="12" t="s">
        <v>79</v>
      </c>
      <c r="AW211" s="12" t="s">
        <v>33</v>
      </c>
      <c r="AX211" s="12" t="s">
        <v>72</v>
      </c>
      <c r="AY211" s="206" t="s">
        <v>172</v>
      </c>
    </row>
    <row r="212" s="12" customFormat="1">
      <c r="A212" s="12"/>
      <c r="B212" s="205"/>
      <c r="C212" s="12"/>
      <c r="D212" s="166" t="s">
        <v>176</v>
      </c>
      <c r="E212" s="206" t="s">
        <v>3</v>
      </c>
      <c r="F212" s="207" t="s">
        <v>683</v>
      </c>
      <c r="G212" s="12"/>
      <c r="H212" s="206" t="s">
        <v>3</v>
      </c>
      <c r="I212" s="208"/>
      <c r="J212" s="12"/>
      <c r="K212" s="12"/>
      <c r="L212" s="205"/>
      <c r="M212" s="209"/>
      <c r="N212" s="210"/>
      <c r="O212" s="210"/>
      <c r="P212" s="210"/>
      <c r="Q212" s="210"/>
      <c r="R212" s="210"/>
      <c r="S212" s="210"/>
      <c r="T212" s="211"/>
      <c r="U212" s="12"/>
      <c r="V212" s="12"/>
      <c r="W212" s="12"/>
      <c r="X212" s="12"/>
      <c r="Y212" s="12"/>
      <c r="Z212" s="12"/>
      <c r="AA212" s="12"/>
      <c r="AB212" s="12"/>
      <c r="AC212" s="12"/>
      <c r="AD212" s="12"/>
      <c r="AE212" s="12"/>
      <c r="AT212" s="206" t="s">
        <v>176</v>
      </c>
      <c r="AU212" s="206" t="s">
        <v>72</v>
      </c>
      <c r="AV212" s="12" t="s">
        <v>79</v>
      </c>
      <c r="AW212" s="12" t="s">
        <v>33</v>
      </c>
      <c r="AX212" s="12" t="s">
        <v>72</v>
      </c>
      <c r="AY212" s="206" t="s">
        <v>172</v>
      </c>
    </row>
    <row r="213" s="10" customFormat="1">
      <c r="A213" s="10"/>
      <c r="B213" s="171"/>
      <c r="C213" s="10"/>
      <c r="D213" s="166" t="s">
        <v>176</v>
      </c>
      <c r="E213" s="172" t="s">
        <v>3</v>
      </c>
      <c r="F213" s="173" t="s">
        <v>684</v>
      </c>
      <c r="G213" s="10"/>
      <c r="H213" s="174">
        <v>8</v>
      </c>
      <c r="I213" s="175"/>
      <c r="J213" s="10"/>
      <c r="K213" s="10"/>
      <c r="L213" s="171"/>
      <c r="M213" s="176"/>
      <c r="N213" s="177"/>
      <c r="O213" s="177"/>
      <c r="P213" s="177"/>
      <c r="Q213" s="177"/>
      <c r="R213" s="177"/>
      <c r="S213" s="177"/>
      <c r="T213" s="178"/>
      <c r="U213" s="10"/>
      <c r="V213" s="10"/>
      <c r="W213" s="10"/>
      <c r="X213" s="10"/>
      <c r="Y213" s="10"/>
      <c r="Z213" s="10"/>
      <c r="AA213" s="10"/>
      <c r="AB213" s="10"/>
      <c r="AC213" s="10"/>
      <c r="AD213" s="10"/>
      <c r="AE213" s="10"/>
      <c r="AT213" s="172" t="s">
        <v>176</v>
      </c>
      <c r="AU213" s="172" t="s">
        <v>72</v>
      </c>
      <c r="AV213" s="10" t="s">
        <v>81</v>
      </c>
      <c r="AW213" s="10" t="s">
        <v>33</v>
      </c>
      <c r="AX213" s="10" t="s">
        <v>72</v>
      </c>
      <c r="AY213" s="172" t="s">
        <v>172</v>
      </c>
    </row>
    <row r="214" s="11" customFormat="1">
      <c r="A214" s="11"/>
      <c r="B214" s="180"/>
      <c r="C214" s="11"/>
      <c r="D214" s="166" t="s">
        <v>176</v>
      </c>
      <c r="E214" s="181" t="s">
        <v>3</v>
      </c>
      <c r="F214" s="182" t="s">
        <v>197</v>
      </c>
      <c r="G214" s="11"/>
      <c r="H214" s="183">
        <v>8</v>
      </c>
      <c r="I214" s="184"/>
      <c r="J214" s="11"/>
      <c r="K214" s="11"/>
      <c r="L214" s="180"/>
      <c r="M214" s="185"/>
      <c r="N214" s="186"/>
      <c r="O214" s="186"/>
      <c r="P214" s="186"/>
      <c r="Q214" s="186"/>
      <c r="R214" s="186"/>
      <c r="S214" s="186"/>
      <c r="T214" s="187"/>
      <c r="U214" s="11"/>
      <c r="V214" s="11"/>
      <c r="W214" s="11"/>
      <c r="X214" s="11"/>
      <c r="Y214" s="11"/>
      <c r="Z214" s="11"/>
      <c r="AA214" s="11"/>
      <c r="AB214" s="11"/>
      <c r="AC214" s="11"/>
      <c r="AD214" s="11"/>
      <c r="AE214" s="11"/>
      <c r="AT214" s="181" t="s">
        <v>176</v>
      </c>
      <c r="AU214" s="181" t="s">
        <v>72</v>
      </c>
      <c r="AV214" s="11" t="s">
        <v>171</v>
      </c>
      <c r="AW214" s="11" t="s">
        <v>33</v>
      </c>
      <c r="AX214" s="11" t="s">
        <v>79</v>
      </c>
      <c r="AY214" s="181" t="s">
        <v>172</v>
      </c>
    </row>
    <row r="215" s="2" customFormat="1" ht="16.5" customHeight="1">
      <c r="A215" s="38"/>
      <c r="B215" s="152"/>
      <c r="C215" s="153" t="s">
        <v>262</v>
      </c>
      <c r="D215" s="153" t="s">
        <v>166</v>
      </c>
      <c r="E215" s="154" t="s">
        <v>685</v>
      </c>
      <c r="F215" s="155" t="s">
        <v>686</v>
      </c>
      <c r="G215" s="156" t="s">
        <v>255</v>
      </c>
      <c r="H215" s="157">
        <v>8</v>
      </c>
      <c r="I215" s="158"/>
      <c r="J215" s="159">
        <f>ROUND(I215*H215,2)</f>
        <v>0</v>
      </c>
      <c r="K215" s="155" t="s">
        <v>170</v>
      </c>
      <c r="L215" s="39"/>
      <c r="M215" s="160" t="s">
        <v>3</v>
      </c>
      <c r="N215" s="161" t="s">
        <v>43</v>
      </c>
      <c r="O215" s="72"/>
      <c r="P215" s="162">
        <f>O215*H215</f>
        <v>0</v>
      </c>
      <c r="Q215" s="162">
        <v>0</v>
      </c>
      <c r="R215" s="162">
        <f>Q215*H215</f>
        <v>0</v>
      </c>
      <c r="S215" s="162">
        <v>0</v>
      </c>
      <c r="T215" s="163">
        <f>S215*H215</f>
        <v>0</v>
      </c>
      <c r="U215" s="38"/>
      <c r="V215" s="38"/>
      <c r="W215" s="38"/>
      <c r="X215" s="38"/>
      <c r="Y215" s="38"/>
      <c r="Z215" s="38"/>
      <c r="AA215" s="38"/>
      <c r="AB215" s="38"/>
      <c r="AC215" s="38"/>
      <c r="AD215" s="38"/>
      <c r="AE215" s="38"/>
      <c r="AR215" s="164" t="s">
        <v>171</v>
      </c>
      <c r="AT215" s="164" t="s">
        <v>166</v>
      </c>
      <c r="AU215" s="164" t="s">
        <v>72</v>
      </c>
      <c r="AY215" s="19" t="s">
        <v>172</v>
      </c>
      <c r="BE215" s="165">
        <f>IF(N215="základní",J215,0)</f>
        <v>0</v>
      </c>
      <c r="BF215" s="165">
        <f>IF(N215="snížená",J215,0)</f>
        <v>0</v>
      </c>
      <c r="BG215" s="165">
        <f>IF(N215="zákl. přenesená",J215,0)</f>
        <v>0</v>
      </c>
      <c r="BH215" s="165">
        <f>IF(N215="sníž. přenesená",J215,0)</f>
        <v>0</v>
      </c>
      <c r="BI215" s="165">
        <f>IF(N215="nulová",J215,0)</f>
        <v>0</v>
      </c>
      <c r="BJ215" s="19" t="s">
        <v>79</v>
      </c>
      <c r="BK215" s="165">
        <f>ROUND(I215*H215,2)</f>
        <v>0</v>
      </c>
      <c r="BL215" s="19" t="s">
        <v>171</v>
      </c>
      <c r="BM215" s="164" t="s">
        <v>687</v>
      </c>
    </row>
    <row r="216" s="2" customFormat="1">
      <c r="A216" s="38"/>
      <c r="B216" s="39"/>
      <c r="C216" s="38"/>
      <c r="D216" s="166" t="s">
        <v>174</v>
      </c>
      <c r="E216" s="38"/>
      <c r="F216" s="167" t="s">
        <v>688</v>
      </c>
      <c r="G216" s="38"/>
      <c r="H216" s="38"/>
      <c r="I216" s="168"/>
      <c r="J216" s="38"/>
      <c r="K216" s="38"/>
      <c r="L216" s="39"/>
      <c r="M216" s="169"/>
      <c r="N216" s="170"/>
      <c r="O216" s="72"/>
      <c r="P216" s="72"/>
      <c r="Q216" s="72"/>
      <c r="R216" s="72"/>
      <c r="S216" s="72"/>
      <c r="T216" s="73"/>
      <c r="U216" s="38"/>
      <c r="V216" s="38"/>
      <c r="W216" s="38"/>
      <c r="X216" s="38"/>
      <c r="Y216" s="38"/>
      <c r="Z216" s="38"/>
      <c r="AA216" s="38"/>
      <c r="AB216" s="38"/>
      <c r="AC216" s="38"/>
      <c r="AD216" s="38"/>
      <c r="AE216" s="38"/>
      <c r="AT216" s="19" t="s">
        <v>174</v>
      </c>
      <c r="AU216" s="19" t="s">
        <v>72</v>
      </c>
    </row>
    <row r="217" s="12" customFormat="1">
      <c r="A217" s="12"/>
      <c r="B217" s="205"/>
      <c r="C217" s="12"/>
      <c r="D217" s="166" t="s">
        <v>176</v>
      </c>
      <c r="E217" s="206" t="s">
        <v>3</v>
      </c>
      <c r="F217" s="207" t="s">
        <v>689</v>
      </c>
      <c r="G217" s="12"/>
      <c r="H217" s="206" t="s">
        <v>3</v>
      </c>
      <c r="I217" s="208"/>
      <c r="J217" s="12"/>
      <c r="K217" s="12"/>
      <c r="L217" s="205"/>
      <c r="M217" s="209"/>
      <c r="N217" s="210"/>
      <c r="O217" s="210"/>
      <c r="P217" s="210"/>
      <c r="Q217" s="210"/>
      <c r="R217" s="210"/>
      <c r="S217" s="210"/>
      <c r="T217" s="211"/>
      <c r="U217" s="12"/>
      <c r="V217" s="12"/>
      <c r="W217" s="12"/>
      <c r="X217" s="12"/>
      <c r="Y217" s="12"/>
      <c r="Z217" s="12"/>
      <c r="AA217" s="12"/>
      <c r="AB217" s="12"/>
      <c r="AC217" s="12"/>
      <c r="AD217" s="12"/>
      <c r="AE217" s="12"/>
      <c r="AT217" s="206" t="s">
        <v>176</v>
      </c>
      <c r="AU217" s="206" t="s">
        <v>72</v>
      </c>
      <c r="AV217" s="12" t="s">
        <v>79</v>
      </c>
      <c r="AW217" s="12" t="s">
        <v>33</v>
      </c>
      <c r="AX217" s="12" t="s">
        <v>72</v>
      </c>
      <c r="AY217" s="206" t="s">
        <v>172</v>
      </c>
    </row>
    <row r="218" s="12" customFormat="1">
      <c r="A218" s="12"/>
      <c r="B218" s="205"/>
      <c r="C218" s="12"/>
      <c r="D218" s="166" t="s">
        <v>176</v>
      </c>
      <c r="E218" s="206" t="s">
        <v>3</v>
      </c>
      <c r="F218" s="207" t="s">
        <v>690</v>
      </c>
      <c r="G218" s="12"/>
      <c r="H218" s="206" t="s">
        <v>3</v>
      </c>
      <c r="I218" s="208"/>
      <c r="J218" s="12"/>
      <c r="K218" s="12"/>
      <c r="L218" s="205"/>
      <c r="M218" s="209"/>
      <c r="N218" s="210"/>
      <c r="O218" s="210"/>
      <c r="P218" s="210"/>
      <c r="Q218" s="210"/>
      <c r="R218" s="210"/>
      <c r="S218" s="210"/>
      <c r="T218" s="211"/>
      <c r="U218" s="12"/>
      <c r="V218" s="12"/>
      <c r="W218" s="12"/>
      <c r="X218" s="12"/>
      <c r="Y218" s="12"/>
      <c r="Z218" s="12"/>
      <c r="AA218" s="12"/>
      <c r="AB218" s="12"/>
      <c r="AC218" s="12"/>
      <c r="AD218" s="12"/>
      <c r="AE218" s="12"/>
      <c r="AT218" s="206" t="s">
        <v>176</v>
      </c>
      <c r="AU218" s="206" t="s">
        <v>72</v>
      </c>
      <c r="AV218" s="12" t="s">
        <v>79</v>
      </c>
      <c r="AW218" s="12" t="s">
        <v>33</v>
      </c>
      <c r="AX218" s="12" t="s">
        <v>72</v>
      </c>
      <c r="AY218" s="206" t="s">
        <v>172</v>
      </c>
    </row>
    <row r="219" s="12" customFormat="1">
      <c r="A219" s="12"/>
      <c r="B219" s="205"/>
      <c r="C219" s="12"/>
      <c r="D219" s="166" t="s">
        <v>176</v>
      </c>
      <c r="E219" s="206" t="s">
        <v>3</v>
      </c>
      <c r="F219" s="207" t="s">
        <v>683</v>
      </c>
      <c r="G219" s="12"/>
      <c r="H219" s="206" t="s">
        <v>3</v>
      </c>
      <c r="I219" s="208"/>
      <c r="J219" s="12"/>
      <c r="K219" s="12"/>
      <c r="L219" s="205"/>
      <c r="M219" s="209"/>
      <c r="N219" s="210"/>
      <c r="O219" s="210"/>
      <c r="P219" s="210"/>
      <c r="Q219" s="210"/>
      <c r="R219" s="210"/>
      <c r="S219" s="210"/>
      <c r="T219" s="211"/>
      <c r="U219" s="12"/>
      <c r="V219" s="12"/>
      <c r="W219" s="12"/>
      <c r="X219" s="12"/>
      <c r="Y219" s="12"/>
      <c r="Z219" s="12"/>
      <c r="AA219" s="12"/>
      <c r="AB219" s="12"/>
      <c r="AC219" s="12"/>
      <c r="AD219" s="12"/>
      <c r="AE219" s="12"/>
      <c r="AT219" s="206" t="s">
        <v>176</v>
      </c>
      <c r="AU219" s="206" t="s">
        <v>72</v>
      </c>
      <c r="AV219" s="12" t="s">
        <v>79</v>
      </c>
      <c r="AW219" s="12" t="s">
        <v>33</v>
      </c>
      <c r="AX219" s="12" t="s">
        <v>72</v>
      </c>
      <c r="AY219" s="206" t="s">
        <v>172</v>
      </c>
    </row>
    <row r="220" s="10" customFormat="1">
      <c r="A220" s="10"/>
      <c r="B220" s="171"/>
      <c r="C220" s="10"/>
      <c r="D220" s="166" t="s">
        <v>176</v>
      </c>
      <c r="E220" s="172" t="s">
        <v>3</v>
      </c>
      <c r="F220" s="173" t="s">
        <v>684</v>
      </c>
      <c r="G220" s="10"/>
      <c r="H220" s="174">
        <v>8</v>
      </c>
      <c r="I220" s="175"/>
      <c r="J220" s="10"/>
      <c r="K220" s="10"/>
      <c r="L220" s="171"/>
      <c r="M220" s="176"/>
      <c r="N220" s="177"/>
      <c r="O220" s="177"/>
      <c r="P220" s="177"/>
      <c r="Q220" s="177"/>
      <c r="R220" s="177"/>
      <c r="S220" s="177"/>
      <c r="T220" s="178"/>
      <c r="U220" s="10"/>
      <c r="V220" s="10"/>
      <c r="W220" s="10"/>
      <c r="X220" s="10"/>
      <c r="Y220" s="10"/>
      <c r="Z220" s="10"/>
      <c r="AA220" s="10"/>
      <c r="AB220" s="10"/>
      <c r="AC220" s="10"/>
      <c r="AD220" s="10"/>
      <c r="AE220" s="10"/>
      <c r="AT220" s="172" t="s">
        <v>176</v>
      </c>
      <c r="AU220" s="172" t="s">
        <v>72</v>
      </c>
      <c r="AV220" s="10" t="s">
        <v>81</v>
      </c>
      <c r="AW220" s="10" t="s">
        <v>33</v>
      </c>
      <c r="AX220" s="10" t="s">
        <v>72</v>
      </c>
      <c r="AY220" s="172" t="s">
        <v>172</v>
      </c>
    </row>
    <row r="221" s="11" customFormat="1">
      <c r="A221" s="11"/>
      <c r="B221" s="180"/>
      <c r="C221" s="11"/>
      <c r="D221" s="166" t="s">
        <v>176</v>
      </c>
      <c r="E221" s="181" t="s">
        <v>3</v>
      </c>
      <c r="F221" s="182" t="s">
        <v>197</v>
      </c>
      <c r="G221" s="11"/>
      <c r="H221" s="183">
        <v>8</v>
      </c>
      <c r="I221" s="184"/>
      <c r="J221" s="11"/>
      <c r="K221" s="11"/>
      <c r="L221" s="180"/>
      <c r="M221" s="185"/>
      <c r="N221" s="186"/>
      <c r="O221" s="186"/>
      <c r="P221" s="186"/>
      <c r="Q221" s="186"/>
      <c r="R221" s="186"/>
      <c r="S221" s="186"/>
      <c r="T221" s="187"/>
      <c r="U221" s="11"/>
      <c r="V221" s="11"/>
      <c r="W221" s="11"/>
      <c r="X221" s="11"/>
      <c r="Y221" s="11"/>
      <c r="Z221" s="11"/>
      <c r="AA221" s="11"/>
      <c r="AB221" s="11"/>
      <c r="AC221" s="11"/>
      <c r="AD221" s="11"/>
      <c r="AE221" s="11"/>
      <c r="AT221" s="181" t="s">
        <v>176</v>
      </c>
      <c r="AU221" s="181" t="s">
        <v>72</v>
      </c>
      <c r="AV221" s="11" t="s">
        <v>171</v>
      </c>
      <c r="AW221" s="11" t="s">
        <v>33</v>
      </c>
      <c r="AX221" s="11" t="s">
        <v>79</v>
      </c>
      <c r="AY221" s="181" t="s">
        <v>172</v>
      </c>
    </row>
    <row r="222" s="2" customFormat="1" ht="16.5" customHeight="1">
      <c r="A222" s="38"/>
      <c r="B222" s="152"/>
      <c r="C222" s="188" t="s">
        <v>266</v>
      </c>
      <c r="D222" s="188" t="s">
        <v>211</v>
      </c>
      <c r="E222" s="189" t="s">
        <v>691</v>
      </c>
      <c r="F222" s="190" t="s">
        <v>692</v>
      </c>
      <c r="G222" s="191" t="s">
        <v>221</v>
      </c>
      <c r="H222" s="192">
        <v>8</v>
      </c>
      <c r="I222" s="193"/>
      <c r="J222" s="194">
        <f>ROUND(I222*H222,2)</f>
        <v>0</v>
      </c>
      <c r="K222" s="190" t="s">
        <v>3</v>
      </c>
      <c r="L222" s="195"/>
      <c r="M222" s="196" t="s">
        <v>3</v>
      </c>
      <c r="N222" s="197" t="s">
        <v>43</v>
      </c>
      <c r="O222" s="72"/>
      <c r="P222" s="162">
        <f>O222*H222</f>
        <v>0</v>
      </c>
      <c r="Q222" s="162">
        <v>0</v>
      </c>
      <c r="R222" s="162">
        <f>Q222*H222</f>
        <v>0</v>
      </c>
      <c r="S222" s="162">
        <v>0</v>
      </c>
      <c r="T222" s="163">
        <f>S222*H222</f>
        <v>0</v>
      </c>
      <c r="U222" s="38"/>
      <c r="V222" s="38"/>
      <c r="W222" s="38"/>
      <c r="X222" s="38"/>
      <c r="Y222" s="38"/>
      <c r="Z222" s="38"/>
      <c r="AA222" s="38"/>
      <c r="AB222" s="38"/>
      <c r="AC222" s="38"/>
      <c r="AD222" s="38"/>
      <c r="AE222" s="38"/>
      <c r="AR222" s="164" t="s">
        <v>218</v>
      </c>
      <c r="AT222" s="164" t="s">
        <v>211</v>
      </c>
      <c r="AU222" s="164" t="s">
        <v>72</v>
      </c>
      <c r="AY222" s="19" t="s">
        <v>172</v>
      </c>
      <c r="BE222" s="165">
        <f>IF(N222="základní",J222,0)</f>
        <v>0</v>
      </c>
      <c r="BF222" s="165">
        <f>IF(N222="snížená",J222,0)</f>
        <v>0</v>
      </c>
      <c r="BG222" s="165">
        <f>IF(N222="zákl. přenesená",J222,0)</f>
        <v>0</v>
      </c>
      <c r="BH222" s="165">
        <f>IF(N222="sníž. přenesená",J222,0)</f>
        <v>0</v>
      </c>
      <c r="BI222" s="165">
        <f>IF(N222="nulová",J222,0)</f>
        <v>0</v>
      </c>
      <c r="BJ222" s="19" t="s">
        <v>79</v>
      </c>
      <c r="BK222" s="165">
        <f>ROUND(I222*H222,2)</f>
        <v>0</v>
      </c>
      <c r="BL222" s="19" t="s">
        <v>171</v>
      </c>
      <c r="BM222" s="164" t="s">
        <v>693</v>
      </c>
    </row>
    <row r="223" s="2" customFormat="1">
      <c r="A223" s="38"/>
      <c r="B223" s="39"/>
      <c r="C223" s="38"/>
      <c r="D223" s="166" t="s">
        <v>174</v>
      </c>
      <c r="E223" s="38"/>
      <c r="F223" s="167" t="s">
        <v>692</v>
      </c>
      <c r="G223" s="38"/>
      <c r="H223" s="38"/>
      <c r="I223" s="168"/>
      <c r="J223" s="38"/>
      <c r="K223" s="38"/>
      <c r="L223" s="39"/>
      <c r="M223" s="169"/>
      <c r="N223" s="170"/>
      <c r="O223" s="72"/>
      <c r="P223" s="72"/>
      <c r="Q223" s="72"/>
      <c r="R223" s="72"/>
      <c r="S223" s="72"/>
      <c r="T223" s="73"/>
      <c r="U223" s="38"/>
      <c r="V223" s="38"/>
      <c r="W223" s="38"/>
      <c r="X223" s="38"/>
      <c r="Y223" s="38"/>
      <c r="Z223" s="38"/>
      <c r="AA223" s="38"/>
      <c r="AB223" s="38"/>
      <c r="AC223" s="38"/>
      <c r="AD223" s="38"/>
      <c r="AE223" s="38"/>
      <c r="AT223" s="19" t="s">
        <v>174</v>
      </c>
      <c r="AU223" s="19" t="s">
        <v>72</v>
      </c>
    </row>
    <row r="224" s="12" customFormat="1">
      <c r="A224" s="12"/>
      <c r="B224" s="205"/>
      <c r="C224" s="12"/>
      <c r="D224" s="166" t="s">
        <v>176</v>
      </c>
      <c r="E224" s="206" t="s">
        <v>3</v>
      </c>
      <c r="F224" s="207" t="s">
        <v>694</v>
      </c>
      <c r="G224" s="12"/>
      <c r="H224" s="206" t="s">
        <v>3</v>
      </c>
      <c r="I224" s="208"/>
      <c r="J224" s="12"/>
      <c r="K224" s="12"/>
      <c r="L224" s="205"/>
      <c r="M224" s="209"/>
      <c r="N224" s="210"/>
      <c r="O224" s="210"/>
      <c r="P224" s="210"/>
      <c r="Q224" s="210"/>
      <c r="R224" s="210"/>
      <c r="S224" s="210"/>
      <c r="T224" s="211"/>
      <c r="U224" s="12"/>
      <c r="V224" s="12"/>
      <c r="W224" s="12"/>
      <c r="X224" s="12"/>
      <c r="Y224" s="12"/>
      <c r="Z224" s="12"/>
      <c r="AA224" s="12"/>
      <c r="AB224" s="12"/>
      <c r="AC224" s="12"/>
      <c r="AD224" s="12"/>
      <c r="AE224" s="12"/>
      <c r="AT224" s="206" t="s">
        <v>176</v>
      </c>
      <c r="AU224" s="206" t="s">
        <v>72</v>
      </c>
      <c r="AV224" s="12" t="s">
        <v>79</v>
      </c>
      <c r="AW224" s="12" t="s">
        <v>33</v>
      </c>
      <c r="AX224" s="12" t="s">
        <v>72</v>
      </c>
      <c r="AY224" s="206" t="s">
        <v>172</v>
      </c>
    </row>
    <row r="225" s="12" customFormat="1">
      <c r="A225" s="12"/>
      <c r="B225" s="205"/>
      <c r="C225" s="12"/>
      <c r="D225" s="166" t="s">
        <v>176</v>
      </c>
      <c r="E225" s="206" t="s">
        <v>3</v>
      </c>
      <c r="F225" s="207" t="s">
        <v>683</v>
      </c>
      <c r="G225" s="12"/>
      <c r="H225" s="206" t="s">
        <v>3</v>
      </c>
      <c r="I225" s="208"/>
      <c r="J225" s="12"/>
      <c r="K225" s="12"/>
      <c r="L225" s="205"/>
      <c r="M225" s="209"/>
      <c r="N225" s="210"/>
      <c r="O225" s="210"/>
      <c r="P225" s="210"/>
      <c r="Q225" s="210"/>
      <c r="R225" s="210"/>
      <c r="S225" s="210"/>
      <c r="T225" s="211"/>
      <c r="U225" s="12"/>
      <c r="V225" s="12"/>
      <c r="W225" s="12"/>
      <c r="X225" s="12"/>
      <c r="Y225" s="12"/>
      <c r="Z225" s="12"/>
      <c r="AA225" s="12"/>
      <c r="AB225" s="12"/>
      <c r="AC225" s="12"/>
      <c r="AD225" s="12"/>
      <c r="AE225" s="12"/>
      <c r="AT225" s="206" t="s">
        <v>176</v>
      </c>
      <c r="AU225" s="206" t="s">
        <v>72</v>
      </c>
      <c r="AV225" s="12" t="s">
        <v>79</v>
      </c>
      <c r="AW225" s="12" t="s">
        <v>33</v>
      </c>
      <c r="AX225" s="12" t="s">
        <v>72</v>
      </c>
      <c r="AY225" s="206" t="s">
        <v>172</v>
      </c>
    </row>
    <row r="226" s="10" customFormat="1">
      <c r="A226" s="10"/>
      <c r="B226" s="171"/>
      <c r="C226" s="10"/>
      <c r="D226" s="166" t="s">
        <v>176</v>
      </c>
      <c r="E226" s="172" t="s">
        <v>3</v>
      </c>
      <c r="F226" s="173" t="s">
        <v>684</v>
      </c>
      <c r="G226" s="10"/>
      <c r="H226" s="174">
        <v>8</v>
      </c>
      <c r="I226" s="175"/>
      <c r="J226" s="10"/>
      <c r="K226" s="10"/>
      <c r="L226" s="171"/>
      <c r="M226" s="176"/>
      <c r="N226" s="177"/>
      <c r="O226" s="177"/>
      <c r="P226" s="177"/>
      <c r="Q226" s="177"/>
      <c r="R226" s="177"/>
      <c r="S226" s="177"/>
      <c r="T226" s="178"/>
      <c r="U226" s="10"/>
      <c r="V226" s="10"/>
      <c r="W226" s="10"/>
      <c r="X226" s="10"/>
      <c r="Y226" s="10"/>
      <c r="Z226" s="10"/>
      <c r="AA226" s="10"/>
      <c r="AB226" s="10"/>
      <c r="AC226" s="10"/>
      <c r="AD226" s="10"/>
      <c r="AE226" s="10"/>
      <c r="AT226" s="172" t="s">
        <v>176</v>
      </c>
      <c r="AU226" s="172" t="s">
        <v>72</v>
      </c>
      <c r="AV226" s="10" t="s">
        <v>81</v>
      </c>
      <c r="AW226" s="10" t="s">
        <v>33</v>
      </c>
      <c r="AX226" s="10" t="s">
        <v>72</v>
      </c>
      <c r="AY226" s="172" t="s">
        <v>172</v>
      </c>
    </row>
    <row r="227" s="11" customFormat="1">
      <c r="A227" s="11"/>
      <c r="B227" s="180"/>
      <c r="C227" s="11"/>
      <c r="D227" s="166" t="s">
        <v>176</v>
      </c>
      <c r="E227" s="181" t="s">
        <v>3</v>
      </c>
      <c r="F227" s="182" t="s">
        <v>197</v>
      </c>
      <c r="G227" s="11"/>
      <c r="H227" s="183">
        <v>8</v>
      </c>
      <c r="I227" s="184"/>
      <c r="J227" s="11"/>
      <c r="K227" s="11"/>
      <c r="L227" s="180"/>
      <c r="M227" s="185"/>
      <c r="N227" s="186"/>
      <c r="O227" s="186"/>
      <c r="P227" s="186"/>
      <c r="Q227" s="186"/>
      <c r="R227" s="186"/>
      <c r="S227" s="186"/>
      <c r="T227" s="187"/>
      <c r="U227" s="11"/>
      <c r="V227" s="11"/>
      <c r="W227" s="11"/>
      <c r="X227" s="11"/>
      <c r="Y227" s="11"/>
      <c r="Z227" s="11"/>
      <c r="AA227" s="11"/>
      <c r="AB227" s="11"/>
      <c r="AC227" s="11"/>
      <c r="AD227" s="11"/>
      <c r="AE227" s="11"/>
      <c r="AT227" s="181" t="s">
        <v>176</v>
      </c>
      <c r="AU227" s="181" t="s">
        <v>72</v>
      </c>
      <c r="AV227" s="11" t="s">
        <v>171</v>
      </c>
      <c r="AW227" s="11" t="s">
        <v>33</v>
      </c>
      <c r="AX227" s="11" t="s">
        <v>79</v>
      </c>
      <c r="AY227" s="181" t="s">
        <v>172</v>
      </c>
    </row>
    <row r="228" s="2" customFormat="1" ht="16.5" customHeight="1">
      <c r="A228" s="38"/>
      <c r="B228" s="152"/>
      <c r="C228" s="153" t="s">
        <v>271</v>
      </c>
      <c r="D228" s="153" t="s">
        <v>166</v>
      </c>
      <c r="E228" s="154" t="s">
        <v>695</v>
      </c>
      <c r="F228" s="155" t="s">
        <v>696</v>
      </c>
      <c r="G228" s="156" t="s">
        <v>180</v>
      </c>
      <c r="H228" s="157">
        <v>92.447999999999993</v>
      </c>
      <c r="I228" s="158"/>
      <c r="J228" s="159">
        <f>ROUND(I228*H228,2)</f>
        <v>0</v>
      </c>
      <c r="K228" s="155" t="s">
        <v>170</v>
      </c>
      <c r="L228" s="39"/>
      <c r="M228" s="160" t="s">
        <v>3</v>
      </c>
      <c r="N228" s="161" t="s">
        <v>43</v>
      </c>
      <c r="O228" s="72"/>
      <c r="P228" s="162">
        <f>O228*H228</f>
        <v>0</v>
      </c>
      <c r="Q228" s="162">
        <v>0</v>
      </c>
      <c r="R228" s="162">
        <f>Q228*H228</f>
        <v>0</v>
      </c>
      <c r="S228" s="162">
        <v>0</v>
      </c>
      <c r="T228" s="163">
        <f>S228*H228</f>
        <v>0</v>
      </c>
      <c r="U228" s="38"/>
      <c r="V228" s="38"/>
      <c r="W228" s="38"/>
      <c r="X228" s="38"/>
      <c r="Y228" s="38"/>
      <c r="Z228" s="38"/>
      <c r="AA228" s="38"/>
      <c r="AB228" s="38"/>
      <c r="AC228" s="38"/>
      <c r="AD228" s="38"/>
      <c r="AE228" s="38"/>
      <c r="AR228" s="164" t="s">
        <v>171</v>
      </c>
      <c r="AT228" s="164" t="s">
        <v>166</v>
      </c>
      <c r="AU228" s="164" t="s">
        <v>72</v>
      </c>
      <c r="AY228" s="19" t="s">
        <v>172</v>
      </c>
      <c r="BE228" s="165">
        <f>IF(N228="základní",J228,0)</f>
        <v>0</v>
      </c>
      <c r="BF228" s="165">
        <f>IF(N228="snížená",J228,0)</f>
        <v>0</v>
      </c>
      <c r="BG228" s="165">
        <f>IF(N228="zákl. přenesená",J228,0)</f>
        <v>0</v>
      </c>
      <c r="BH228" s="165">
        <f>IF(N228="sníž. přenesená",J228,0)</f>
        <v>0</v>
      </c>
      <c r="BI228" s="165">
        <f>IF(N228="nulová",J228,0)</f>
        <v>0</v>
      </c>
      <c r="BJ228" s="19" t="s">
        <v>79</v>
      </c>
      <c r="BK228" s="165">
        <f>ROUND(I228*H228,2)</f>
        <v>0</v>
      </c>
      <c r="BL228" s="19" t="s">
        <v>171</v>
      </c>
      <c r="BM228" s="164" t="s">
        <v>697</v>
      </c>
    </row>
    <row r="229" s="2" customFormat="1">
      <c r="A229" s="38"/>
      <c r="B229" s="39"/>
      <c r="C229" s="38"/>
      <c r="D229" s="166" t="s">
        <v>174</v>
      </c>
      <c r="E229" s="38"/>
      <c r="F229" s="167" t="s">
        <v>698</v>
      </c>
      <c r="G229" s="38"/>
      <c r="H229" s="38"/>
      <c r="I229" s="168"/>
      <c r="J229" s="38"/>
      <c r="K229" s="38"/>
      <c r="L229" s="39"/>
      <c r="M229" s="169"/>
      <c r="N229" s="170"/>
      <c r="O229" s="72"/>
      <c r="P229" s="72"/>
      <c r="Q229" s="72"/>
      <c r="R229" s="72"/>
      <c r="S229" s="72"/>
      <c r="T229" s="73"/>
      <c r="U229" s="38"/>
      <c r="V229" s="38"/>
      <c r="W229" s="38"/>
      <c r="X229" s="38"/>
      <c r="Y229" s="38"/>
      <c r="Z229" s="38"/>
      <c r="AA229" s="38"/>
      <c r="AB229" s="38"/>
      <c r="AC229" s="38"/>
      <c r="AD229" s="38"/>
      <c r="AE229" s="38"/>
      <c r="AT229" s="19" t="s">
        <v>174</v>
      </c>
      <c r="AU229" s="19" t="s">
        <v>72</v>
      </c>
    </row>
    <row r="230" s="12" customFormat="1">
      <c r="A230" s="12"/>
      <c r="B230" s="205"/>
      <c r="C230" s="12"/>
      <c r="D230" s="166" t="s">
        <v>176</v>
      </c>
      <c r="E230" s="206" t="s">
        <v>3</v>
      </c>
      <c r="F230" s="207" t="s">
        <v>699</v>
      </c>
      <c r="G230" s="12"/>
      <c r="H230" s="206" t="s">
        <v>3</v>
      </c>
      <c r="I230" s="208"/>
      <c r="J230" s="12"/>
      <c r="K230" s="12"/>
      <c r="L230" s="205"/>
      <c r="M230" s="209"/>
      <c r="N230" s="210"/>
      <c r="O230" s="210"/>
      <c r="P230" s="210"/>
      <c r="Q230" s="210"/>
      <c r="R230" s="210"/>
      <c r="S230" s="210"/>
      <c r="T230" s="211"/>
      <c r="U230" s="12"/>
      <c r="V230" s="12"/>
      <c r="W230" s="12"/>
      <c r="X230" s="12"/>
      <c r="Y230" s="12"/>
      <c r="Z230" s="12"/>
      <c r="AA230" s="12"/>
      <c r="AB230" s="12"/>
      <c r="AC230" s="12"/>
      <c r="AD230" s="12"/>
      <c r="AE230" s="12"/>
      <c r="AT230" s="206" t="s">
        <v>176</v>
      </c>
      <c r="AU230" s="206" t="s">
        <v>72</v>
      </c>
      <c r="AV230" s="12" t="s">
        <v>79</v>
      </c>
      <c r="AW230" s="12" t="s">
        <v>33</v>
      </c>
      <c r="AX230" s="12" t="s">
        <v>72</v>
      </c>
      <c r="AY230" s="206" t="s">
        <v>172</v>
      </c>
    </row>
    <row r="231" s="12" customFormat="1">
      <c r="A231" s="12"/>
      <c r="B231" s="205"/>
      <c r="C231" s="12"/>
      <c r="D231" s="166" t="s">
        <v>176</v>
      </c>
      <c r="E231" s="206" t="s">
        <v>3</v>
      </c>
      <c r="F231" s="207" t="s">
        <v>700</v>
      </c>
      <c r="G231" s="12"/>
      <c r="H231" s="206" t="s">
        <v>3</v>
      </c>
      <c r="I231" s="208"/>
      <c r="J231" s="12"/>
      <c r="K231" s="12"/>
      <c r="L231" s="205"/>
      <c r="M231" s="209"/>
      <c r="N231" s="210"/>
      <c r="O231" s="210"/>
      <c r="P231" s="210"/>
      <c r="Q231" s="210"/>
      <c r="R231" s="210"/>
      <c r="S231" s="210"/>
      <c r="T231" s="211"/>
      <c r="U231" s="12"/>
      <c r="V231" s="12"/>
      <c r="W231" s="12"/>
      <c r="X231" s="12"/>
      <c r="Y231" s="12"/>
      <c r="Z231" s="12"/>
      <c r="AA231" s="12"/>
      <c r="AB231" s="12"/>
      <c r="AC231" s="12"/>
      <c r="AD231" s="12"/>
      <c r="AE231" s="12"/>
      <c r="AT231" s="206" t="s">
        <v>176</v>
      </c>
      <c r="AU231" s="206" t="s">
        <v>72</v>
      </c>
      <c r="AV231" s="12" t="s">
        <v>79</v>
      </c>
      <c r="AW231" s="12" t="s">
        <v>33</v>
      </c>
      <c r="AX231" s="12" t="s">
        <v>72</v>
      </c>
      <c r="AY231" s="206" t="s">
        <v>172</v>
      </c>
    </row>
    <row r="232" s="12" customFormat="1">
      <c r="A232" s="12"/>
      <c r="B232" s="205"/>
      <c r="C232" s="12"/>
      <c r="D232" s="166" t="s">
        <v>176</v>
      </c>
      <c r="E232" s="206" t="s">
        <v>3</v>
      </c>
      <c r="F232" s="207" t="s">
        <v>701</v>
      </c>
      <c r="G232" s="12"/>
      <c r="H232" s="206" t="s">
        <v>3</v>
      </c>
      <c r="I232" s="208"/>
      <c r="J232" s="12"/>
      <c r="K232" s="12"/>
      <c r="L232" s="205"/>
      <c r="M232" s="209"/>
      <c r="N232" s="210"/>
      <c r="O232" s="210"/>
      <c r="P232" s="210"/>
      <c r="Q232" s="210"/>
      <c r="R232" s="210"/>
      <c r="S232" s="210"/>
      <c r="T232" s="211"/>
      <c r="U232" s="12"/>
      <c r="V232" s="12"/>
      <c r="W232" s="12"/>
      <c r="X232" s="12"/>
      <c r="Y232" s="12"/>
      <c r="Z232" s="12"/>
      <c r="AA232" s="12"/>
      <c r="AB232" s="12"/>
      <c r="AC232" s="12"/>
      <c r="AD232" s="12"/>
      <c r="AE232" s="12"/>
      <c r="AT232" s="206" t="s">
        <v>176</v>
      </c>
      <c r="AU232" s="206" t="s">
        <v>72</v>
      </c>
      <c r="AV232" s="12" t="s">
        <v>79</v>
      </c>
      <c r="AW232" s="12" t="s">
        <v>33</v>
      </c>
      <c r="AX232" s="12" t="s">
        <v>72</v>
      </c>
      <c r="AY232" s="206" t="s">
        <v>172</v>
      </c>
    </row>
    <row r="233" s="10" customFormat="1">
      <c r="A233" s="10"/>
      <c r="B233" s="171"/>
      <c r="C233" s="10"/>
      <c r="D233" s="166" t="s">
        <v>176</v>
      </c>
      <c r="E233" s="172" t="s">
        <v>3</v>
      </c>
      <c r="F233" s="173" t="s">
        <v>702</v>
      </c>
      <c r="G233" s="10"/>
      <c r="H233" s="174">
        <v>60.240000000000002</v>
      </c>
      <c r="I233" s="175"/>
      <c r="J233" s="10"/>
      <c r="K233" s="10"/>
      <c r="L233" s="171"/>
      <c r="M233" s="176"/>
      <c r="N233" s="177"/>
      <c r="O233" s="177"/>
      <c r="P233" s="177"/>
      <c r="Q233" s="177"/>
      <c r="R233" s="177"/>
      <c r="S233" s="177"/>
      <c r="T233" s="178"/>
      <c r="U233" s="10"/>
      <c r="V233" s="10"/>
      <c r="W233" s="10"/>
      <c r="X233" s="10"/>
      <c r="Y233" s="10"/>
      <c r="Z233" s="10"/>
      <c r="AA233" s="10"/>
      <c r="AB233" s="10"/>
      <c r="AC233" s="10"/>
      <c r="AD233" s="10"/>
      <c r="AE233" s="10"/>
      <c r="AT233" s="172" t="s">
        <v>176</v>
      </c>
      <c r="AU233" s="172" t="s">
        <v>72</v>
      </c>
      <c r="AV233" s="10" t="s">
        <v>81</v>
      </c>
      <c r="AW233" s="10" t="s">
        <v>33</v>
      </c>
      <c r="AX233" s="10" t="s">
        <v>72</v>
      </c>
      <c r="AY233" s="172" t="s">
        <v>172</v>
      </c>
    </row>
    <row r="234" s="12" customFormat="1">
      <c r="A234" s="12"/>
      <c r="B234" s="205"/>
      <c r="C234" s="12"/>
      <c r="D234" s="166" t="s">
        <v>176</v>
      </c>
      <c r="E234" s="206" t="s">
        <v>3</v>
      </c>
      <c r="F234" s="207" t="s">
        <v>703</v>
      </c>
      <c r="G234" s="12"/>
      <c r="H234" s="206" t="s">
        <v>3</v>
      </c>
      <c r="I234" s="208"/>
      <c r="J234" s="12"/>
      <c r="K234" s="12"/>
      <c r="L234" s="205"/>
      <c r="M234" s="209"/>
      <c r="N234" s="210"/>
      <c r="O234" s="210"/>
      <c r="P234" s="210"/>
      <c r="Q234" s="210"/>
      <c r="R234" s="210"/>
      <c r="S234" s="210"/>
      <c r="T234" s="211"/>
      <c r="U234" s="12"/>
      <c r="V234" s="12"/>
      <c r="W234" s="12"/>
      <c r="X234" s="12"/>
      <c r="Y234" s="12"/>
      <c r="Z234" s="12"/>
      <c r="AA234" s="12"/>
      <c r="AB234" s="12"/>
      <c r="AC234" s="12"/>
      <c r="AD234" s="12"/>
      <c r="AE234" s="12"/>
      <c r="AT234" s="206" t="s">
        <v>176</v>
      </c>
      <c r="AU234" s="206" t="s">
        <v>72</v>
      </c>
      <c r="AV234" s="12" t="s">
        <v>79</v>
      </c>
      <c r="AW234" s="12" t="s">
        <v>33</v>
      </c>
      <c r="AX234" s="12" t="s">
        <v>72</v>
      </c>
      <c r="AY234" s="206" t="s">
        <v>172</v>
      </c>
    </row>
    <row r="235" s="10" customFormat="1">
      <c r="A235" s="10"/>
      <c r="B235" s="171"/>
      <c r="C235" s="10"/>
      <c r="D235" s="166" t="s">
        <v>176</v>
      </c>
      <c r="E235" s="172" t="s">
        <v>3</v>
      </c>
      <c r="F235" s="173" t="s">
        <v>704</v>
      </c>
      <c r="G235" s="10"/>
      <c r="H235" s="174">
        <v>7.008</v>
      </c>
      <c r="I235" s="175"/>
      <c r="J235" s="10"/>
      <c r="K235" s="10"/>
      <c r="L235" s="171"/>
      <c r="M235" s="176"/>
      <c r="N235" s="177"/>
      <c r="O235" s="177"/>
      <c r="P235" s="177"/>
      <c r="Q235" s="177"/>
      <c r="R235" s="177"/>
      <c r="S235" s="177"/>
      <c r="T235" s="178"/>
      <c r="U235" s="10"/>
      <c r="V235" s="10"/>
      <c r="W235" s="10"/>
      <c r="X235" s="10"/>
      <c r="Y235" s="10"/>
      <c r="Z235" s="10"/>
      <c r="AA235" s="10"/>
      <c r="AB235" s="10"/>
      <c r="AC235" s="10"/>
      <c r="AD235" s="10"/>
      <c r="AE235" s="10"/>
      <c r="AT235" s="172" t="s">
        <v>176</v>
      </c>
      <c r="AU235" s="172" t="s">
        <v>72</v>
      </c>
      <c r="AV235" s="10" t="s">
        <v>81</v>
      </c>
      <c r="AW235" s="10" t="s">
        <v>33</v>
      </c>
      <c r="AX235" s="10" t="s">
        <v>72</v>
      </c>
      <c r="AY235" s="172" t="s">
        <v>172</v>
      </c>
    </row>
    <row r="236" s="12" customFormat="1">
      <c r="A236" s="12"/>
      <c r="B236" s="205"/>
      <c r="C236" s="12"/>
      <c r="D236" s="166" t="s">
        <v>176</v>
      </c>
      <c r="E236" s="206" t="s">
        <v>3</v>
      </c>
      <c r="F236" s="207" t="s">
        <v>705</v>
      </c>
      <c r="G236" s="12"/>
      <c r="H236" s="206" t="s">
        <v>3</v>
      </c>
      <c r="I236" s="208"/>
      <c r="J236" s="12"/>
      <c r="K236" s="12"/>
      <c r="L236" s="205"/>
      <c r="M236" s="209"/>
      <c r="N236" s="210"/>
      <c r="O236" s="210"/>
      <c r="P236" s="210"/>
      <c r="Q236" s="210"/>
      <c r="R236" s="210"/>
      <c r="S236" s="210"/>
      <c r="T236" s="211"/>
      <c r="U236" s="12"/>
      <c r="V236" s="12"/>
      <c r="W236" s="12"/>
      <c r="X236" s="12"/>
      <c r="Y236" s="12"/>
      <c r="Z236" s="12"/>
      <c r="AA236" s="12"/>
      <c r="AB236" s="12"/>
      <c r="AC236" s="12"/>
      <c r="AD236" s="12"/>
      <c r="AE236" s="12"/>
      <c r="AT236" s="206" t="s">
        <v>176</v>
      </c>
      <c r="AU236" s="206" t="s">
        <v>72</v>
      </c>
      <c r="AV236" s="12" t="s">
        <v>79</v>
      </c>
      <c r="AW236" s="12" t="s">
        <v>33</v>
      </c>
      <c r="AX236" s="12" t="s">
        <v>72</v>
      </c>
      <c r="AY236" s="206" t="s">
        <v>172</v>
      </c>
    </row>
    <row r="237" s="10" customFormat="1">
      <c r="A237" s="10"/>
      <c r="B237" s="171"/>
      <c r="C237" s="10"/>
      <c r="D237" s="166" t="s">
        <v>176</v>
      </c>
      <c r="E237" s="172" t="s">
        <v>3</v>
      </c>
      <c r="F237" s="173" t="s">
        <v>706</v>
      </c>
      <c r="G237" s="10"/>
      <c r="H237" s="174">
        <v>25.199999999999999</v>
      </c>
      <c r="I237" s="175"/>
      <c r="J237" s="10"/>
      <c r="K237" s="10"/>
      <c r="L237" s="171"/>
      <c r="M237" s="176"/>
      <c r="N237" s="177"/>
      <c r="O237" s="177"/>
      <c r="P237" s="177"/>
      <c r="Q237" s="177"/>
      <c r="R237" s="177"/>
      <c r="S237" s="177"/>
      <c r="T237" s="178"/>
      <c r="U237" s="10"/>
      <c r="V237" s="10"/>
      <c r="W237" s="10"/>
      <c r="X237" s="10"/>
      <c r="Y237" s="10"/>
      <c r="Z237" s="10"/>
      <c r="AA237" s="10"/>
      <c r="AB237" s="10"/>
      <c r="AC237" s="10"/>
      <c r="AD237" s="10"/>
      <c r="AE237" s="10"/>
      <c r="AT237" s="172" t="s">
        <v>176</v>
      </c>
      <c r="AU237" s="172" t="s">
        <v>72</v>
      </c>
      <c r="AV237" s="10" t="s">
        <v>81</v>
      </c>
      <c r="AW237" s="10" t="s">
        <v>33</v>
      </c>
      <c r="AX237" s="10" t="s">
        <v>72</v>
      </c>
      <c r="AY237" s="172" t="s">
        <v>172</v>
      </c>
    </row>
    <row r="238" s="11" customFormat="1">
      <c r="A238" s="11"/>
      <c r="B238" s="180"/>
      <c r="C238" s="11"/>
      <c r="D238" s="166" t="s">
        <v>176</v>
      </c>
      <c r="E238" s="181" t="s">
        <v>3</v>
      </c>
      <c r="F238" s="182" t="s">
        <v>197</v>
      </c>
      <c r="G238" s="11"/>
      <c r="H238" s="183">
        <v>92.448000000000008</v>
      </c>
      <c r="I238" s="184"/>
      <c r="J238" s="11"/>
      <c r="K238" s="11"/>
      <c r="L238" s="180"/>
      <c r="M238" s="185"/>
      <c r="N238" s="186"/>
      <c r="O238" s="186"/>
      <c r="P238" s="186"/>
      <c r="Q238" s="186"/>
      <c r="R238" s="186"/>
      <c r="S238" s="186"/>
      <c r="T238" s="187"/>
      <c r="U238" s="11"/>
      <c r="V238" s="11"/>
      <c r="W238" s="11"/>
      <c r="X238" s="11"/>
      <c r="Y238" s="11"/>
      <c r="Z238" s="11"/>
      <c r="AA238" s="11"/>
      <c r="AB238" s="11"/>
      <c r="AC238" s="11"/>
      <c r="AD238" s="11"/>
      <c r="AE238" s="11"/>
      <c r="AT238" s="181" t="s">
        <v>176</v>
      </c>
      <c r="AU238" s="181" t="s">
        <v>72</v>
      </c>
      <c r="AV238" s="11" t="s">
        <v>171</v>
      </c>
      <c r="AW238" s="11" t="s">
        <v>33</v>
      </c>
      <c r="AX238" s="11" t="s">
        <v>79</v>
      </c>
      <c r="AY238" s="181" t="s">
        <v>172</v>
      </c>
    </row>
    <row r="239" s="2" customFormat="1" ht="16.5" customHeight="1">
      <c r="A239" s="38"/>
      <c r="B239" s="152"/>
      <c r="C239" s="153" t="s">
        <v>277</v>
      </c>
      <c r="D239" s="153" t="s">
        <v>166</v>
      </c>
      <c r="E239" s="154" t="s">
        <v>707</v>
      </c>
      <c r="F239" s="155" t="s">
        <v>708</v>
      </c>
      <c r="G239" s="156" t="s">
        <v>180</v>
      </c>
      <c r="H239" s="157">
        <v>92.447999999999993</v>
      </c>
      <c r="I239" s="158"/>
      <c r="J239" s="159">
        <f>ROUND(I239*H239,2)</f>
        <v>0</v>
      </c>
      <c r="K239" s="155" t="s">
        <v>170</v>
      </c>
      <c r="L239" s="39"/>
      <c r="M239" s="160" t="s">
        <v>3</v>
      </c>
      <c r="N239" s="161" t="s">
        <v>43</v>
      </c>
      <c r="O239" s="72"/>
      <c r="P239" s="162">
        <f>O239*H239</f>
        <v>0</v>
      </c>
      <c r="Q239" s="162">
        <v>0</v>
      </c>
      <c r="R239" s="162">
        <f>Q239*H239</f>
        <v>0</v>
      </c>
      <c r="S239" s="162">
        <v>0</v>
      </c>
      <c r="T239" s="163">
        <f>S239*H239</f>
        <v>0</v>
      </c>
      <c r="U239" s="38"/>
      <c r="V239" s="38"/>
      <c r="W239" s="38"/>
      <c r="X239" s="38"/>
      <c r="Y239" s="38"/>
      <c r="Z239" s="38"/>
      <c r="AA239" s="38"/>
      <c r="AB239" s="38"/>
      <c r="AC239" s="38"/>
      <c r="AD239" s="38"/>
      <c r="AE239" s="38"/>
      <c r="AR239" s="164" t="s">
        <v>171</v>
      </c>
      <c r="AT239" s="164" t="s">
        <v>166</v>
      </c>
      <c r="AU239" s="164" t="s">
        <v>72</v>
      </c>
      <c r="AY239" s="19" t="s">
        <v>172</v>
      </c>
      <c r="BE239" s="165">
        <f>IF(N239="základní",J239,0)</f>
        <v>0</v>
      </c>
      <c r="BF239" s="165">
        <f>IF(N239="snížená",J239,0)</f>
        <v>0</v>
      </c>
      <c r="BG239" s="165">
        <f>IF(N239="zákl. přenesená",J239,0)</f>
        <v>0</v>
      </c>
      <c r="BH239" s="165">
        <f>IF(N239="sníž. přenesená",J239,0)</f>
        <v>0</v>
      </c>
      <c r="BI239" s="165">
        <f>IF(N239="nulová",J239,0)</f>
        <v>0</v>
      </c>
      <c r="BJ239" s="19" t="s">
        <v>79</v>
      </c>
      <c r="BK239" s="165">
        <f>ROUND(I239*H239,2)</f>
        <v>0</v>
      </c>
      <c r="BL239" s="19" t="s">
        <v>171</v>
      </c>
      <c r="BM239" s="164" t="s">
        <v>709</v>
      </c>
    </row>
    <row r="240" s="2" customFormat="1">
      <c r="A240" s="38"/>
      <c r="B240" s="39"/>
      <c r="C240" s="38"/>
      <c r="D240" s="166" t="s">
        <v>174</v>
      </c>
      <c r="E240" s="38"/>
      <c r="F240" s="167" t="s">
        <v>710</v>
      </c>
      <c r="G240" s="38"/>
      <c r="H240" s="38"/>
      <c r="I240" s="168"/>
      <c r="J240" s="38"/>
      <c r="K240" s="38"/>
      <c r="L240" s="39"/>
      <c r="M240" s="169"/>
      <c r="N240" s="170"/>
      <c r="O240" s="72"/>
      <c r="P240" s="72"/>
      <c r="Q240" s="72"/>
      <c r="R240" s="72"/>
      <c r="S240" s="72"/>
      <c r="T240" s="73"/>
      <c r="U240" s="38"/>
      <c r="V240" s="38"/>
      <c r="W240" s="38"/>
      <c r="X240" s="38"/>
      <c r="Y240" s="38"/>
      <c r="Z240" s="38"/>
      <c r="AA240" s="38"/>
      <c r="AB240" s="38"/>
      <c r="AC240" s="38"/>
      <c r="AD240" s="38"/>
      <c r="AE240" s="38"/>
      <c r="AT240" s="19" t="s">
        <v>174</v>
      </c>
      <c r="AU240" s="19" t="s">
        <v>72</v>
      </c>
    </row>
    <row r="241" s="12" customFormat="1">
      <c r="A241" s="12"/>
      <c r="B241" s="205"/>
      <c r="C241" s="12"/>
      <c r="D241" s="166" t="s">
        <v>176</v>
      </c>
      <c r="E241" s="206" t="s">
        <v>3</v>
      </c>
      <c r="F241" s="207" t="s">
        <v>711</v>
      </c>
      <c r="G241" s="12"/>
      <c r="H241" s="206" t="s">
        <v>3</v>
      </c>
      <c r="I241" s="208"/>
      <c r="J241" s="12"/>
      <c r="K241" s="12"/>
      <c r="L241" s="205"/>
      <c r="M241" s="209"/>
      <c r="N241" s="210"/>
      <c r="O241" s="210"/>
      <c r="P241" s="210"/>
      <c r="Q241" s="210"/>
      <c r="R241" s="210"/>
      <c r="S241" s="210"/>
      <c r="T241" s="211"/>
      <c r="U241" s="12"/>
      <c r="V241" s="12"/>
      <c r="W241" s="12"/>
      <c r="X241" s="12"/>
      <c r="Y241" s="12"/>
      <c r="Z241" s="12"/>
      <c r="AA241" s="12"/>
      <c r="AB241" s="12"/>
      <c r="AC241" s="12"/>
      <c r="AD241" s="12"/>
      <c r="AE241" s="12"/>
      <c r="AT241" s="206" t="s">
        <v>176</v>
      </c>
      <c r="AU241" s="206" t="s">
        <v>72</v>
      </c>
      <c r="AV241" s="12" t="s">
        <v>79</v>
      </c>
      <c r="AW241" s="12" t="s">
        <v>33</v>
      </c>
      <c r="AX241" s="12" t="s">
        <v>72</v>
      </c>
      <c r="AY241" s="206" t="s">
        <v>172</v>
      </c>
    </row>
    <row r="242" s="12" customFormat="1">
      <c r="A242" s="12"/>
      <c r="B242" s="205"/>
      <c r="C242" s="12"/>
      <c r="D242" s="166" t="s">
        <v>176</v>
      </c>
      <c r="E242" s="206" t="s">
        <v>3</v>
      </c>
      <c r="F242" s="207" t="s">
        <v>700</v>
      </c>
      <c r="G242" s="12"/>
      <c r="H242" s="206" t="s">
        <v>3</v>
      </c>
      <c r="I242" s="208"/>
      <c r="J242" s="12"/>
      <c r="K242" s="12"/>
      <c r="L242" s="205"/>
      <c r="M242" s="209"/>
      <c r="N242" s="210"/>
      <c r="O242" s="210"/>
      <c r="P242" s="210"/>
      <c r="Q242" s="210"/>
      <c r="R242" s="210"/>
      <c r="S242" s="210"/>
      <c r="T242" s="211"/>
      <c r="U242" s="12"/>
      <c r="V242" s="12"/>
      <c r="W242" s="12"/>
      <c r="X242" s="12"/>
      <c r="Y242" s="12"/>
      <c r="Z242" s="12"/>
      <c r="AA242" s="12"/>
      <c r="AB242" s="12"/>
      <c r="AC242" s="12"/>
      <c r="AD242" s="12"/>
      <c r="AE242" s="12"/>
      <c r="AT242" s="206" t="s">
        <v>176</v>
      </c>
      <c r="AU242" s="206" t="s">
        <v>72</v>
      </c>
      <c r="AV242" s="12" t="s">
        <v>79</v>
      </c>
      <c r="AW242" s="12" t="s">
        <v>33</v>
      </c>
      <c r="AX242" s="12" t="s">
        <v>72</v>
      </c>
      <c r="AY242" s="206" t="s">
        <v>172</v>
      </c>
    </row>
    <row r="243" s="12" customFormat="1">
      <c r="A243" s="12"/>
      <c r="B243" s="205"/>
      <c r="C243" s="12"/>
      <c r="D243" s="166" t="s">
        <v>176</v>
      </c>
      <c r="E243" s="206" t="s">
        <v>3</v>
      </c>
      <c r="F243" s="207" t="s">
        <v>701</v>
      </c>
      <c r="G243" s="12"/>
      <c r="H243" s="206" t="s">
        <v>3</v>
      </c>
      <c r="I243" s="208"/>
      <c r="J243" s="12"/>
      <c r="K243" s="12"/>
      <c r="L243" s="205"/>
      <c r="M243" s="209"/>
      <c r="N243" s="210"/>
      <c r="O243" s="210"/>
      <c r="P243" s="210"/>
      <c r="Q243" s="210"/>
      <c r="R243" s="210"/>
      <c r="S243" s="210"/>
      <c r="T243" s="211"/>
      <c r="U243" s="12"/>
      <c r="V243" s="12"/>
      <c r="W243" s="12"/>
      <c r="X243" s="12"/>
      <c r="Y243" s="12"/>
      <c r="Z243" s="12"/>
      <c r="AA243" s="12"/>
      <c r="AB243" s="12"/>
      <c r="AC243" s="12"/>
      <c r="AD243" s="12"/>
      <c r="AE243" s="12"/>
      <c r="AT243" s="206" t="s">
        <v>176</v>
      </c>
      <c r="AU243" s="206" t="s">
        <v>72</v>
      </c>
      <c r="AV243" s="12" t="s">
        <v>79</v>
      </c>
      <c r="AW243" s="12" t="s">
        <v>33</v>
      </c>
      <c r="AX243" s="12" t="s">
        <v>72</v>
      </c>
      <c r="AY243" s="206" t="s">
        <v>172</v>
      </c>
    </row>
    <row r="244" s="10" customFormat="1">
      <c r="A244" s="10"/>
      <c r="B244" s="171"/>
      <c r="C244" s="10"/>
      <c r="D244" s="166" t="s">
        <v>176</v>
      </c>
      <c r="E244" s="172" t="s">
        <v>3</v>
      </c>
      <c r="F244" s="173" t="s">
        <v>702</v>
      </c>
      <c r="G244" s="10"/>
      <c r="H244" s="174">
        <v>60.240000000000002</v>
      </c>
      <c r="I244" s="175"/>
      <c r="J244" s="10"/>
      <c r="K244" s="10"/>
      <c r="L244" s="171"/>
      <c r="M244" s="176"/>
      <c r="N244" s="177"/>
      <c r="O244" s="177"/>
      <c r="P244" s="177"/>
      <c r="Q244" s="177"/>
      <c r="R244" s="177"/>
      <c r="S244" s="177"/>
      <c r="T244" s="178"/>
      <c r="U244" s="10"/>
      <c r="V244" s="10"/>
      <c r="W244" s="10"/>
      <c r="X244" s="10"/>
      <c r="Y244" s="10"/>
      <c r="Z244" s="10"/>
      <c r="AA244" s="10"/>
      <c r="AB244" s="10"/>
      <c r="AC244" s="10"/>
      <c r="AD244" s="10"/>
      <c r="AE244" s="10"/>
      <c r="AT244" s="172" t="s">
        <v>176</v>
      </c>
      <c r="AU244" s="172" t="s">
        <v>72</v>
      </c>
      <c r="AV244" s="10" t="s">
        <v>81</v>
      </c>
      <c r="AW244" s="10" t="s">
        <v>33</v>
      </c>
      <c r="AX244" s="10" t="s">
        <v>72</v>
      </c>
      <c r="AY244" s="172" t="s">
        <v>172</v>
      </c>
    </row>
    <row r="245" s="12" customFormat="1">
      <c r="A245" s="12"/>
      <c r="B245" s="205"/>
      <c r="C245" s="12"/>
      <c r="D245" s="166" t="s">
        <v>176</v>
      </c>
      <c r="E245" s="206" t="s">
        <v>3</v>
      </c>
      <c r="F245" s="207" t="s">
        <v>703</v>
      </c>
      <c r="G245" s="12"/>
      <c r="H245" s="206" t="s">
        <v>3</v>
      </c>
      <c r="I245" s="208"/>
      <c r="J245" s="12"/>
      <c r="K245" s="12"/>
      <c r="L245" s="205"/>
      <c r="M245" s="209"/>
      <c r="N245" s="210"/>
      <c r="O245" s="210"/>
      <c r="P245" s="210"/>
      <c r="Q245" s="210"/>
      <c r="R245" s="210"/>
      <c r="S245" s="210"/>
      <c r="T245" s="211"/>
      <c r="U245" s="12"/>
      <c r="V245" s="12"/>
      <c r="W245" s="12"/>
      <c r="X245" s="12"/>
      <c r="Y245" s="12"/>
      <c r="Z245" s="12"/>
      <c r="AA245" s="12"/>
      <c r="AB245" s="12"/>
      <c r="AC245" s="12"/>
      <c r="AD245" s="12"/>
      <c r="AE245" s="12"/>
      <c r="AT245" s="206" t="s">
        <v>176</v>
      </c>
      <c r="AU245" s="206" t="s">
        <v>72</v>
      </c>
      <c r="AV245" s="12" t="s">
        <v>79</v>
      </c>
      <c r="AW245" s="12" t="s">
        <v>33</v>
      </c>
      <c r="AX245" s="12" t="s">
        <v>72</v>
      </c>
      <c r="AY245" s="206" t="s">
        <v>172</v>
      </c>
    </row>
    <row r="246" s="10" customFormat="1">
      <c r="A246" s="10"/>
      <c r="B246" s="171"/>
      <c r="C246" s="10"/>
      <c r="D246" s="166" t="s">
        <v>176</v>
      </c>
      <c r="E246" s="172" t="s">
        <v>3</v>
      </c>
      <c r="F246" s="173" t="s">
        <v>704</v>
      </c>
      <c r="G246" s="10"/>
      <c r="H246" s="174">
        <v>7.008</v>
      </c>
      <c r="I246" s="175"/>
      <c r="J246" s="10"/>
      <c r="K246" s="10"/>
      <c r="L246" s="171"/>
      <c r="M246" s="176"/>
      <c r="N246" s="177"/>
      <c r="O246" s="177"/>
      <c r="P246" s="177"/>
      <c r="Q246" s="177"/>
      <c r="R246" s="177"/>
      <c r="S246" s="177"/>
      <c r="T246" s="178"/>
      <c r="U246" s="10"/>
      <c r="V246" s="10"/>
      <c r="W246" s="10"/>
      <c r="X246" s="10"/>
      <c r="Y246" s="10"/>
      <c r="Z246" s="10"/>
      <c r="AA246" s="10"/>
      <c r="AB246" s="10"/>
      <c r="AC246" s="10"/>
      <c r="AD246" s="10"/>
      <c r="AE246" s="10"/>
      <c r="AT246" s="172" t="s">
        <v>176</v>
      </c>
      <c r="AU246" s="172" t="s">
        <v>72</v>
      </c>
      <c r="AV246" s="10" t="s">
        <v>81</v>
      </c>
      <c r="AW246" s="10" t="s">
        <v>33</v>
      </c>
      <c r="AX246" s="10" t="s">
        <v>72</v>
      </c>
      <c r="AY246" s="172" t="s">
        <v>172</v>
      </c>
    </row>
    <row r="247" s="12" customFormat="1">
      <c r="A247" s="12"/>
      <c r="B247" s="205"/>
      <c r="C247" s="12"/>
      <c r="D247" s="166" t="s">
        <v>176</v>
      </c>
      <c r="E247" s="206" t="s">
        <v>3</v>
      </c>
      <c r="F247" s="207" t="s">
        <v>705</v>
      </c>
      <c r="G247" s="12"/>
      <c r="H247" s="206" t="s">
        <v>3</v>
      </c>
      <c r="I247" s="208"/>
      <c r="J247" s="12"/>
      <c r="K247" s="12"/>
      <c r="L247" s="205"/>
      <c r="M247" s="209"/>
      <c r="N247" s="210"/>
      <c r="O247" s="210"/>
      <c r="P247" s="210"/>
      <c r="Q247" s="210"/>
      <c r="R247" s="210"/>
      <c r="S247" s="210"/>
      <c r="T247" s="211"/>
      <c r="U247" s="12"/>
      <c r="V247" s="12"/>
      <c r="W247" s="12"/>
      <c r="X247" s="12"/>
      <c r="Y247" s="12"/>
      <c r="Z247" s="12"/>
      <c r="AA247" s="12"/>
      <c r="AB247" s="12"/>
      <c r="AC247" s="12"/>
      <c r="AD247" s="12"/>
      <c r="AE247" s="12"/>
      <c r="AT247" s="206" t="s">
        <v>176</v>
      </c>
      <c r="AU247" s="206" t="s">
        <v>72</v>
      </c>
      <c r="AV247" s="12" t="s">
        <v>79</v>
      </c>
      <c r="AW247" s="12" t="s">
        <v>33</v>
      </c>
      <c r="AX247" s="12" t="s">
        <v>72</v>
      </c>
      <c r="AY247" s="206" t="s">
        <v>172</v>
      </c>
    </row>
    <row r="248" s="10" customFormat="1">
      <c r="A248" s="10"/>
      <c r="B248" s="171"/>
      <c r="C248" s="10"/>
      <c r="D248" s="166" t="s">
        <v>176</v>
      </c>
      <c r="E248" s="172" t="s">
        <v>3</v>
      </c>
      <c r="F248" s="173" t="s">
        <v>706</v>
      </c>
      <c r="G248" s="10"/>
      <c r="H248" s="174">
        <v>25.199999999999999</v>
      </c>
      <c r="I248" s="175"/>
      <c r="J248" s="10"/>
      <c r="K248" s="10"/>
      <c r="L248" s="171"/>
      <c r="M248" s="176"/>
      <c r="N248" s="177"/>
      <c r="O248" s="177"/>
      <c r="P248" s="177"/>
      <c r="Q248" s="177"/>
      <c r="R248" s="177"/>
      <c r="S248" s="177"/>
      <c r="T248" s="178"/>
      <c r="U248" s="10"/>
      <c r="V248" s="10"/>
      <c r="W248" s="10"/>
      <c r="X248" s="10"/>
      <c r="Y248" s="10"/>
      <c r="Z248" s="10"/>
      <c r="AA248" s="10"/>
      <c r="AB248" s="10"/>
      <c r="AC248" s="10"/>
      <c r="AD248" s="10"/>
      <c r="AE248" s="10"/>
      <c r="AT248" s="172" t="s">
        <v>176</v>
      </c>
      <c r="AU248" s="172" t="s">
        <v>72</v>
      </c>
      <c r="AV248" s="10" t="s">
        <v>81</v>
      </c>
      <c r="AW248" s="10" t="s">
        <v>33</v>
      </c>
      <c r="AX248" s="10" t="s">
        <v>72</v>
      </c>
      <c r="AY248" s="172" t="s">
        <v>172</v>
      </c>
    </row>
    <row r="249" s="11" customFormat="1">
      <c r="A249" s="11"/>
      <c r="B249" s="180"/>
      <c r="C249" s="11"/>
      <c r="D249" s="166" t="s">
        <v>176</v>
      </c>
      <c r="E249" s="181" t="s">
        <v>3</v>
      </c>
      <c r="F249" s="182" t="s">
        <v>197</v>
      </c>
      <c r="G249" s="11"/>
      <c r="H249" s="183">
        <v>92.448000000000008</v>
      </c>
      <c r="I249" s="184"/>
      <c r="J249" s="11"/>
      <c r="K249" s="11"/>
      <c r="L249" s="180"/>
      <c r="M249" s="185"/>
      <c r="N249" s="186"/>
      <c r="O249" s="186"/>
      <c r="P249" s="186"/>
      <c r="Q249" s="186"/>
      <c r="R249" s="186"/>
      <c r="S249" s="186"/>
      <c r="T249" s="187"/>
      <c r="U249" s="11"/>
      <c r="V249" s="11"/>
      <c r="W249" s="11"/>
      <c r="X249" s="11"/>
      <c r="Y249" s="11"/>
      <c r="Z249" s="11"/>
      <c r="AA249" s="11"/>
      <c r="AB249" s="11"/>
      <c r="AC249" s="11"/>
      <c r="AD249" s="11"/>
      <c r="AE249" s="11"/>
      <c r="AT249" s="181" t="s">
        <v>176</v>
      </c>
      <c r="AU249" s="181" t="s">
        <v>72</v>
      </c>
      <c r="AV249" s="11" t="s">
        <v>171</v>
      </c>
      <c r="AW249" s="11" t="s">
        <v>33</v>
      </c>
      <c r="AX249" s="11" t="s">
        <v>79</v>
      </c>
      <c r="AY249" s="181" t="s">
        <v>172</v>
      </c>
    </row>
    <row r="250" s="2" customFormat="1" ht="16.5" customHeight="1">
      <c r="A250" s="38"/>
      <c r="B250" s="152"/>
      <c r="C250" s="153" t="s">
        <v>283</v>
      </c>
      <c r="D250" s="153" t="s">
        <v>166</v>
      </c>
      <c r="E250" s="154" t="s">
        <v>712</v>
      </c>
      <c r="F250" s="155" t="s">
        <v>713</v>
      </c>
      <c r="G250" s="156" t="s">
        <v>180</v>
      </c>
      <c r="H250" s="157">
        <v>163.524</v>
      </c>
      <c r="I250" s="158"/>
      <c r="J250" s="159">
        <f>ROUND(I250*H250,2)</f>
        <v>0</v>
      </c>
      <c r="K250" s="155" t="s">
        <v>170</v>
      </c>
      <c r="L250" s="39"/>
      <c r="M250" s="160" t="s">
        <v>3</v>
      </c>
      <c r="N250" s="161" t="s">
        <v>43</v>
      </c>
      <c r="O250" s="72"/>
      <c r="P250" s="162">
        <f>O250*H250</f>
        <v>0</v>
      </c>
      <c r="Q250" s="162">
        <v>0</v>
      </c>
      <c r="R250" s="162">
        <f>Q250*H250</f>
        <v>0</v>
      </c>
      <c r="S250" s="162">
        <v>0</v>
      </c>
      <c r="T250" s="163">
        <f>S250*H250</f>
        <v>0</v>
      </c>
      <c r="U250" s="38"/>
      <c r="V250" s="38"/>
      <c r="W250" s="38"/>
      <c r="X250" s="38"/>
      <c r="Y250" s="38"/>
      <c r="Z250" s="38"/>
      <c r="AA250" s="38"/>
      <c r="AB250" s="38"/>
      <c r="AC250" s="38"/>
      <c r="AD250" s="38"/>
      <c r="AE250" s="38"/>
      <c r="AR250" s="164" t="s">
        <v>171</v>
      </c>
      <c r="AT250" s="164" t="s">
        <v>166</v>
      </c>
      <c r="AU250" s="164" t="s">
        <v>72</v>
      </c>
      <c r="AY250" s="19" t="s">
        <v>172</v>
      </c>
      <c r="BE250" s="165">
        <f>IF(N250="základní",J250,0)</f>
        <v>0</v>
      </c>
      <c r="BF250" s="165">
        <f>IF(N250="snížená",J250,0)</f>
        <v>0</v>
      </c>
      <c r="BG250" s="165">
        <f>IF(N250="zákl. přenesená",J250,0)</f>
        <v>0</v>
      </c>
      <c r="BH250" s="165">
        <f>IF(N250="sníž. přenesená",J250,0)</f>
        <v>0</v>
      </c>
      <c r="BI250" s="165">
        <f>IF(N250="nulová",J250,0)</f>
        <v>0</v>
      </c>
      <c r="BJ250" s="19" t="s">
        <v>79</v>
      </c>
      <c r="BK250" s="165">
        <f>ROUND(I250*H250,2)</f>
        <v>0</v>
      </c>
      <c r="BL250" s="19" t="s">
        <v>171</v>
      </c>
      <c r="BM250" s="164" t="s">
        <v>714</v>
      </c>
    </row>
    <row r="251" s="2" customFormat="1">
      <c r="A251" s="38"/>
      <c r="B251" s="39"/>
      <c r="C251" s="38"/>
      <c r="D251" s="166" t="s">
        <v>174</v>
      </c>
      <c r="E251" s="38"/>
      <c r="F251" s="167" t="s">
        <v>715</v>
      </c>
      <c r="G251" s="38"/>
      <c r="H251" s="38"/>
      <c r="I251" s="168"/>
      <c r="J251" s="38"/>
      <c r="K251" s="38"/>
      <c r="L251" s="39"/>
      <c r="M251" s="169"/>
      <c r="N251" s="170"/>
      <c r="O251" s="72"/>
      <c r="P251" s="72"/>
      <c r="Q251" s="72"/>
      <c r="R251" s="72"/>
      <c r="S251" s="72"/>
      <c r="T251" s="73"/>
      <c r="U251" s="38"/>
      <c r="V251" s="38"/>
      <c r="W251" s="38"/>
      <c r="X251" s="38"/>
      <c r="Y251" s="38"/>
      <c r="Z251" s="38"/>
      <c r="AA251" s="38"/>
      <c r="AB251" s="38"/>
      <c r="AC251" s="38"/>
      <c r="AD251" s="38"/>
      <c r="AE251" s="38"/>
      <c r="AT251" s="19" t="s">
        <v>174</v>
      </c>
      <c r="AU251" s="19" t="s">
        <v>72</v>
      </c>
    </row>
    <row r="252" s="12" customFormat="1">
      <c r="A252" s="12"/>
      <c r="B252" s="205"/>
      <c r="C252" s="12"/>
      <c r="D252" s="166" t="s">
        <v>176</v>
      </c>
      <c r="E252" s="206" t="s">
        <v>3</v>
      </c>
      <c r="F252" s="207" t="s">
        <v>716</v>
      </c>
      <c r="G252" s="12"/>
      <c r="H252" s="206" t="s">
        <v>3</v>
      </c>
      <c r="I252" s="208"/>
      <c r="J252" s="12"/>
      <c r="K252" s="12"/>
      <c r="L252" s="205"/>
      <c r="M252" s="209"/>
      <c r="N252" s="210"/>
      <c r="O252" s="210"/>
      <c r="P252" s="210"/>
      <c r="Q252" s="210"/>
      <c r="R252" s="210"/>
      <c r="S252" s="210"/>
      <c r="T252" s="211"/>
      <c r="U252" s="12"/>
      <c r="V252" s="12"/>
      <c r="W252" s="12"/>
      <c r="X252" s="12"/>
      <c r="Y252" s="12"/>
      <c r="Z252" s="12"/>
      <c r="AA252" s="12"/>
      <c r="AB252" s="12"/>
      <c r="AC252" s="12"/>
      <c r="AD252" s="12"/>
      <c r="AE252" s="12"/>
      <c r="AT252" s="206" t="s">
        <v>176</v>
      </c>
      <c r="AU252" s="206" t="s">
        <v>72</v>
      </c>
      <c r="AV252" s="12" t="s">
        <v>79</v>
      </c>
      <c r="AW252" s="12" t="s">
        <v>33</v>
      </c>
      <c r="AX252" s="12" t="s">
        <v>72</v>
      </c>
      <c r="AY252" s="206" t="s">
        <v>172</v>
      </c>
    </row>
    <row r="253" s="12" customFormat="1">
      <c r="A253" s="12"/>
      <c r="B253" s="205"/>
      <c r="C253" s="12"/>
      <c r="D253" s="166" t="s">
        <v>176</v>
      </c>
      <c r="E253" s="206" t="s">
        <v>3</v>
      </c>
      <c r="F253" s="207" t="s">
        <v>717</v>
      </c>
      <c r="G253" s="12"/>
      <c r="H253" s="206" t="s">
        <v>3</v>
      </c>
      <c r="I253" s="208"/>
      <c r="J253" s="12"/>
      <c r="K253" s="12"/>
      <c r="L253" s="205"/>
      <c r="M253" s="209"/>
      <c r="N253" s="210"/>
      <c r="O253" s="210"/>
      <c r="P253" s="210"/>
      <c r="Q253" s="210"/>
      <c r="R253" s="210"/>
      <c r="S253" s="210"/>
      <c r="T253" s="211"/>
      <c r="U253" s="12"/>
      <c r="V253" s="12"/>
      <c r="W253" s="12"/>
      <c r="X253" s="12"/>
      <c r="Y253" s="12"/>
      <c r="Z253" s="12"/>
      <c r="AA253" s="12"/>
      <c r="AB253" s="12"/>
      <c r="AC253" s="12"/>
      <c r="AD253" s="12"/>
      <c r="AE253" s="12"/>
      <c r="AT253" s="206" t="s">
        <v>176</v>
      </c>
      <c r="AU253" s="206" t="s">
        <v>72</v>
      </c>
      <c r="AV253" s="12" t="s">
        <v>79</v>
      </c>
      <c r="AW253" s="12" t="s">
        <v>33</v>
      </c>
      <c r="AX253" s="12" t="s">
        <v>72</v>
      </c>
      <c r="AY253" s="206" t="s">
        <v>172</v>
      </c>
    </row>
    <row r="254" s="12" customFormat="1">
      <c r="A254" s="12"/>
      <c r="B254" s="205"/>
      <c r="C254" s="12"/>
      <c r="D254" s="166" t="s">
        <v>176</v>
      </c>
      <c r="E254" s="206" t="s">
        <v>3</v>
      </c>
      <c r="F254" s="207" t="s">
        <v>718</v>
      </c>
      <c r="G254" s="12"/>
      <c r="H254" s="206" t="s">
        <v>3</v>
      </c>
      <c r="I254" s="208"/>
      <c r="J254" s="12"/>
      <c r="K254" s="12"/>
      <c r="L254" s="205"/>
      <c r="M254" s="209"/>
      <c r="N254" s="210"/>
      <c r="O254" s="210"/>
      <c r="P254" s="210"/>
      <c r="Q254" s="210"/>
      <c r="R254" s="210"/>
      <c r="S254" s="210"/>
      <c r="T254" s="211"/>
      <c r="U254" s="12"/>
      <c r="V254" s="12"/>
      <c r="W254" s="12"/>
      <c r="X254" s="12"/>
      <c r="Y254" s="12"/>
      <c r="Z254" s="12"/>
      <c r="AA254" s="12"/>
      <c r="AB254" s="12"/>
      <c r="AC254" s="12"/>
      <c r="AD254" s="12"/>
      <c r="AE254" s="12"/>
      <c r="AT254" s="206" t="s">
        <v>176</v>
      </c>
      <c r="AU254" s="206" t="s">
        <v>72</v>
      </c>
      <c r="AV254" s="12" t="s">
        <v>79</v>
      </c>
      <c r="AW254" s="12" t="s">
        <v>33</v>
      </c>
      <c r="AX254" s="12" t="s">
        <v>72</v>
      </c>
      <c r="AY254" s="206" t="s">
        <v>172</v>
      </c>
    </row>
    <row r="255" s="12" customFormat="1">
      <c r="A255" s="12"/>
      <c r="B255" s="205"/>
      <c r="C255" s="12"/>
      <c r="D255" s="166" t="s">
        <v>176</v>
      </c>
      <c r="E255" s="206" t="s">
        <v>3</v>
      </c>
      <c r="F255" s="207" t="s">
        <v>719</v>
      </c>
      <c r="G255" s="12"/>
      <c r="H255" s="206" t="s">
        <v>3</v>
      </c>
      <c r="I255" s="208"/>
      <c r="J255" s="12"/>
      <c r="K255" s="12"/>
      <c r="L255" s="205"/>
      <c r="M255" s="209"/>
      <c r="N255" s="210"/>
      <c r="O255" s="210"/>
      <c r="P255" s="210"/>
      <c r="Q255" s="210"/>
      <c r="R255" s="210"/>
      <c r="S255" s="210"/>
      <c r="T255" s="211"/>
      <c r="U255" s="12"/>
      <c r="V255" s="12"/>
      <c r="W255" s="12"/>
      <c r="X255" s="12"/>
      <c r="Y255" s="12"/>
      <c r="Z255" s="12"/>
      <c r="AA255" s="12"/>
      <c r="AB255" s="12"/>
      <c r="AC255" s="12"/>
      <c r="AD255" s="12"/>
      <c r="AE255" s="12"/>
      <c r="AT255" s="206" t="s">
        <v>176</v>
      </c>
      <c r="AU255" s="206" t="s">
        <v>72</v>
      </c>
      <c r="AV255" s="12" t="s">
        <v>79</v>
      </c>
      <c r="AW255" s="12" t="s">
        <v>33</v>
      </c>
      <c r="AX255" s="12" t="s">
        <v>72</v>
      </c>
      <c r="AY255" s="206" t="s">
        <v>172</v>
      </c>
    </row>
    <row r="256" s="10" customFormat="1">
      <c r="A256" s="10"/>
      <c r="B256" s="171"/>
      <c r="C256" s="10"/>
      <c r="D256" s="166" t="s">
        <v>176</v>
      </c>
      <c r="E256" s="172" t="s">
        <v>3</v>
      </c>
      <c r="F256" s="173" t="s">
        <v>720</v>
      </c>
      <c r="G256" s="10"/>
      <c r="H256" s="174">
        <v>84.715000000000003</v>
      </c>
      <c r="I256" s="175"/>
      <c r="J256" s="10"/>
      <c r="K256" s="10"/>
      <c r="L256" s="171"/>
      <c r="M256" s="176"/>
      <c r="N256" s="177"/>
      <c r="O256" s="177"/>
      <c r="P256" s="177"/>
      <c r="Q256" s="177"/>
      <c r="R256" s="177"/>
      <c r="S256" s="177"/>
      <c r="T256" s="178"/>
      <c r="U256" s="10"/>
      <c r="V256" s="10"/>
      <c r="W256" s="10"/>
      <c r="X256" s="10"/>
      <c r="Y256" s="10"/>
      <c r="Z256" s="10"/>
      <c r="AA256" s="10"/>
      <c r="AB256" s="10"/>
      <c r="AC256" s="10"/>
      <c r="AD256" s="10"/>
      <c r="AE256" s="10"/>
      <c r="AT256" s="172" t="s">
        <v>176</v>
      </c>
      <c r="AU256" s="172" t="s">
        <v>72</v>
      </c>
      <c r="AV256" s="10" t="s">
        <v>81</v>
      </c>
      <c r="AW256" s="10" t="s">
        <v>33</v>
      </c>
      <c r="AX256" s="10" t="s">
        <v>72</v>
      </c>
      <c r="AY256" s="172" t="s">
        <v>172</v>
      </c>
    </row>
    <row r="257" s="12" customFormat="1">
      <c r="A257" s="12"/>
      <c r="B257" s="205"/>
      <c r="C257" s="12"/>
      <c r="D257" s="166" t="s">
        <v>176</v>
      </c>
      <c r="E257" s="206" t="s">
        <v>3</v>
      </c>
      <c r="F257" s="207" t="s">
        <v>635</v>
      </c>
      <c r="G257" s="12"/>
      <c r="H257" s="206" t="s">
        <v>3</v>
      </c>
      <c r="I257" s="208"/>
      <c r="J257" s="12"/>
      <c r="K257" s="12"/>
      <c r="L257" s="205"/>
      <c r="M257" s="209"/>
      <c r="N257" s="210"/>
      <c r="O257" s="210"/>
      <c r="P257" s="210"/>
      <c r="Q257" s="210"/>
      <c r="R257" s="210"/>
      <c r="S257" s="210"/>
      <c r="T257" s="211"/>
      <c r="U257" s="12"/>
      <c r="V257" s="12"/>
      <c r="W257" s="12"/>
      <c r="X257" s="12"/>
      <c r="Y257" s="12"/>
      <c r="Z257" s="12"/>
      <c r="AA257" s="12"/>
      <c r="AB257" s="12"/>
      <c r="AC257" s="12"/>
      <c r="AD257" s="12"/>
      <c r="AE257" s="12"/>
      <c r="AT257" s="206" t="s">
        <v>176</v>
      </c>
      <c r="AU257" s="206" t="s">
        <v>72</v>
      </c>
      <c r="AV257" s="12" t="s">
        <v>79</v>
      </c>
      <c r="AW257" s="12" t="s">
        <v>33</v>
      </c>
      <c r="AX257" s="12" t="s">
        <v>72</v>
      </c>
      <c r="AY257" s="206" t="s">
        <v>172</v>
      </c>
    </row>
    <row r="258" s="10" customFormat="1">
      <c r="A258" s="10"/>
      <c r="B258" s="171"/>
      <c r="C258" s="10"/>
      <c r="D258" s="166" t="s">
        <v>176</v>
      </c>
      <c r="E258" s="172" t="s">
        <v>3</v>
      </c>
      <c r="F258" s="173" t="s">
        <v>721</v>
      </c>
      <c r="G258" s="10"/>
      <c r="H258" s="174">
        <v>76.769000000000005</v>
      </c>
      <c r="I258" s="175"/>
      <c r="J258" s="10"/>
      <c r="K258" s="10"/>
      <c r="L258" s="171"/>
      <c r="M258" s="176"/>
      <c r="N258" s="177"/>
      <c r="O258" s="177"/>
      <c r="P258" s="177"/>
      <c r="Q258" s="177"/>
      <c r="R258" s="177"/>
      <c r="S258" s="177"/>
      <c r="T258" s="178"/>
      <c r="U258" s="10"/>
      <c r="V258" s="10"/>
      <c r="W258" s="10"/>
      <c r="X258" s="10"/>
      <c r="Y258" s="10"/>
      <c r="Z258" s="10"/>
      <c r="AA258" s="10"/>
      <c r="AB258" s="10"/>
      <c r="AC258" s="10"/>
      <c r="AD258" s="10"/>
      <c r="AE258" s="10"/>
      <c r="AT258" s="172" t="s">
        <v>176</v>
      </c>
      <c r="AU258" s="172" t="s">
        <v>72</v>
      </c>
      <c r="AV258" s="10" t="s">
        <v>81</v>
      </c>
      <c r="AW258" s="10" t="s">
        <v>33</v>
      </c>
      <c r="AX258" s="10" t="s">
        <v>72</v>
      </c>
      <c r="AY258" s="172" t="s">
        <v>172</v>
      </c>
    </row>
    <row r="259" s="12" customFormat="1">
      <c r="A259" s="12"/>
      <c r="B259" s="205"/>
      <c r="C259" s="12"/>
      <c r="D259" s="166" t="s">
        <v>176</v>
      </c>
      <c r="E259" s="206" t="s">
        <v>3</v>
      </c>
      <c r="F259" s="207" t="s">
        <v>722</v>
      </c>
      <c r="G259" s="12"/>
      <c r="H259" s="206" t="s">
        <v>3</v>
      </c>
      <c r="I259" s="208"/>
      <c r="J259" s="12"/>
      <c r="K259" s="12"/>
      <c r="L259" s="205"/>
      <c r="M259" s="209"/>
      <c r="N259" s="210"/>
      <c r="O259" s="210"/>
      <c r="P259" s="210"/>
      <c r="Q259" s="210"/>
      <c r="R259" s="210"/>
      <c r="S259" s="210"/>
      <c r="T259" s="211"/>
      <c r="U259" s="12"/>
      <c r="V259" s="12"/>
      <c r="W259" s="12"/>
      <c r="X259" s="12"/>
      <c r="Y259" s="12"/>
      <c r="Z259" s="12"/>
      <c r="AA259" s="12"/>
      <c r="AB259" s="12"/>
      <c r="AC259" s="12"/>
      <c r="AD259" s="12"/>
      <c r="AE259" s="12"/>
      <c r="AT259" s="206" t="s">
        <v>176</v>
      </c>
      <c r="AU259" s="206" t="s">
        <v>72</v>
      </c>
      <c r="AV259" s="12" t="s">
        <v>79</v>
      </c>
      <c r="AW259" s="12" t="s">
        <v>33</v>
      </c>
      <c r="AX259" s="12" t="s">
        <v>72</v>
      </c>
      <c r="AY259" s="206" t="s">
        <v>172</v>
      </c>
    </row>
    <row r="260" s="10" customFormat="1">
      <c r="A260" s="10"/>
      <c r="B260" s="171"/>
      <c r="C260" s="10"/>
      <c r="D260" s="166" t="s">
        <v>176</v>
      </c>
      <c r="E260" s="172" t="s">
        <v>3</v>
      </c>
      <c r="F260" s="173" t="s">
        <v>723</v>
      </c>
      <c r="G260" s="10"/>
      <c r="H260" s="174">
        <v>2.04</v>
      </c>
      <c r="I260" s="175"/>
      <c r="J260" s="10"/>
      <c r="K260" s="10"/>
      <c r="L260" s="171"/>
      <c r="M260" s="176"/>
      <c r="N260" s="177"/>
      <c r="O260" s="177"/>
      <c r="P260" s="177"/>
      <c r="Q260" s="177"/>
      <c r="R260" s="177"/>
      <c r="S260" s="177"/>
      <c r="T260" s="178"/>
      <c r="U260" s="10"/>
      <c r="V260" s="10"/>
      <c r="W260" s="10"/>
      <c r="X260" s="10"/>
      <c r="Y260" s="10"/>
      <c r="Z260" s="10"/>
      <c r="AA260" s="10"/>
      <c r="AB260" s="10"/>
      <c r="AC260" s="10"/>
      <c r="AD260" s="10"/>
      <c r="AE260" s="10"/>
      <c r="AT260" s="172" t="s">
        <v>176</v>
      </c>
      <c r="AU260" s="172" t="s">
        <v>72</v>
      </c>
      <c r="AV260" s="10" t="s">
        <v>81</v>
      </c>
      <c r="AW260" s="10" t="s">
        <v>33</v>
      </c>
      <c r="AX260" s="10" t="s">
        <v>72</v>
      </c>
      <c r="AY260" s="172" t="s">
        <v>172</v>
      </c>
    </row>
    <row r="261" s="11" customFormat="1">
      <c r="A261" s="11"/>
      <c r="B261" s="180"/>
      <c r="C261" s="11"/>
      <c r="D261" s="166" t="s">
        <v>176</v>
      </c>
      <c r="E261" s="181" t="s">
        <v>3</v>
      </c>
      <c r="F261" s="182" t="s">
        <v>197</v>
      </c>
      <c r="G261" s="11"/>
      <c r="H261" s="183">
        <v>163.524</v>
      </c>
      <c r="I261" s="184"/>
      <c r="J261" s="11"/>
      <c r="K261" s="11"/>
      <c r="L261" s="180"/>
      <c r="M261" s="185"/>
      <c r="N261" s="186"/>
      <c r="O261" s="186"/>
      <c r="P261" s="186"/>
      <c r="Q261" s="186"/>
      <c r="R261" s="186"/>
      <c r="S261" s="186"/>
      <c r="T261" s="187"/>
      <c r="U261" s="11"/>
      <c r="V261" s="11"/>
      <c r="W261" s="11"/>
      <c r="X261" s="11"/>
      <c r="Y261" s="11"/>
      <c r="Z261" s="11"/>
      <c r="AA261" s="11"/>
      <c r="AB261" s="11"/>
      <c r="AC261" s="11"/>
      <c r="AD261" s="11"/>
      <c r="AE261" s="11"/>
      <c r="AT261" s="181" t="s">
        <v>176</v>
      </c>
      <c r="AU261" s="181" t="s">
        <v>72</v>
      </c>
      <c r="AV261" s="11" t="s">
        <v>171</v>
      </c>
      <c r="AW261" s="11" t="s">
        <v>33</v>
      </c>
      <c r="AX261" s="11" t="s">
        <v>79</v>
      </c>
      <c r="AY261" s="181" t="s">
        <v>172</v>
      </c>
    </row>
    <row r="262" s="2" customFormat="1" ht="16.5" customHeight="1">
      <c r="A262" s="38"/>
      <c r="B262" s="152"/>
      <c r="C262" s="153" t="s">
        <v>8</v>
      </c>
      <c r="D262" s="153" t="s">
        <v>166</v>
      </c>
      <c r="E262" s="154" t="s">
        <v>724</v>
      </c>
      <c r="F262" s="155" t="s">
        <v>725</v>
      </c>
      <c r="G262" s="156" t="s">
        <v>169</v>
      </c>
      <c r="H262" s="157">
        <v>99.299999999999997</v>
      </c>
      <c r="I262" s="158"/>
      <c r="J262" s="159">
        <f>ROUND(I262*H262,2)</f>
        <v>0</v>
      </c>
      <c r="K262" s="155" t="s">
        <v>170</v>
      </c>
      <c r="L262" s="39"/>
      <c r="M262" s="160" t="s">
        <v>3</v>
      </c>
      <c r="N262" s="161" t="s">
        <v>43</v>
      </c>
      <c r="O262" s="72"/>
      <c r="P262" s="162">
        <f>O262*H262</f>
        <v>0</v>
      </c>
      <c r="Q262" s="162">
        <v>0</v>
      </c>
      <c r="R262" s="162">
        <f>Q262*H262</f>
        <v>0</v>
      </c>
      <c r="S262" s="162">
        <v>0</v>
      </c>
      <c r="T262" s="163">
        <f>S262*H262</f>
        <v>0</v>
      </c>
      <c r="U262" s="38"/>
      <c r="V262" s="38"/>
      <c r="W262" s="38"/>
      <c r="X262" s="38"/>
      <c r="Y262" s="38"/>
      <c r="Z262" s="38"/>
      <c r="AA262" s="38"/>
      <c r="AB262" s="38"/>
      <c r="AC262" s="38"/>
      <c r="AD262" s="38"/>
      <c r="AE262" s="38"/>
      <c r="AR262" s="164" t="s">
        <v>171</v>
      </c>
      <c r="AT262" s="164" t="s">
        <v>166</v>
      </c>
      <c r="AU262" s="164" t="s">
        <v>72</v>
      </c>
      <c r="AY262" s="19" t="s">
        <v>172</v>
      </c>
      <c r="BE262" s="165">
        <f>IF(N262="základní",J262,0)</f>
        <v>0</v>
      </c>
      <c r="BF262" s="165">
        <f>IF(N262="snížená",J262,0)</f>
        <v>0</v>
      </c>
      <c r="BG262" s="165">
        <f>IF(N262="zákl. přenesená",J262,0)</f>
        <v>0</v>
      </c>
      <c r="BH262" s="165">
        <f>IF(N262="sníž. přenesená",J262,0)</f>
        <v>0</v>
      </c>
      <c r="BI262" s="165">
        <f>IF(N262="nulová",J262,0)</f>
        <v>0</v>
      </c>
      <c r="BJ262" s="19" t="s">
        <v>79</v>
      </c>
      <c r="BK262" s="165">
        <f>ROUND(I262*H262,2)</f>
        <v>0</v>
      </c>
      <c r="BL262" s="19" t="s">
        <v>171</v>
      </c>
      <c r="BM262" s="164" t="s">
        <v>726</v>
      </c>
    </row>
    <row r="263" s="2" customFormat="1">
      <c r="A263" s="38"/>
      <c r="B263" s="39"/>
      <c r="C263" s="38"/>
      <c r="D263" s="166" t="s">
        <v>174</v>
      </c>
      <c r="E263" s="38"/>
      <c r="F263" s="167" t="s">
        <v>727</v>
      </c>
      <c r="G263" s="38"/>
      <c r="H263" s="38"/>
      <c r="I263" s="168"/>
      <c r="J263" s="38"/>
      <c r="K263" s="38"/>
      <c r="L263" s="39"/>
      <c r="M263" s="169"/>
      <c r="N263" s="170"/>
      <c r="O263" s="72"/>
      <c r="P263" s="72"/>
      <c r="Q263" s="72"/>
      <c r="R263" s="72"/>
      <c r="S263" s="72"/>
      <c r="T263" s="73"/>
      <c r="U263" s="38"/>
      <c r="V263" s="38"/>
      <c r="W263" s="38"/>
      <c r="X263" s="38"/>
      <c r="Y263" s="38"/>
      <c r="Z263" s="38"/>
      <c r="AA263" s="38"/>
      <c r="AB263" s="38"/>
      <c r="AC263" s="38"/>
      <c r="AD263" s="38"/>
      <c r="AE263" s="38"/>
      <c r="AT263" s="19" t="s">
        <v>174</v>
      </c>
      <c r="AU263" s="19" t="s">
        <v>72</v>
      </c>
    </row>
    <row r="264" s="12" customFormat="1">
      <c r="A264" s="12"/>
      <c r="B264" s="205"/>
      <c r="C264" s="12"/>
      <c r="D264" s="166" t="s">
        <v>176</v>
      </c>
      <c r="E264" s="206" t="s">
        <v>3</v>
      </c>
      <c r="F264" s="207" t="s">
        <v>728</v>
      </c>
      <c r="G264" s="12"/>
      <c r="H264" s="206" t="s">
        <v>3</v>
      </c>
      <c r="I264" s="208"/>
      <c r="J264" s="12"/>
      <c r="K264" s="12"/>
      <c r="L264" s="205"/>
      <c r="M264" s="209"/>
      <c r="N264" s="210"/>
      <c r="O264" s="210"/>
      <c r="P264" s="210"/>
      <c r="Q264" s="210"/>
      <c r="R264" s="210"/>
      <c r="S264" s="210"/>
      <c r="T264" s="211"/>
      <c r="U264" s="12"/>
      <c r="V264" s="12"/>
      <c r="W264" s="12"/>
      <c r="X264" s="12"/>
      <c r="Y264" s="12"/>
      <c r="Z264" s="12"/>
      <c r="AA264" s="12"/>
      <c r="AB264" s="12"/>
      <c r="AC264" s="12"/>
      <c r="AD264" s="12"/>
      <c r="AE264" s="12"/>
      <c r="AT264" s="206" t="s">
        <v>176</v>
      </c>
      <c r="AU264" s="206" t="s">
        <v>72</v>
      </c>
      <c r="AV264" s="12" t="s">
        <v>79</v>
      </c>
      <c r="AW264" s="12" t="s">
        <v>33</v>
      </c>
      <c r="AX264" s="12" t="s">
        <v>72</v>
      </c>
      <c r="AY264" s="206" t="s">
        <v>172</v>
      </c>
    </row>
    <row r="265" s="12" customFormat="1">
      <c r="A265" s="12"/>
      <c r="B265" s="205"/>
      <c r="C265" s="12"/>
      <c r="D265" s="166" t="s">
        <v>176</v>
      </c>
      <c r="E265" s="206" t="s">
        <v>3</v>
      </c>
      <c r="F265" s="207" t="s">
        <v>700</v>
      </c>
      <c r="G265" s="12"/>
      <c r="H265" s="206" t="s">
        <v>3</v>
      </c>
      <c r="I265" s="208"/>
      <c r="J265" s="12"/>
      <c r="K265" s="12"/>
      <c r="L265" s="205"/>
      <c r="M265" s="209"/>
      <c r="N265" s="210"/>
      <c r="O265" s="210"/>
      <c r="P265" s="210"/>
      <c r="Q265" s="210"/>
      <c r="R265" s="210"/>
      <c r="S265" s="210"/>
      <c r="T265" s="211"/>
      <c r="U265" s="12"/>
      <c r="V265" s="12"/>
      <c r="W265" s="12"/>
      <c r="X265" s="12"/>
      <c r="Y265" s="12"/>
      <c r="Z265" s="12"/>
      <c r="AA265" s="12"/>
      <c r="AB265" s="12"/>
      <c r="AC265" s="12"/>
      <c r="AD265" s="12"/>
      <c r="AE265" s="12"/>
      <c r="AT265" s="206" t="s">
        <v>176</v>
      </c>
      <c r="AU265" s="206" t="s">
        <v>72</v>
      </c>
      <c r="AV265" s="12" t="s">
        <v>79</v>
      </c>
      <c r="AW265" s="12" t="s">
        <v>33</v>
      </c>
      <c r="AX265" s="12" t="s">
        <v>72</v>
      </c>
      <c r="AY265" s="206" t="s">
        <v>172</v>
      </c>
    </row>
    <row r="266" s="12" customFormat="1">
      <c r="A266" s="12"/>
      <c r="B266" s="205"/>
      <c r="C266" s="12"/>
      <c r="D266" s="166" t="s">
        <v>176</v>
      </c>
      <c r="E266" s="206" t="s">
        <v>3</v>
      </c>
      <c r="F266" s="207" t="s">
        <v>701</v>
      </c>
      <c r="G266" s="12"/>
      <c r="H266" s="206" t="s">
        <v>3</v>
      </c>
      <c r="I266" s="208"/>
      <c r="J266" s="12"/>
      <c r="K266" s="12"/>
      <c r="L266" s="205"/>
      <c r="M266" s="209"/>
      <c r="N266" s="210"/>
      <c r="O266" s="210"/>
      <c r="P266" s="210"/>
      <c r="Q266" s="210"/>
      <c r="R266" s="210"/>
      <c r="S266" s="210"/>
      <c r="T266" s="211"/>
      <c r="U266" s="12"/>
      <c r="V266" s="12"/>
      <c r="W266" s="12"/>
      <c r="X266" s="12"/>
      <c r="Y266" s="12"/>
      <c r="Z266" s="12"/>
      <c r="AA266" s="12"/>
      <c r="AB266" s="12"/>
      <c r="AC266" s="12"/>
      <c r="AD266" s="12"/>
      <c r="AE266" s="12"/>
      <c r="AT266" s="206" t="s">
        <v>176</v>
      </c>
      <c r="AU266" s="206" t="s">
        <v>72</v>
      </c>
      <c r="AV266" s="12" t="s">
        <v>79</v>
      </c>
      <c r="AW266" s="12" t="s">
        <v>33</v>
      </c>
      <c r="AX266" s="12" t="s">
        <v>72</v>
      </c>
      <c r="AY266" s="206" t="s">
        <v>172</v>
      </c>
    </row>
    <row r="267" s="10" customFormat="1">
      <c r="A267" s="10"/>
      <c r="B267" s="171"/>
      <c r="C267" s="10"/>
      <c r="D267" s="166" t="s">
        <v>176</v>
      </c>
      <c r="E267" s="172" t="s">
        <v>3</v>
      </c>
      <c r="F267" s="173" t="s">
        <v>729</v>
      </c>
      <c r="G267" s="10"/>
      <c r="H267" s="174">
        <v>75.299999999999997</v>
      </c>
      <c r="I267" s="175"/>
      <c r="J267" s="10"/>
      <c r="K267" s="10"/>
      <c r="L267" s="171"/>
      <c r="M267" s="176"/>
      <c r="N267" s="177"/>
      <c r="O267" s="177"/>
      <c r="P267" s="177"/>
      <c r="Q267" s="177"/>
      <c r="R267" s="177"/>
      <c r="S267" s="177"/>
      <c r="T267" s="178"/>
      <c r="U267" s="10"/>
      <c r="V267" s="10"/>
      <c r="W267" s="10"/>
      <c r="X267" s="10"/>
      <c r="Y267" s="10"/>
      <c r="Z267" s="10"/>
      <c r="AA267" s="10"/>
      <c r="AB267" s="10"/>
      <c r="AC267" s="10"/>
      <c r="AD267" s="10"/>
      <c r="AE267" s="10"/>
      <c r="AT267" s="172" t="s">
        <v>176</v>
      </c>
      <c r="AU267" s="172" t="s">
        <v>72</v>
      </c>
      <c r="AV267" s="10" t="s">
        <v>81</v>
      </c>
      <c r="AW267" s="10" t="s">
        <v>33</v>
      </c>
      <c r="AX267" s="10" t="s">
        <v>72</v>
      </c>
      <c r="AY267" s="172" t="s">
        <v>172</v>
      </c>
    </row>
    <row r="268" s="12" customFormat="1">
      <c r="A268" s="12"/>
      <c r="B268" s="205"/>
      <c r="C268" s="12"/>
      <c r="D268" s="166" t="s">
        <v>176</v>
      </c>
      <c r="E268" s="206" t="s">
        <v>3</v>
      </c>
      <c r="F268" s="207" t="s">
        <v>730</v>
      </c>
      <c r="G268" s="12"/>
      <c r="H268" s="206" t="s">
        <v>3</v>
      </c>
      <c r="I268" s="208"/>
      <c r="J268" s="12"/>
      <c r="K268" s="12"/>
      <c r="L268" s="205"/>
      <c r="M268" s="209"/>
      <c r="N268" s="210"/>
      <c r="O268" s="210"/>
      <c r="P268" s="210"/>
      <c r="Q268" s="210"/>
      <c r="R268" s="210"/>
      <c r="S268" s="210"/>
      <c r="T268" s="211"/>
      <c r="U268" s="12"/>
      <c r="V268" s="12"/>
      <c r="W268" s="12"/>
      <c r="X268" s="12"/>
      <c r="Y268" s="12"/>
      <c r="Z268" s="12"/>
      <c r="AA268" s="12"/>
      <c r="AB268" s="12"/>
      <c r="AC268" s="12"/>
      <c r="AD268" s="12"/>
      <c r="AE268" s="12"/>
      <c r="AT268" s="206" t="s">
        <v>176</v>
      </c>
      <c r="AU268" s="206" t="s">
        <v>72</v>
      </c>
      <c r="AV268" s="12" t="s">
        <v>79</v>
      </c>
      <c r="AW268" s="12" t="s">
        <v>33</v>
      </c>
      <c r="AX268" s="12" t="s">
        <v>72</v>
      </c>
      <c r="AY268" s="206" t="s">
        <v>172</v>
      </c>
    </row>
    <row r="269" s="10" customFormat="1">
      <c r="A269" s="10"/>
      <c r="B269" s="171"/>
      <c r="C269" s="10"/>
      <c r="D269" s="166" t="s">
        <v>176</v>
      </c>
      <c r="E269" s="172" t="s">
        <v>3</v>
      </c>
      <c r="F269" s="173" t="s">
        <v>731</v>
      </c>
      <c r="G269" s="10"/>
      <c r="H269" s="174">
        <v>24</v>
      </c>
      <c r="I269" s="175"/>
      <c r="J269" s="10"/>
      <c r="K269" s="10"/>
      <c r="L269" s="171"/>
      <c r="M269" s="176"/>
      <c r="N269" s="177"/>
      <c r="O269" s="177"/>
      <c r="P269" s="177"/>
      <c r="Q269" s="177"/>
      <c r="R269" s="177"/>
      <c r="S269" s="177"/>
      <c r="T269" s="178"/>
      <c r="U269" s="10"/>
      <c r="V269" s="10"/>
      <c r="W269" s="10"/>
      <c r="X269" s="10"/>
      <c r="Y269" s="10"/>
      <c r="Z269" s="10"/>
      <c r="AA269" s="10"/>
      <c r="AB269" s="10"/>
      <c r="AC269" s="10"/>
      <c r="AD269" s="10"/>
      <c r="AE269" s="10"/>
      <c r="AT269" s="172" t="s">
        <v>176</v>
      </c>
      <c r="AU269" s="172" t="s">
        <v>72</v>
      </c>
      <c r="AV269" s="10" t="s">
        <v>81</v>
      </c>
      <c r="AW269" s="10" t="s">
        <v>33</v>
      </c>
      <c r="AX269" s="10" t="s">
        <v>72</v>
      </c>
      <c r="AY269" s="172" t="s">
        <v>172</v>
      </c>
    </row>
    <row r="270" s="11" customFormat="1">
      <c r="A270" s="11"/>
      <c r="B270" s="180"/>
      <c r="C270" s="11"/>
      <c r="D270" s="166" t="s">
        <v>176</v>
      </c>
      <c r="E270" s="181" t="s">
        <v>3</v>
      </c>
      <c r="F270" s="182" t="s">
        <v>197</v>
      </c>
      <c r="G270" s="11"/>
      <c r="H270" s="183">
        <v>99.299999999999997</v>
      </c>
      <c r="I270" s="184"/>
      <c r="J270" s="11"/>
      <c r="K270" s="11"/>
      <c r="L270" s="180"/>
      <c r="M270" s="185"/>
      <c r="N270" s="186"/>
      <c r="O270" s="186"/>
      <c r="P270" s="186"/>
      <c r="Q270" s="186"/>
      <c r="R270" s="186"/>
      <c r="S270" s="186"/>
      <c r="T270" s="187"/>
      <c r="U270" s="11"/>
      <c r="V270" s="11"/>
      <c r="W270" s="11"/>
      <c r="X270" s="11"/>
      <c r="Y270" s="11"/>
      <c r="Z270" s="11"/>
      <c r="AA270" s="11"/>
      <c r="AB270" s="11"/>
      <c r="AC270" s="11"/>
      <c r="AD270" s="11"/>
      <c r="AE270" s="11"/>
      <c r="AT270" s="181" t="s">
        <v>176</v>
      </c>
      <c r="AU270" s="181" t="s">
        <v>72</v>
      </c>
      <c r="AV270" s="11" t="s">
        <v>171</v>
      </c>
      <c r="AW270" s="11" t="s">
        <v>33</v>
      </c>
      <c r="AX270" s="11" t="s">
        <v>79</v>
      </c>
      <c r="AY270" s="181" t="s">
        <v>172</v>
      </c>
    </row>
    <row r="271" s="2" customFormat="1" ht="24.15" customHeight="1">
      <c r="A271" s="38"/>
      <c r="B271" s="152"/>
      <c r="C271" s="153" t="s">
        <v>296</v>
      </c>
      <c r="D271" s="153" t="s">
        <v>166</v>
      </c>
      <c r="E271" s="154" t="s">
        <v>732</v>
      </c>
      <c r="F271" s="155" t="s">
        <v>733</v>
      </c>
      <c r="G271" s="156" t="s">
        <v>214</v>
      </c>
      <c r="H271" s="157">
        <v>448.53899999999999</v>
      </c>
      <c r="I271" s="158"/>
      <c r="J271" s="159">
        <f>ROUND(I271*H271,2)</f>
        <v>0</v>
      </c>
      <c r="K271" s="155" t="s">
        <v>170</v>
      </c>
      <c r="L271" s="39"/>
      <c r="M271" s="160" t="s">
        <v>3</v>
      </c>
      <c r="N271" s="161" t="s">
        <v>43</v>
      </c>
      <c r="O271" s="72"/>
      <c r="P271" s="162">
        <f>O271*H271</f>
        <v>0</v>
      </c>
      <c r="Q271" s="162">
        <v>0</v>
      </c>
      <c r="R271" s="162">
        <f>Q271*H271</f>
        <v>0</v>
      </c>
      <c r="S271" s="162">
        <v>0</v>
      </c>
      <c r="T271" s="163">
        <f>S271*H271</f>
        <v>0</v>
      </c>
      <c r="U271" s="38"/>
      <c r="V271" s="38"/>
      <c r="W271" s="38"/>
      <c r="X271" s="38"/>
      <c r="Y271" s="38"/>
      <c r="Z271" s="38"/>
      <c r="AA271" s="38"/>
      <c r="AB271" s="38"/>
      <c r="AC271" s="38"/>
      <c r="AD271" s="38"/>
      <c r="AE271" s="38"/>
      <c r="AR271" s="164" t="s">
        <v>171</v>
      </c>
      <c r="AT271" s="164" t="s">
        <v>166</v>
      </c>
      <c r="AU271" s="164" t="s">
        <v>72</v>
      </c>
      <c r="AY271" s="19" t="s">
        <v>172</v>
      </c>
      <c r="BE271" s="165">
        <f>IF(N271="základní",J271,0)</f>
        <v>0</v>
      </c>
      <c r="BF271" s="165">
        <f>IF(N271="snížená",J271,0)</f>
        <v>0</v>
      </c>
      <c r="BG271" s="165">
        <f>IF(N271="zákl. přenesená",J271,0)</f>
        <v>0</v>
      </c>
      <c r="BH271" s="165">
        <f>IF(N271="sníž. přenesená",J271,0)</f>
        <v>0</v>
      </c>
      <c r="BI271" s="165">
        <f>IF(N271="nulová",J271,0)</f>
        <v>0</v>
      </c>
      <c r="BJ271" s="19" t="s">
        <v>79</v>
      </c>
      <c r="BK271" s="165">
        <f>ROUND(I271*H271,2)</f>
        <v>0</v>
      </c>
      <c r="BL271" s="19" t="s">
        <v>171</v>
      </c>
      <c r="BM271" s="164" t="s">
        <v>734</v>
      </c>
    </row>
    <row r="272" s="2" customFormat="1">
      <c r="A272" s="38"/>
      <c r="B272" s="39"/>
      <c r="C272" s="38"/>
      <c r="D272" s="166" t="s">
        <v>174</v>
      </c>
      <c r="E272" s="38"/>
      <c r="F272" s="167" t="s">
        <v>735</v>
      </c>
      <c r="G272" s="38"/>
      <c r="H272" s="38"/>
      <c r="I272" s="168"/>
      <c r="J272" s="38"/>
      <c r="K272" s="38"/>
      <c r="L272" s="39"/>
      <c r="M272" s="169"/>
      <c r="N272" s="170"/>
      <c r="O272" s="72"/>
      <c r="P272" s="72"/>
      <c r="Q272" s="72"/>
      <c r="R272" s="72"/>
      <c r="S272" s="72"/>
      <c r="T272" s="73"/>
      <c r="U272" s="38"/>
      <c r="V272" s="38"/>
      <c r="W272" s="38"/>
      <c r="X272" s="38"/>
      <c r="Y272" s="38"/>
      <c r="Z272" s="38"/>
      <c r="AA272" s="38"/>
      <c r="AB272" s="38"/>
      <c r="AC272" s="38"/>
      <c r="AD272" s="38"/>
      <c r="AE272" s="38"/>
      <c r="AT272" s="19" t="s">
        <v>174</v>
      </c>
      <c r="AU272" s="19" t="s">
        <v>72</v>
      </c>
    </row>
    <row r="273" s="12" customFormat="1">
      <c r="A273" s="12"/>
      <c r="B273" s="205"/>
      <c r="C273" s="12"/>
      <c r="D273" s="166" t="s">
        <v>176</v>
      </c>
      <c r="E273" s="206" t="s">
        <v>3</v>
      </c>
      <c r="F273" s="207" t="s">
        <v>736</v>
      </c>
      <c r="G273" s="12"/>
      <c r="H273" s="206" t="s">
        <v>3</v>
      </c>
      <c r="I273" s="208"/>
      <c r="J273" s="12"/>
      <c r="K273" s="12"/>
      <c r="L273" s="205"/>
      <c r="M273" s="209"/>
      <c r="N273" s="210"/>
      <c r="O273" s="210"/>
      <c r="P273" s="210"/>
      <c r="Q273" s="210"/>
      <c r="R273" s="210"/>
      <c r="S273" s="210"/>
      <c r="T273" s="211"/>
      <c r="U273" s="12"/>
      <c r="V273" s="12"/>
      <c r="W273" s="12"/>
      <c r="X273" s="12"/>
      <c r="Y273" s="12"/>
      <c r="Z273" s="12"/>
      <c r="AA273" s="12"/>
      <c r="AB273" s="12"/>
      <c r="AC273" s="12"/>
      <c r="AD273" s="12"/>
      <c r="AE273" s="12"/>
      <c r="AT273" s="206" t="s">
        <v>176</v>
      </c>
      <c r="AU273" s="206" t="s">
        <v>72</v>
      </c>
      <c r="AV273" s="12" t="s">
        <v>79</v>
      </c>
      <c r="AW273" s="12" t="s">
        <v>33</v>
      </c>
      <c r="AX273" s="12" t="s">
        <v>72</v>
      </c>
      <c r="AY273" s="206" t="s">
        <v>172</v>
      </c>
    </row>
    <row r="274" s="12" customFormat="1">
      <c r="A274" s="12"/>
      <c r="B274" s="205"/>
      <c r="C274" s="12"/>
      <c r="D274" s="166" t="s">
        <v>176</v>
      </c>
      <c r="E274" s="206" t="s">
        <v>3</v>
      </c>
      <c r="F274" s="207" t="s">
        <v>737</v>
      </c>
      <c r="G274" s="12"/>
      <c r="H274" s="206" t="s">
        <v>3</v>
      </c>
      <c r="I274" s="208"/>
      <c r="J274" s="12"/>
      <c r="K274" s="12"/>
      <c r="L274" s="205"/>
      <c r="M274" s="209"/>
      <c r="N274" s="210"/>
      <c r="O274" s="210"/>
      <c r="P274" s="210"/>
      <c r="Q274" s="210"/>
      <c r="R274" s="210"/>
      <c r="S274" s="210"/>
      <c r="T274" s="211"/>
      <c r="U274" s="12"/>
      <c r="V274" s="12"/>
      <c r="W274" s="12"/>
      <c r="X274" s="12"/>
      <c r="Y274" s="12"/>
      <c r="Z274" s="12"/>
      <c r="AA274" s="12"/>
      <c r="AB274" s="12"/>
      <c r="AC274" s="12"/>
      <c r="AD274" s="12"/>
      <c r="AE274" s="12"/>
      <c r="AT274" s="206" t="s">
        <v>176</v>
      </c>
      <c r="AU274" s="206" t="s">
        <v>72</v>
      </c>
      <c r="AV274" s="12" t="s">
        <v>79</v>
      </c>
      <c r="AW274" s="12" t="s">
        <v>33</v>
      </c>
      <c r="AX274" s="12" t="s">
        <v>72</v>
      </c>
      <c r="AY274" s="206" t="s">
        <v>172</v>
      </c>
    </row>
    <row r="275" s="12" customFormat="1">
      <c r="A275" s="12"/>
      <c r="B275" s="205"/>
      <c r="C275" s="12"/>
      <c r="D275" s="166" t="s">
        <v>176</v>
      </c>
      <c r="E275" s="206" t="s">
        <v>3</v>
      </c>
      <c r="F275" s="207" t="s">
        <v>738</v>
      </c>
      <c r="G275" s="12"/>
      <c r="H275" s="206" t="s">
        <v>3</v>
      </c>
      <c r="I275" s="208"/>
      <c r="J275" s="12"/>
      <c r="K275" s="12"/>
      <c r="L275" s="205"/>
      <c r="M275" s="209"/>
      <c r="N275" s="210"/>
      <c r="O275" s="210"/>
      <c r="P275" s="210"/>
      <c r="Q275" s="210"/>
      <c r="R275" s="210"/>
      <c r="S275" s="210"/>
      <c r="T275" s="211"/>
      <c r="U275" s="12"/>
      <c r="V275" s="12"/>
      <c r="W275" s="12"/>
      <c r="X275" s="12"/>
      <c r="Y275" s="12"/>
      <c r="Z275" s="12"/>
      <c r="AA275" s="12"/>
      <c r="AB275" s="12"/>
      <c r="AC275" s="12"/>
      <c r="AD275" s="12"/>
      <c r="AE275" s="12"/>
      <c r="AT275" s="206" t="s">
        <v>176</v>
      </c>
      <c r="AU275" s="206" t="s">
        <v>72</v>
      </c>
      <c r="AV275" s="12" t="s">
        <v>79</v>
      </c>
      <c r="AW275" s="12" t="s">
        <v>33</v>
      </c>
      <c r="AX275" s="12" t="s">
        <v>72</v>
      </c>
      <c r="AY275" s="206" t="s">
        <v>172</v>
      </c>
    </row>
    <row r="276" s="10" customFormat="1">
      <c r="A276" s="10"/>
      <c r="B276" s="171"/>
      <c r="C276" s="10"/>
      <c r="D276" s="166" t="s">
        <v>176</v>
      </c>
      <c r="E276" s="172" t="s">
        <v>3</v>
      </c>
      <c r="F276" s="173" t="s">
        <v>739</v>
      </c>
      <c r="G276" s="10"/>
      <c r="H276" s="174">
        <v>38.374000000000002</v>
      </c>
      <c r="I276" s="175"/>
      <c r="J276" s="10"/>
      <c r="K276" s="10"/>
      <c r="L276" s="171"/>
      <c r="M276" s="176"/>
      <c r="N276" s="177"/>
      <c r="O276" s="177"/>
      <c r="P276" s="177"/>
      <c r="Q276" s="177"/>
      <c r="R276" s="177"/>
      <c r="S276" s="177"/>
      <c r="T276" s="178"/>
      <c r="U276" s="10"/>
      <c r="V276" s="10"/>
      <c r="W276" s="10"/>
      <c r="X276" s="10"/>
      <c r="Y276" s="10"/>
      <c r="Z276" s="10"/>
      <c r="AA276" s="10"/>
      <c r="AB276" s="10"/>
      <c r="AC276" s="10"/>
      <c r="AD276" s="10"/>
      <c r="AE276" s="10"/>
      <c r="AT276" s="172" t="s">
        <v>176</v>
      </c>
      <c r="AU276" s="172" t="s">
        <v>72</v>
      </c>
      <c r="AV276" s="10" t="s">
        <v>81</v>
      </c>
      <c r="AW276" s="10" t="s">
        <v>33</v>
      </c>
      <c r="AX276" s="10" t="s">
        <v>72</v>
      </c>
      <c r="AY276" s="172" t="s">
        <v>172</v>
      </c>
    </row>
    <row r="277" s="12" customFormat="1">
      <c r="A277" s="12"/>
      <c r="B277" s="205"/>
      <c r="C277" s="12"/>
      <c r="D277" s="166" t="s">
        <v>176</v>
      </c>
      <c r="E277" s="206" t="s">
        <v>3</v>
      </c>
      <c r="F277" s="207" t="s">
        <v>740</v>
      </c>
      <c r="G277" s="12"/>
      <c r="H277" s="206" t="s">
        <v>3</v>
      </c>
      <c r="I277" s="208"/>
      <c r="J277" s="12"/>
      <c r="K277" s="12"/>
      <c r="L277" s="205"/>
      <c r="M277" s="209"/>
      <c r="N277" s="210"/>
      <c r="O277" s="210"/>
      <c r="P277" s="210"/>
      <c r="Q277" s="210"/>
      <c r="R277" s="210"/>
      <c r="S277" s="210"/>
      <c r="T277" s="211"/>
      <c r="U277" s="12"/>
      <c r="V277" s="12"/>
      <c r="W277" s="12"/>
      <c r="X277" s="12"/>
      <c r="Y277" s="12"/>
      <c r="Z277" s="12"/>
      <c r="AA277" s="12"/>
      <c r="AB277" s="12"/>
      <c r="AC277" s="12"/>
      <c r="AD277" s="12"/>
      <c r="AE277" s="12"/>
      <c r="AT277" s="206" t="s">
        <v>176</v>
      </c>
      <c r="AU277" s="206" t="s">
        <v>72</v>
      </c>
      <c r="AV277" s="12" t="s">
        <v>79</v>
      </c>
      <c r="AW277" s="12" t="s">
        <v>33</v>
      </c>
      <c r="AX277" s="12" t="s">
        <v>72</v>
      </c>
      <c r="AY277" s="206" t="s">
        <v>172</v>
      </c>
    </row>
    <row r="278" s="10" customFormat="1">
      <c r="A278" s="10"/>
      <c r="B278" s="171"/>
      <c r="C278" s="10"/>
      <c r="D278" s="166" t="s">
        <v>176</v>
      </c>
      <c r="E278" s="172" t="s">
        <v>3</v>
      </c>
      <c r="F278" s="173" t="s">
        <v>741</v>
      </c>
      <c r="G278" s="10"/>
      <c r="H278" s="174">
        <v>13.872</v>
      </c>
      <c r="I278" s="175"/>
      <c r="J278" s="10"/>
      <c r="K278" s="10"/>
      <c r="L278" s="171"/>
      <c r="M278" s="176"/>
      <c r="N278" s="177"/>
      <c r="O278" s="177"/>
      <c r="P278" s="177"/>
      <c r="Q278" s="177"/>
      <c r="R278" s="177"/>
      <c r="S278" s="177"/>
      <c r="T278" s="178"/>
      <c r="U278" s="10"/>
      <c r="V278" s="10"/>
      <c r="W278" s="10"/>
      <c r="X278" s="10"/>
      <c r="Y278" s="10"/>
      <c r="Z278" s="10"/>
      <c r="AA278" s="10"/>
      <c r="AB278" s="10"/>
      <c r="AC278" s="10"/>
      <c r="AD278" s="10"/>
      <c r="AE278" s="10"/>
      <c r="AT278" s="172" t="s">
        <v>176</v>
      </c>
      <c r="AU278" s="172" t="s">
        <v>72</v>
      </c>
      <c r="AV278" s="10" t="s">
        <v>81</v>
      </c>
      <c r="AW278" s="10" t="s">
        <v>33</v>
      </c>
      <c r="AX278" s="10" t="s">
        <v>72</v>
      </c>
      <c r="AY278" s="172" t="s">
        <v>172</v>
      </c>
    </row>
    <row r="279" s="12" customFormat="1">
      <c r="A279" s="12"/>
      <c r="B279" s="205"/>
      <c r="C279" s="12"/>
      <c r="D279" s="166" t="s">
        <v>176</v>
      </c>
      <c r="E279" s="206" t="s">
        <v>3</v>
      </c>
      <c r="F279" s="207" t="s">
        <v>742</v>
      </c>
      <c r="G279" s="12"/>
      <c r="H279" s="206" t="s">
        <v>3</v>
      </c>
      <c r="I279" s="208"/>
      <c r="J279" s="12"/>
      <c r="K279" s="12"/>
      <c r="L279" s="205"/>
      <c r="M279" s="209"/>
      <c r="N279" s="210"/>
      <c r="O279" s="210"/>
      <c r="P279" s="210"/>
      <c r="Q279" s="210"/>
      <c r="R279" s="210"/>
      <c r="S279" s="210"/>
      <c r="T279" s="211"/>
      <c r="U279" s="12"/>
      <c r="V279" s="12"/>
      <c r="W279" s="12"/>
      <c r="X279" s="12"/>
      <c r="Y279" s="12"/>
      <c r="Z279" s="12"/>
      <c r="AA279" s="12"/>
      <c r="AB279" s="12"/>
      <c r="AC279" s="12"/>
      <c r="AD279" s="12"/>
      <c r="AE279" s="12"/>
      <c r="AT279" s="206" t="s">
        <v>176</v>
      </c>
      <c r="AU279" s="206" t="s">
        <v>72</v>
      </c>
      <c r="AV279" s="12" t="s">
        <v>79</v>
      </c>
      <c r="AW279" s="12" t="s">
        <v>33</v>
      </c>
      <c r="AX279" s="12" t="s">
        <v>72</v>
      </c>
      <c r="AY279" s="206" t="s">
        <v>172</v>
      </c>
    </row>
    <row r="280" s="12" customFormat="1">
      <c r="A280" s="12"/>
      <c r="B280" s="205"/>
      <c r="C280" s="12"/>
      <c r="D280" s="166" t="s">
        <v>176</v>
      </c>
      <c r="E280" s="206" t="s">
        <v>3</v>
      </c>
      <c r="F280" s="207" t="s">
        <v>743</v>
      </c>
      <c r="G280" s="12"/>
      <c r="H280" s="206" t="s">
        <v>3</v>
      </c>
      <c r="I280" s="208"/>
      <c r="J280" s="12"/>
      <c r="K280" s="12"/>
      <c r="L280" s="205"/>
      <c r="M280" s="209"/>
      <c r="N280" s="210"/>
      <c r="O280" s="210"/>
      <c r="P280" s="210"/>
      <c r="Q280" s="210"/>
      <c r="R280" s="210"/>
      <c r="S280" s="210"/>
      <c r="T280" s="211"/>
      <c r="U280" s="12"/>
      <c r="V280" s="12"/>
      <c r="W280" s="12"/>
      <c r="X280" s="12"/>
      <c r="Y280" s="12"/>
      <c r="Z280" s="12"/>
      <c r="AA280" s="12"/>
      <c r="AB280" s="12"/>
      <c r="AC280" s="12"/>
      <c r="AD280" s="12"/>
      <c r="AE280" s="12"/>
      <c r="AT280" s="206" t="s">
        <v>176</v>
      </c>
      <c r="AU280" s="206" t="s">
        <v>72</v>
      </c>
      <c r="AV280" s="12" t="s">
        <v>79</v>
      </c>
      <c r="AW280" s="12" t="s">
        <v>33</v>
      </c>
      <c r="AX280" s="12" t="s">
        <v>72</v>
      </c>
      <c r="AY280" s="206" t="s">
        <v>172</v>
      </c>
    </row>
    <row r="281" s="10" customFormat="1">
      <c r="A281" s="10"/>
      <c r="B281" s="171"/>
      <c r="C281" s="10"/>
      <c r="D281" s="166" t="s">
        <v>176</v>
      </c>
      <c r="E281" s="172" t="s">
        <v>3</v>
      </c>
      <c r="F281" s="173" t="s">
        <v>744</v>
      </c>
      <c r="G281" s="10"/>
      <c r="H281" s="174">
        <v>294.34300000000002</v>
      </c>
      <c r="I281" s="175"/>
      <c r="J281" s="10"/>
      <c r="K281" s="10"/>
      <c r="L281" s="171"/>
      <c r="M281" s="176"/>
      <c r="N281" s="177"/>
      <c r="O281" s="177"/>
      <c r="P281" s="177"/>
      <c r="Q281" s="177"/>
      <c r="R281" s="177"/>
      <c r="S281" s="177"/>
      <c r="T281" s="178"/>
      <c r="U281" s="10"/>
      <c r="V281" s="10"/>
      <c r="W281" s="10"/>
      <c r="X281" s="10"/>
      <c r="Y281" s="10"/>
      <c r="Z281" s="10"/>
      <c r="AA281" s="10"/>
      <c r="AB281" s="10"/>
      <c r="AC281" s="10"/>
      <c r="AD281" s="10"/>
      <c r="AE281" s="10"/>
      <c r="AT281" s="172" t="s">
        <v>176</v>
      </c>
      <c r="AU281" s="172" t="s">
        <v>72</v>
      </c>
      <c r="AV281" s="10" t="s">
        <v>81</v>
      </c>
      <c r="AW281" s="10" t="s">
        <v>33</v>
      </c>
      <c r="AX281" s="10" t="s">
        <v>72</v>
      </c>
      <c r="AY281" s="172" t="s">
        <v>172</v>
      </c>
    </row>
    <row r="282" s="12" customFormat="1">
      <c r="A282" s="12"/>
      <c r="B282" s="205"/>
      <c r="C282" s="12"/>
      <c r="D282" s="166" t="s">
        <v>176</v>
      </c>
      <c r="E282" s="206" t="s">
        <v>3</v>
      </c>
      <c r="F282" s="207" t="s">
        <v>745</v>
      </c>
      <c r="G282" s="12"/>
      <c r="H282" s="206" t="s">
        <v>3</v>
      </c>
      <c r="I282" s="208"/>
      <c r="J282" s="12"/>
      <c r="K282" s="12"/>
      <c r="L282" s="205"/>
      <c r="M282" s="209"/>
      <c r="N282" s="210"/>
      <c r="O282" s="210"/>
      <c r="P282" s="210"/>
      <c r="Q282" s="210"/>
      <c r="R282" s="210"/>
      <c r="S282" s="210"/>
      <c r="T282" s="211"/>
      <c r="U282" s="12"/>
      <c r="V282" s="12"/>
      <c r="W282" s="12"/>
      <c r="X282" s="12"/>
      <c r="Y282" s="12"/>
      <c r="Z282" s="12"/>
      <c r="AA282" s="12"/>
      <c r="AB282" s="12"/>
      <c r="AC282" s="12"/>
      <c r="AD282" s="12"/>
      <c r="AE282" s="12"/>
      <c r="AT282" s="206" t="s">
        <v>176</v>
      </c>
      <c r="AU282" s="206" t="s">
        <v>72</v>
      </c>
      <c r="AV282" s="12" t="s">
        <v>79</v>
      </c>
      <c r="AW282" s="12" t="s">
        <v>33</v>
      </c>
      <c r="AX282" s="12" t="s">
        <v>72</v>
      </c>
      <c r="AY282" s="206" t="s">
        <v>172</v>
      </c>
    </row>
    <row r="283" s="10" customFormat="1">
      <c r="A283" s="10"/>
      <c r="B283" s="171"/>
      <c r="C283" s="10"/>
      <c r="D283" s="166" t="s">
        <v>176</v>
      </c>
      <c r="E283" s="172" t="s">
        <v>3</v>
      </c>
      <c r="F283" s="173" t="s">
        <v>746</v>
      </c>
      <c r="G283" s="10"/>
      <c r="H283" s="174">
        <v>94.5</v>
      </c>
      <c r="I283" s="175"/>
      <c r="J283" s="10"/>
      <c r="K283" s="10"/>
      <c r="L283" s="171"/>
      <c r="M283" s="176"/>
      <c r="N283" s="177"/>
      <c r="O283" s="177"/>
      <c r="P283" s="177"/>
      <c r="Q283" s="177"/>
      <c r="R283" s="177"/>
      <c r="S283" s="177"/>
      <c r="T283" s="178"/>
      <c r="U283" s="10"/>
      <c r="V283" s="10"/>
      <c r="W283" s="10"/>
      <c r="X283" s="10"/>
      <c r="Y283" s="10"/>
      <c r="Z283" s="10"/>
      <c r="AA283" s="10"/>
      <c r="AB283" s="10"/>
      <c r="AC283" s="10"/>
      <c r="AD283" s="10"/>
      <c r="AE283" s="10"/>
      <c r="AT283" s="172" t="s">
        <v>176</v>
      </c>
      <c r="AU283" s="172" t="s">
        <v>72</v>
      </c>
      <c r="AV283" s="10" t="s">
        <v>81</v>
      </c>
      <c r="AW283" s="10" t="s">
        <v>33</v>
      </c>
      <c r="AX283" s="10" t="s">
        <v>72</v>
      </c>
      <c r="AY283" s="172" t="s">
        <v>172</v>
      </c>
    </row>
    <row r="284" s="12" customFormat="1">
      <c r="A284" s="12"/>
      <c r="B284" s="205"/>
      <c r="C284" s="12"/>
      <c r="D284" s="166" t="s">
        <v>176</v>
      </c>
      <c r="E284" s="206" t="s">
        <v>3</v>
      </c>
      <c r="F284" s="207" t="s">
        <v>747</v>
      </c>
      <c r="G284" s="12"/>
      <c r="H284" s="206" t="s">
        <v>3</v>
      </c>
      <c r="I284" s="208"/>
      <c r="J284" s="12"/>
      <c r="K284" s="12"/>
      <c r="L284" s="205"/>
      <c r="M284" s="209"/>
      <c r="N284" s="210"/>
      <c r="O284" s="210"/>
      <c r="P284" s="210"/>
      <c r="Q284" s="210"/>
      <c r="R284" s="210"/>
      <c r="S284" s="210"/>
      <c r="T284" s="211"/>
      <c r="U284" s="12"/>
      <c r="V284" s="12"/>
      <c r="W284" s="12"/>
      <c r="X284" s="12"/>
      <c r="Y284" s="12"/>
      <c r="Z284" s="12"/>
      <c r="AA284" s="12"/>
      <c r="AB284" s="12"/>
      <c r="AC284" s="12"/>
      <c r="AD284" s="12"/>
      <c r="AE284" s="12"/>
      <c r="AT284" s="206" t="s">
        <v>176</v>
      </c>
      <c r="AU284" s="206" t="s">
        <v>72</v>
      </c>
      <c r="AV284" s="12" t="s">
        <v>79</v>
      </c>
      <c r="AW284" s="12" t="s">
        <v>33</v>
      </c>
      <c r="AX284" s="12" t="s">
        <v>72</v>
      </c>
      <c r="AY284" s="206" t="s">
        <v>172</v>
      </c>
    </row>
    <row r="285" s="10" customFormat="1">
      <c r="A285" s="10"/>
      <c r="B285" s="171"/>
      <c r="C285" s="10"/>
      <c r="D285" s="166" t="s">
        <v>176</v>
      </c>
      <c r="E285" s="172" t="s">
        <v>3</v>
      </c>
      <c r="F285" s="173" t="s">
        <v>748</v>
      </c>
      <c r="G285" s="10"/>
      <c r="H285" s="174">
        <v>3.4500000000000002</v>
      </c>
      <c r="I285" s="175"/>
      <c r="J285" s="10"/>
      <c r="K285" s="10"/>
      <c r="L285" s="171"/>
      <c r="M285" s="176"/>
      <c r="N285" s="177"/>
      <c r="O285" s="177"/>
      <c r="P285" s="177"/>
      <c r="Q285" s="177"/>
      <c r="R285" s="177"/>
      <c r="S285" s="177"/>
      <c r="T285" s="178"/>
      <c r="U285" s="10"/>
      <c r="V285" s="10"/>
      <c r="W285" s="10"/>
      <c r="X285" s="10"/>
      <c r="Y285" s="10"/>
      <c r="Z285" s="10"/>
      <c r="AA285" s="10"/>
      <c r="AB285" s="10"/>
      <c r="AC285" s="10"/>
      <c r="AD285" s="10"/>
      <c r="AE285" s="10"/>
      <c r="AT285" s="172" t="s">
        <v>176</v>
      </c>
      <c r="AU285" s="172" t="s">
        <v>72</v>
      </c>
      <c r="AV285" s="10" t="s">
        <v>81</v>
      </c>
      <c r="AW285" s="10" t="s">
        <v>33</v>
      </c>
      <c r="AX285" s="10" t="s">
        <v>72</v>
      </c>
      <c r="AY285" s="172" t="s">
        <v>172</v>
      </c>
    </row>
    <row r="286" s="12" customFormat="1">
      <c r="A286" s="12"/>
      <c r="B286" s="205"/>
      <c r="C286" s="12"/>
      <c r="D286" s="166" t="s">
        <v>176</v>
      </c>
      <c r="E286" s="206" t="s">
        <v>3</v>
      </c>
      <c r="F286" s="207" t="s">
        <v>749</v>
      </c>
      <c r="G286" s="12"/>
      <c r="H286" s="206" t="s">
        <v>3</v>
      </c>
      <c r="I286" s="208"/>
      <c r="J286" s="12"/>
      <c r="K286" s="12"/>
      <c r="L286" s="205"/>
      <c r="M286" s="209"/>
      <c r="N286" s="210"/>
      <c r="O286" s="210"/>
      <c r="P286" s="210"/>
      <c r="Q286" s="210"/>
      <c r="R286" s="210"/>
      <c r="S286" s="210"/>
      <c r="T286" s="211"/>
      <c r="U286" s="12"/>
      <c r="V286" s="12"/>
      <c r="W286" s="12"/>
      <c r="X286" s="12"/>
      <c r="Y286" s="12"/>
      <c r="Z286" s="12"/>
      <c r="AA286" s="12"/>
      <c r="AB286" s="12"/>
      <c r="AC286" s="12"/>
      <c r="AD286" s="12"/>
      <c r="AE286" s="12"/>
      <c r="AT286" s="206" t="s">
        <v>176</v>
      </c>
      <c r="AU286" s="206" t="s">
        <v>72</v>
      </c>
      <c r="AV286" s="12" t="s">
        <v>79</v>
      </c>
      <c r="AW286" s="12" t="s">
        <v>33</v>
      </c>
      <c r="AX286" s="12" t="s">
        <v>72</v>
      </c>
      <c r="AY286" s="206" t="s">
        <v>172</v>
      </c>
    </row>
    <row r="287" s="10" customFormat="1">
      <c r="A287" s="10"/>
      <c r="B287" s="171"/>
      <c r="C287" s="10"/>
      <c r="D287" s="166" t="s">
        <v>176</v>
      </c>
      <c r="E287" s="172" t="s">
        <v>3</v>
      </c>
      <c r="F287" s="173" t="s">
        <v>750</v>
      </c>
      <c r="G287" s="10"/>
      <c r="H287" s="174">
        <v>4</v>
      </c>
      <c r="I287" s="175"/>
      <c r="J287" s="10"/>
      <c r="K287" s="10"/>
      <c r="L287" s="171"/>
      <c r="M287" s="176"/>
      <c r="N287" s="177"/>
      <c r="O287" s="177"/>
      <c r="P287" s="177"/>
      <c r="Q287" s="177"/>
      <c r="R287" s="177"/>
      <c r="S287" s="177"/>
      <c r="T287" s="178"/>
      <c r="U287" s="10"/>
      <c r="V287" s="10"/>
      <c r="W287" s="10"/>
      <c r="X287" s="10"/>
      <c r="Y287" s="10"/>
      <c r="Z287" s="10"/>
      <c r="AA287" s="10"/>
      <c r="AB287" s="10"/>
      <c r="AC287" s="10"/>
      <c r="AD287" s="10"/>
      <c r="AE287" s="10"/>
      <c r="AT287" s="172" t="s">
        <v>176</v>
      </c>
      <c r="AU287" s="172" t="s">
        <v>72</v>
      </c>
      <c r="AV287" s="10" t="s">
        <v>81</v>
      </c>
      <c r="AW287" s="10" t="s">
        <v>33</v>
      </c>
      <c r="AX287" s="10" t="s">
        <v>72</v>
      </c>
      <c r="AY287" s="172" t="s">
        <v>172</v>
      </c>
    </row>
    <row r="288" s="11" customFormat="1">
      <c r="A288" s="11"/>
      <c r="B288" s="180"/>
      <c r="C288" s="11"/>
      <c r="D288" s="166" t="s">
        <v>176</v>
      </c>
      <c r="E288" s="181" t="s">
        <v>3</v>
      </c>
      <c r="F288" s="182" t="s">
        <v>197</v>
      </c>
      <c r="G288" s="11"/>
      <c r="H288" s="183">
        <v>448.53899999999999</v>
      </c>
      <c r="I288" s="184"/>
      <c r="J288" s="11"/>
      <c r="K288" s="11"/>
      <c r="L288" s="180"/>
      <c r="M288" s="185"/>
      <c r="N288" s="186"/>
      <c r="O288" s="186"/>
      <c r="P288" s="186"/>
      <c r="Q288" s="186"/>
      <c r="R288" s="186"/>
      <c r="S288" s="186"/>
      <c r="T288" s="187"/>
      <c r="U288" s="11"/>
      <c r="V288" s="11"/>
      <c r="W288" s="11"/>
      <c r="X288" s="11"/>
      <c r="Y288" s="11"/>
      <c r="Z288" s="11"/>
      <c r="AA288" s="11"/>
      <c r="AB288" s="11"/>
      <c r="AC288" s="11"/>
      <c r="AD288" s="11"/>
      <c r="AE288" s="11"/>
      <c r="AT288" s="181" t="s">
        <v>176</v>
      </c>
      <c r="AU288" s="181" t="s">
        <v>72</v>
      </c>
      <c r="AV288" s="11" t="s">
        <v>171</v>
      </c>
      <c r="AW288" s="11" t="s">
        <v>33</v>
      </c>
      <c r="AX288" s="11" t="s">
        <v>79</v>
      </c>
      <c r="AY288" s="181" t="s">
        <v>172</v>
      </c>
    </row>
    <row r="289" s="2" customFormat="1" ht="24.15" customHeight="1">
      <c r="A289" s="38"/>
      <c r="B289" s="152"/>
      <c r="C289" s="153" t="s">
        <v>302</v>
      </c>
      <c r="D289" s="153" t="s">
        <v>166</v>
      </c>
      <c r="E289" s="154" t="s">
        <v>751</v>
      </c>
      <c r="F289" s="155" t="s">
        <v>752</v>
      </c>
      <c r="G289" s="156" t="s">
        <v>214</v>
      </c>
      <c r="H289" s="157">
        <v>70.129999999999995</v>
      </c>
      <c r="I289" s="158"/>
      <c r="J289" s="159">
        <f>ROUND(I289*H289,2)</f>
        <v>0</v>
      </c>
      <c r="K289" s="155" t="s">
        <v>170</v>
      </c>
      <c r="L289" s="39"/>
      <c r="M289" s="160" t="s">
        <v>3</v>
      </c>
      <c r="N289" s="161" t="s">
        <v>43</v>
      </c>
      <c r="O289" s="72"/>
      <c r="P289" s="162">
        <f>O289*H289</f>
        <v>0</v>
      </c>
      <c r="Q289" s="162">
        <v>0</v>
      </c>
      <c r="R289" s="162">
        <f>Q289*H289</f>
        <v>0</v>
      </c>
      <c r="S289" s="162">
        <v>0</v>
      </c>
      <c r="T289" s="163">
        <f>S289*H289</f>
        <v>0</v>
      </c>
      <c r="U289" s="38"/>
      <c r="V289" s="38"/>
      <c r="W289" s="38"/>
      <c r="X289" s="38"/>
      <c r="Y289" s="38"/>
      <c r="Z289" s="38"/>
      <c r="AA289" s="38"/>
      <c r="AB289" s="38"/>
      <c r="AC289" s="38"/>
      <c r="AD289" s="38"/>
      <c r="AE289" s="38"/>
      <c r="AR289" s="164" t="s">
        <v>171</v>
      </c>
      <c r="AT289" s="164" t="s">
        <v>166</v>
      </c>
      <c r="AU289" s="164" t="s">
        <v>72</v>
      </c>
      <c r="AY289" s="19" t="s">
        <v>172</v>
      </c>
      <c r="BE289" s="165">
        <f>IF(N289="základní",J289,0)</f>
        <v>0</v>
      </c>
      <c r="BF289" s="165">
        <f>IF(N289="snížená",J289,0)</f>
        <v>0</v>
      </c>
      <c r="BG289" s="165">
        <f>IF(N289="zákl. přenesená",J289,0)</f>
        <v>0</v>
      </c>
      <c r="BH289" s="165">
        <f>IF(N289="sníž. přenesená",J289,0)</f>
        <v>0</v>
      </c>
      <c r="BI289" s="165">
        <f>IF(N289="nulová",J289,0)</f>
        <v>0</v>
      </c>
      <c r="BJ289" s="19" t="s">
        <v>79</v>
      </c>
      <c r="BK289" s="165">
        <f>ROUND(I289*H289,2)</f>
        <v>0</v>
      </c>
      <c r="BL289" s="19" t="s">
        <v>171</v>
      </c>
      <c r="BM289" s="164" t="s">
        <v>753</v>
      </c>
    </row>
    <row r="290" s="2" customFormat="1">
      <c r="A290" s="38"/>
      <c r="B290" s="39"/>
      <c r="C290" s="38"/>
      <c r="D290" s="166" t="s">
        <v>174</v>
      </c>
      <c r="E290" s="38"/>
      <c r="F290" s="167" t="s">
        <v>754</v>
      </c>
      <c r="G290" s="38"/>
      <c r="H290" s="38"/>
      <c r="I290" s="168"/>
      <c r="J290" s="38"/>
      <c r="K290" s="38"/>
      <c r="L290" s="39"/>
      <c r="M290" s="169"/>
      <c r="N290" s="170"/>
      <c r="O290" s="72"/>
      <c r="P290" s="72"/>
      <c r="Q290" s="72"/>
      <c r="R290" s="72"/>
      <c r="S290" s="72"/>
      <c r="T290" s="73"/>
      <c r="U290" s="38"/>
      <c r="V290" s="38"/>
      <c r="W290" s="38"/>
      <c r="X290" s="38"/>
      <c r="Y290" s="38"/>
      <c r="Z290" s="38"/>
      <c r="AA290" s="38"/>
      <c r="AB290" s="38"/>
      <c r="AC290" s="38"/>
      <c r="AD290" s="38"/>
      <c r="AE290" s="38"/>
      <c r="AT290" s="19" t="s">
        <v>174</v>
      </c>
      <c r="AU290" s="19" t="s">
        <v>72</v>
      </c>
    </row>
    <row r="291" s="12" customFormat="1">
      <c r="A291" s="12"/>
      <c r="B291" s="205"/>
      <c r="C291" s="12"/>
      <c r="D291" s="166" t="s">
        <v>176</v>
      </c>
      <c r="E291" s="206" t="s">
        <v>3</v>
      </c>
      <c r="F291" s="207" t="s">
        <v>755</v>
      </c>
      <c r="G291" s="12"/>
      <c r="H291" s="206" t="s">
        <v>3</v>
      </c>
      <c r="I291" s="208"/>
      <c r="J291" s="12"/>
      <c r="K291" s="12"/>
      <c r="L291" s="205"/>
      <c r="M291" s="209"/>
      <c r="N291" s="210"/>
      <c r="O291" s="210"/>
      <c r="P291" s="210"/>
      <c r="Q291" s="210"/>
      <c r="R291" s="210"/>
      <c r="S291" s="210"/>
      <c r="T291" s="211"/>
      <c r="U291" s="12"/>
      <c r="V291" s="12"/>
      <c r="W291" s="12"/>
      <c r="X291" s="12"/>
      <c r="Y291" s="12"/>
      <c r="Z291" s="12"/>
      <c r="AA291" s="12"/>
      <c r="AB291" s="12"/>
      <c r="AC291" s="12"/>
      <c r="AD291" s="12"/>
      <c r="AE291" s="12"/>
      <c r="AT291" s="206" t="s">
        <v>176</v>
      </c>
      <c r="AU291" s="206" t="s">
        <v>72</v>
      </c>
      <c r="AV291" s="12" t="s">
        <v>79</v>
      </c>
      <c r="AW291" s="12" t="s">
        <v>33</v>
      </c>
      <c r="AX291" s="12" t="s">
        <v>72</v>
      </c>
      <c r="AY291" s="206" t="s">
        <v>172</v>
      </c>
    </row>
    <row r="292" s="12" customFormat="1">
      <c r="A292" s="12"/>
      <c r="B292" s="205"/>
      <c r="C292" s="12"/>
      <c r="D292" s="166" t="s">
        <v>176</v>
      </c>
      <c r="E292" s="206" t="s">
        <v>3</v>
      </c>
      <c r="F292" s="207" t="s">
        <v>756</v>
      </c>
      <c r="G292" s="12"/>
      <c r="H292" s="206" t="s">
        <v>3</v>
      </c>
      <c r="I292" s="208"/>
      <c r="J292" s="12"/>
      <c r="K292" s="12"/>
      <c r="L292" s="205"/>
      <c r="M292" s="209"/>
      <c r="N292" s="210"/>
      <c r="O292" s="210"/>
      <c r="P292" s="210"/>
      <c r="Q292" s="210"/>
      <c r="R292" s="210"/>
      <c r="S292" s="210"/>
      <c r="T292" s="211"/>
      <c r="U292" s="12"/>
      <c r="V292" s="12"/>
      <c r="W292" s="12"/>
      <c r="X292" s="12"/>
      <c r="Y292" s="12"/>
      <c r="Z292" s="12"/>
      <c r="AA292" s="12"/>
      <c r="AB292" s="12"/>
      <c r="AC292" s="12"/>
      <c r="AD292" s="12"/>
      <c r="AE292" s="12"/>
      <c r="AT292" s="206" t="s">
        <v>176</v>
      </c>
      <c r="AU292" s="206" t="s">
        <v>72</v>
      </c>
      <c r="AV292" s="12" t="s">
        <v>79</v>
      </c>
      <c r="AW292" s="12" t="s">
        <v>33</v>
      </c>
      <c r="AX292" s="12" t="s">
        <v>72</v>
      </c>
      <c r="AY292" s="206" t="s">
        <v>172</v>
      </c>
    </row>
    <row r="293" s="10" customFormat="1">
      <c r="A293" s="10"/>
      <c r="B293" s="171"/>
      <c r="C293" s="10"/>
      <c r="D293" s="166" t="s">
        <v>176</v>
      </c>
      <c r="E293" s="172" t="s">
        <v>3</v>
      </c>
      <c r="F293" s="173" t="s">
        <v>641</v>
      </c>
      <c r="G293" s="10"/>
      <c r="H293" s="174">
        <v>17.797000000000001</v>
      </c>
      <c r="I293" s="175"/>
      <c r="J293" s="10"/>
      <c r="K293" s="10"/>
      <c r="L293" s="171"/>
      <c r="M293" s="176"/>
      <c r="N293" s="177"/>
      <c r="O293" s="177"/>
      <c r="P293" s="177"/>
      <c r="Q293" s="177"/>
      <c r="R293" s="177"/>
      <c r="S293" s="177"/>
      <c r="T293" s="178"/>
      <c r="U293" s="10"/>
      <c r="V293" s="10"/>
      <c r="W293" s="10"/>
      <c r="X293" s="10"/>
      <c r="Y293" s="10"/>
      <c r="Z293" s="10"/>
      <c r="AA293" s="10"/>
      <c r="AB293" s="10"/>
      <c r="AC293" s="10"/>
      <c r="AD293" s="10"/>
      <c r="AE293" s="10"/>
      <c r="AT293" s="172" t="s">
        <v>176</v>
      </c>
      <c r="AU293" s="172" t="s">
        <v>72</v>
      </c>
      <c r="AV293" s="10" t="s">
        <v>81</v>
      </c>
      <c r="AW293" s="10" t="s">
        <v>33</v>
      </c>
      <c r="AX293" s="10" t="s">
        <v>72</v>
      </c>
      <c r="AY293" s="172" t="s">
        <v>172</v>
      </c>
    </row>
    <row r="294" s="12" customFormat="1">
      <c r="A294" s="12"/>
      <c r="B294" s="205"/>
      <c r="C294" s="12"/>
      <c r="D294" s="166" t="s">
        <v>176</v>
      </c>
      <c r="E294" s="206" t="s">
        <v>3</v>
      </c>
      <c r="F294" s="207" t="s">
        <v>757</v>
      </c>
      <c r="G294" s="12"/>
      <c r="H294" s="206" t="s">
        <v>3</v>
      </c>
      <c r="I294" s="208"/>
      <c r="J294" s="12"/>
      <c r="K294" s="12"/>
      <c r="L294" s="205"/>
      <c r="M294" s="209"/>
      <c r="N294" s="210"/>
      <c r="O294" s="210"/>
      <c r="P294" s="210"/>
      <c r="Q294" s="210"/>
      <c r="R294" s="210"/>
      <c r="S294" s="210"/>
      <c r="T294" s="211"/>
      <c r="U294" s="12"/>
      <c r="V294" s="12"/>
      <c r="W294" s="12"/>
      <c r="X294" s="12"/>
      <c r="Y294" s="12"/>
      <c r="Z294" s="12"/>
      <c r="AA294" s="12"/>
      <c r="AB294" s="12"/>
      <c r="AC294" s="12"/>
      <c r="AD294" s="12"/>
      <c r="AE294" s="12"/>
      <c r="AT294" s="206" t="s">
        <v>176</v>
      </c>
      <c r="AU294" s="206" t="s">
        <v>72</v>
      </c>
      <c r="AV294" s="12" t="s">
        <v>79</v>
      </c>
      <c r="AW294" s="12" t="s">
        <v>33</v>
      </c>
      <c r="AX294" s="12" t="s">
        <v>72</v>
      </c>
      <c r="AY294" s="206" t="s">
        <v>172</v>
      </c>
    </row>
    <row r="295" s="10" customFormat="1">
      <c r="A295" s="10"/>
      <c r="B295" s="171"/>
      <c r="C295" s="10"/>
      <c r="D295" s="166" t="s">
        <v>176</v>
      </c>
      <c r="E295" s="172" t="s">
        <v>3</v>
      </c>
      <c r="F295" s="173" t="s">
        <v>645</v>
      </c>
      <c r="G295" s="10"/>
      <c r="H295" s="174">
        <v>27.966999999999999</v>
      </c>
      <c r="I295" s="175"/>
      <c r="J295" s="10"/>
      <c r="K295" s="10"/>
      <c r="L295" s="171"/>
      <c r="M295" s="176"/>
      <c r="N295" s="177"/>
      <c r="O295" s="177"/>
      <c r="P295" s="177"/>
      <c r="Q295" s="177"/>
      <c r="R295" s="177"/>
      <c r="S295" s="177"/>
      <c r="T295" s="178"/>
      <c r="U295" s="10"/>
      <c r="V295" s="10"/>
      <c r="W295" s="10"/>
      <c r="X295" s="10"/>
      <c r="Y295" s="10"/>
      <c r="Z295" s="10"/>
      <c r="AA295" s="10"/>
      <c r="AB295" s="10"/>
      <c r="AC295" s="10"/>
      <c r="AD295" s="10"/>
      <c r="AE295" s="10"/>
      <c r="AT295" s="172" t="s">
        <v>176</v>
      </c>
      <c r="AU295" s="172" t="s">
        <v>72</v>
      </c>
      <c r="AV295" s="10" t="s">
        <v>81</v>
      </c>
      <c r="AW295" s="10" t="s">
        <v>33</v>
      </c>
      <c r="AX295" s="10" t="s">
        <v>72</v>
      </c>
      <c r="AY295" s="172" t="s">
        <v>172</v>
      </c>
    </row>
    <row r="296" s="12" customFormat="1">
      <c r="A296" s="12"/>
      <c r="B296" s="205"/>
      <c r="C296" s="12"/>
      <c r="D296" s="166" t="s">
        <v>176</v>
      </c>
      <c r="E296" s="206" t="s">
        <v>3</v>
      </c>
      <c r="F296" s="207" t="s">
        <v>758</v>
      </c>
      <c r="G296" s="12"/>
      <c r="H296" s="206" t="s">
        <v>3</v>
      </c>
      <c r="I296" s="208"/>
      <c r="J296" s="12"/>
      <c r="K296" s="12"/>
      <c r="L296" s="205"/>
      <c r="M296" s="209"/>
      <c r="N296" s="210"/>
      <c r="O296" s="210"/>
      <c r="P296" s="210"/>
      <c r="Q296" s="210"/>
      <c r="R296" s="210"/>
      <c r="S296" s="210"/>
      <c r="T296" s="211"/>
      <c r="U296" s="12"/>
      <c r="V296" s="12"/>
      <c r="W296" s="12"/>
      <c r="X296" s="12"/>
      <c r="Y296" s="12"/>
      <c r="Z296" s="12"/>
      <c r="AA296" s="12"/>
      <c r="AB296" s="12"/>
      <c r="AC296" s="12"/>
      <c r="AD296" s="12"/>
      <c r="AE296" s="12"/>
      <c r="AT296" s="206" t="s">
        <v>176</v>
      </c>
      <c r="AU296" s="206" t="s">
        <v>72</v>
      </c>
      <c r="AV296" s="12" t="s">
        <v>79</v>
      </c>
      <c r="AW296" s="12" t="s">
        <v>33</v>
      </c>
      <c r="AX296" s="12" t="s">
        <v>72</v>
      </c>
      <c r="AY296" s="206" t="s">
        <v>172</v>
      </c>
    </row>
    <row r="297" s="10" customFormat="1">
      <c r="A297" s="10"/>
      <c r="B297" s="171"/>
      <c r="C297" s="10"/>
      <c r="D297" s="166" t="s">
        <v>176</v>
      </c>
      <c r="E297" s="172" t="s">
        <v>3</v>
      </c>
      <c r="F297" s="173" t="s">
        <v>649</v>
      </c>
      <c r="G297" s="10"/>
      <c r="H297" s="174">
        <v>24.366</v>
      </c>
      <c r="I297" s="175"/>
      <c r="J297" s="10"/>
      <c r="K297" s="10"/>
      <c r="L297" s="171"/>
      <c r="M297" s="176"/>
      <c r="N297" s="177"/>
      <c r="O297" s="177"/>
      <c r="P297" s="177"/>
      <c r="Q297" s="177"/>
      <c r="R297" s="177"/>
      <c r="S297" s="177"/>
      <c r="T297" s="178"/>
      <c r="U297" s="10"/>
      <c r="V297" s="10"/>
      <c r="W297" s="10"/>
      <c r="X297" s="10"/>
      <c r="Y297" s="10"/>
      <c r="Z297" s="10"/>
      <c r="AA297" s="10"/>
      <c r="AB297" s="10"/>
      <c r="AC297" s="10"/>
      <c r="AD297" s="10"/>
      <c r="AE297" s="10"/>
      <c r="AT297" s="172" t="s">
        <v>176</v>
      </c>
      <c r="AU297" s="172" t="s">
        <v>72</v>
      </c>
      <c r="AV297" s="10" t="s">
        <v>81</v>
      </c>
      <c r="AW297" s="10" t="s">
        <v>33</v>
      </c>
      <c r="AX297" s="10" t="s">
        <v>72</v>
      </c>
      <c r="AY297" s="172" t="s">
        <v>172</v>
      </c>
    </row>
    <row r="298" s="11" customFormat="1">
      <c r="A298" s="11"/>
      <c r="B298" s="180"/>
      <c r="C298" s="11"/>
      <c r="D298" s="166" t="s">
        <v>176</v>
      </c>
      <c r="E298" s="181" t="s">
        <v>3</v>
      </c>
      <c r="F298" s="182" t="s">
        <v>197</v>
      </c>
      <c r="G298" s="11"/>
      <c r="H298" s="183">
        <v>70.129999999999995</v>
      </c>
      <c r="I298" s="184"/>
      <c r="J298" s="11"/>
      <c r="K298" s="11"/>
      <c r="L298" s="180"/>
      <c r="M298" s="185"/>
      <c r="N298" s="186"/>
      <c r="O298" s="186"/>
      <c r="P298" s="186"/>
      <c r="Q298" s="186"/>
      <c r="R298" s="186"/>
      <c r="S298" s="186"/>
      <c r="T298" s="187"/>
      <c r="U298" s="11"/>
      <c r="V298" s="11"/>
      <c r="W298" s="11"/>
      <c r="X298" s="11"/>
      <c r="Y298" s="11"/>
      <c r="Z298" s="11"/>
      <c r="AA298" s="11"/>
      <c r="AB298" s="11"/>
      <c r="AC298" s="11"/>
      <c r="AD298" s="11"/>
      <c r="AE298" s="11"/>
      <c r="AT298" s="181" t="s">
        <v>176</v>
      </c>
      <c r="AU298" s="181" t="s">
        <v>72</v>
      </c>
      <c r="AV298" s="11" t="s">
        <v>171</v>
      </c>
      <c r="AW298" s="11" t="s">
        <v>33</v>
      </c>
      <c r="AX298" s="11" t="s">
        <v>79</v>
      </c>
      <c r="AY298" s="181" t="s">
        <v>172</v>
      </c>
    </row>
    <row r="299" s="2" customFormat="1" ht="24.15" customHeight="1">
      <c r="A299" s="38"/>
      <c r="B299" s="152"/>
      <c r="C299" s="153" t="s">
        <v>309</v>
      </c>
      <c r="D299" s="153" t="s">
        <v>166</v>
      </c>
      <c r="E299" s="154" t="s">
        <v>759</v>
      </c>
      <c r="F299" s="155" t="s">
        <v>760</v>
      </c>
      <c r="G299" s="156" t="s">
        <v>214</v>
      </c>
      <c r="H299" s="157">
        <v>24.832999999999998</v>
      </c>
      <c r="I299" s="158"/>
      <c r="J299" s="159">
        <f>ROUND(I299*H299,2)</f>
        <v>0</v>
      </c>
      <c r="K299" s="155" t="s">
        <v>170</v>
      </c>
      <c r="L299" s="39"/>
      <c r="M299" s="160" t="s">
        <v>3</v>
      </c>
      <c r="N299" s="161" t="s">
        <v>43</v>
      </c>
      <c r="O299" s="72"/>
      <c r="P299" s="162">
        <f>O299*H299</f>
        <v>0</v>
      </c>
      <c r="Q299" s="162">
        <v>0</v>
      </c>
      <c r="R299" s="162">
        <f>Q299*H299</f>
        <v>0</v>
      </c>
      <c r="S299" s="162">
        <v>0</v>
      </c>
      <c r="T299" s="163">
        <f>S299*H299</f>
        <v>0</v>
      </c>
      <c r="U299" s="38"/>
      <c r="V299" s="38"/>
      <c r="W299" s="38"/>
      <c r="X299" s="38"/>
      <c r="Y299" s="38"/>
      <c r="Z299" s="38"/>
      <c r="AA299" s="38"/>
      <c r="AB299" s="38"/>
      <c r="AC299" s="38"/>
      <c r="AD299" s="38"/>
      <c r="AE299" s="38"/>
      <c r="AR299" s="164" t="s">
        <v>171</v>
      </c>
      <c r="AT299" s="164" t="s">
        <v>166</v>
      </c>
      <c r="AU299" s="164" t="s">
        <v>72</v>
      </c>
      <c r="AY299" s="19" t="s">
        <v>172</v>
      </c>
      <c r="BE299" s="165">
        <f>IF(N299="základní",J299,0)</f>
        <v>0</v>
      </c>
      <c r="BF299" s="165">
        <f>IF(N299="snížená",J299,0)</f>
        <v>0</v>
      </c>
      <c r="BG299" s="165">
        <f>IF(N299="zákl. přenesená",J299,0)</f>
        <v>0</v>
      </c>
      <c r="BH299" s="165">
        <f>IF(N299="sníž. přenesená",J299,0)</f>
        <v>0</v>
      </c>
      <c r="BI299" s="165">
        <f>IF(N299="nulová",J299,0)</f>
        <v>0</v>
      </c>
      <c r="BJ299" s="19" t="s">
        <v>79</v>
      </c>
      <c r="BK299" s="165">
        <f>ROUND(I299*H299,2)</f>
        <v>0</v>
      </c>
      <c r="BL299" s="19" t="s">
        <v>171</v>
      </c>
      <c r="BM299" s="164" t="s">
        <v>761</v>
      </c>
    </row>
    <row r="300" s="2" customFormat="1">
      <c r="A300" s="38"/>
      <c r="B300" s="39"/>
      <c r="C300" s="38"/>
      <c r="D300" s="166" t="s">
        <v>174</v>
      </c>
      <c r="E300" s="38"/>
      <c r="F300" s="167" t="s">
        <v>762</v>
      </c>
      <c r="G300" s="38"/>
      <c r="H300" s="38"/>
      <c r="I300" s="168"/>
      <c r="J300" s="38"/>
      <c r="K300" s="38"/>
      <c r="L300" s="39"/>
      <c r="M300" s="169"/>
      <c r="N300" s="170"/>
      <c r="O300" s="72"/>
      <c r="P300" s="72"/>
      <c r="Q300" s="72"/>
      <c r="R300" s="72"/>
      <c r="S300" s="72"/>
      <c r="T300" s="73"/>
      <c r="U300" s="38"/>
      <c r="V300" s="38"/>
      <c r="W300" s="38"/>
      <c r="X300" s="38"/>
      <c r="Y300" s="38"/>
      <c r="Z300" s="38"/>
      <c r="AA300" s="38"/>
      <c r="AB300" s="38"/>
      <c r="AC300" s="38"/>
      <c r="AD300" s="38"/>
      <c r="AE300" s="38"/>
      <c r="AT300" s="19" t="s">
        <v>174</v>
      </c>
      <c r="AU300" s="19" t="s">
        <v>72</v>
      </c>
    </row>
    <row r="301" s="12" customFormat="1">
      <c r="A301" s="12"/>
      <c r="B301" s="205"/>
      <c r="C301" s="12"/>
      <c r="D301" s="166" t="s">
        <v>176</v>
      </c>
      <c r="E301" s="206" t="s">
        <v>3</v>
      </c>
      <c r="F301" s="207" t="s">
        <v>763</v>
      </c>
      <c r="G301" s="12"/>
      <c r="H301" s="206" t="s">
        <v>3</v>
      </c>
      <c r="I301" s="208"/>
      <c r="J301" s="12"/>
      <c r="K301" s="12"/>
      <c r="L301" s="205"/>
      <c r="M301" s="209"/>
      <c r="N301" s="210"/>
      <c r="O301" s="210"/>
      <c r="P301" s="210"/>
      <c r="Q301" s="210"/>
      <c r="R301" s="210"/>
      <c r="S301" s="210"/>
      <c r="T301" s="211"/>
      <c r="U301" s="12"/>
      <c r="V301" s="12"/>
      <c r="W301" s="12"/>
      <c r="X301" s="12"/>
      <c r="Y301" s="12"/>
      <c r="Z301" s="12"/>
      <c r="AA301" s="12"/>
      <c r="AB301" s="12"/>
      <c r="AC301" s="12"/>
      <c r="AD301" s="12"/>
      <c r="AE301" s="12"/>
      <c r="AT301" s="206" t="s">
        <v>176</v>
      </c>
      <c r="AU301" s="206" t="s">
        <v>72</v>
      </c>
      <c r="AV301" s="12" t="s">
        <v>79</v>
      </c>
      <c r="AW301" s="12" t="s">
        <v>33</v>
      </c>
      <c r="AX301" s="12" t="s">
        <v>72</v>
      </c>
      <c r="AY301" s="206" t="s">
        <v>172</v>
      </c>
    </row>
    <row r="302" s="12" customFormat="1">
      <c r="A302" s="12"/>
      <c r="B302" s="205"/>
      <c r="C302" s="12"/>
      <c r="D302" s="166" t="s">
        <v>176</v>
      </c>
      <c r="E302" s="206" t="s">
        <v>3</v>
      </c>
      <c r="F302" s="207" t="s">
        <v>764</v>
      </c>
      <c r="G302" s="12"/>
      <c r="H302" s="206" t="s">
        <v>3</v>
      </c>
      <c r="I302" s="208"/>
      <c r="J302" s="12"/>
      <c r="K302" s="12"/>
      <c r="L302" s="205"/>
      <c r="M302" s="209"/>
      <c r="N302" s="210"/>
      <c r="O302" s="210"/>
      <c r="P302" s="210"/>
      <c r="Q302" s="210"/>
      <c r="R302" s="210"/>
      <c r="S302" s="210"/>
      <c r="T302" s="211"/>
      <c r="U302" s="12"/>
      <c r="V302" s="12"/>
      <c r="W302" s="12"/>
      <c r="X302" s="12"/>
      <c r="Y302" s="12"/>
      <c r="Z302" s="12"/>
      <c r="AA302" s="12"/>
      <c r="AB302" s="12"/>
      <c r="AC302" s="12"/>
      <c r="AD302" s="12"/>
      <c r="AE302" s="12"/>
      <c r="AT302" s="206" t="s">
        <v>176</v>
      </c>
      <c r="AU302" s="206" t="s">
        <v>72</v>
      </c>
      <c r="AV302" s="12" t="s">
        <v>79</v>
      </c>
      <c r="AW302" s="12" t="s">
        <v>33</v>
      </c>
      <c r="AX302" s="12" t="s">
        <v>72</v>
      </c>
      <c r="AY302" s="206" t="s">
        <v>172</v>
      </c>
    </row>
    <row r="303" s="10" customFormat="1">
      <c r="A303" s="10"/>
      <c r="B303" s="171"/>
      <c r="C303" s="10"/>
      <c r="D303" s="166" t="s">
        <v>176</v>
      </c>
      <c r="E303" s="172" t="s">
        <v>3</v>
      </c>
      <c r="F303" s="173" t="s">
        <v>765</v>
      </c>
      <c r="G303" s="10"/>
      <c r="H303" s="174">
        <v>3.5099999999999998</v>
      </c>
      <c r="I303" s="175"/>
      <c r="J303" s="10"/>
      <c r="K303" s="10"/>
      <c r="L303" s="171"/>
      <c r="M303" s="176"/>
      <c r="N303" s="177"/>
      <c r="O303" s="177"/>
      <c r="P303" s="177"/>
      <c r="Q303" s="177"/>
      <c r="R303" s="177"/>
      <c r="S303" s="177"/>
      <c r="T303" s="178"/>
      <c r="U303" s="10"/>
      <c r="V303" s="10"/>
      <c r="W303" s="10"/>
      <c r="X303" s="10"/>
      <c r="Y303" s="10"/>
      <c r="Z303" s="10"/>
      <c r="AA303" s="10"/>
      <c r="AB303" s="10"/>
      <c r="AC303" s="10"/>
      <c r="AD303" s="10"/>
      <c r="AE303" s="10"/>
      <c r="AT303" s="172" t="s">
        <v>176</v>
      </c>
      <c r="AU303" s="172" t="s">
        <v>72</v>
      </c>
      <c r="AV303" s="10" t="s">
        <v>81</v>
      </c>
      <c r="AW303" s="10" t="s">
        <v>33</v>
      </c>
      <c r="AX303" s="10" t="s">
        <v>72</v>
      </c>
      <c r="AY303" s="172" t="s">
        <v>172</v>
      </c>
    </row>
    <row r="304" s="12" customFormat="1">
      <c r="A304" s="12"/>
      <c r="B304" s="205"/>
      <c r="C304" s="12"/>
      <c r="D304" s="166" t="s">
        <v>176</v>
      </c>
      <c r="E304" s="206" t="s">
        <v>3</v>
      </c>
      <c r="F304" s="207" t="s">
        <v>766</v>
      </c>
      <c r="G304" s="12"/>
      <c r="H304" s="206" t="s">
        <v>3</v>
      </c>
      <c r="I304" s="208"/>
      <c r="J304" s="12"/>
      <c r="K304" s="12"/>
      <c r="L304" s="205"/>
      <c r="M304" s="209"/>
      <c r="N304" s="210"/>
      <c r="O304" s="210"/>
      <c r="P304" s="210"/>
      <c r="Q304" s="210"/>
      <c r="R304" s="210"/>
      <c r="S304" s="210"/>
      <c r="T304" s="211"/>
      <c r="U304" s="12"/>
      <c r="V304" s="12"/>
      <c r="W304" s="12"/>
      <c r="X304" s="12"/>
      <c r="Y304" s="12"/>
      <c r="Z304" s="12"/>
      <c r="AA304" s="12"/>
      <c r="AB304" s="12"/>
      <c r="AC304" s="12"/>
      <c r="AD304" s="12"/>
      <c r="AE304" s="12"/>
      <c r="AT304" s="206" t="s">
        <v>176</v>
      </c>
      <c r="AU304" s="206" t="s">
        <v>72</v>
      </c>
      <c r="AV304" s="12" t="s">
        <v>79</v>
      </c>
      <c r="AW304" s="12" t="s">
        <v>33</v>
      </c>
      <c r="AX304" s="12" t="s">
        <v>72</v>
      </c>
      <c r="AY304" s="206" t="s">
        <v>172</v>
      </c>
    </row>
    <row r="305" s="12" customFormat="1">
      <c r="A305" s="12"/>
      <c r="B305" s="205"/>
      <c r="C305" s="12"/>
      <c r="D305" s="166" t="s">
        <v>176</v>
      </c>
      <c r="E305" s="206" t="s">
        <v>3</v>
      </c>
      <c r="F305" s="207" t="s">
        <v>587</v>
      </c>
      <c r="G305" s="12"/>
      <c r="H305" s="206" t="s">
        <v>3</v>
      </c>
      <c r="I305" s="208"/>
      <c r="J305" s="12"/>
      <c r="K305" s="12"/>
      <c r="L305" s="205"/>
      <c r="M305" s="209"/>
      <c r="N305" s="210"/>
      <c r="O305" s="210"/>
      <c r="P305" s="210"/>
      <c r="Q305" s="210"/>
      <c r="R305" s="210"/>
      <c r="S305" s="210"/>
      <c r="T305" s="211"/>
      <c r="U305" s="12"/>
      <c r="V305" s="12"/>
      <c r="W305" s="12"/>
      <c r="X305" s="12"/>
      <c r="Y305" s="12"/>
      <c r="Z305" s="12"/>
      <c r="AA305" s="12"/>
      <c r="AB305" s="12"/>
      <c r="AC305" s="12"/>
      <c r="AD305" s="12"/>
      <c r="AE305" s="12"/>
      <c r="AT305" s="206" t="s">
        <v>176</v>
      </c>
      <c r="AU305" s="206" t="s">
        <v>72</v>
      </c>
      <c r="AV305" s="12" t="s">
        <v>79</v>
      </c>
      <c r="AW305" s="12" t="s">
        <v>33</v>
      </c>
      <c r="AX305" s="12" t="s">
        <v>72</v>
      </c>
      <c r="AY305" s="206" t="s">
        <v>172</v>
      </c>
    </row>
    <row r="306" s="10" customFormat="1">
      <c r="A306" s="10"/>
      <c r="B306" s="171"/>
      <c r="C306" s="10"/>
      <c r="D306" s="166" t="s">
        <v>176</v>
      </c>
      <c r="E306" s="172" t="s">
        <v>3</v>
      </c>
      <c r="F306" s="173" t="s">
        <v>767</v>
      </c>
      <c r="G306" s="10"/>
      <c r="H306" s="174">
        <v>1.1770000000000001</v>
      </c>
      <c r="I306" s="175"/>
      <c r="J306" s="10"/>
      <c r="K306" s="10"/>
      <c r="L306" s="171"/>
      <c r="M306" s="176"/>
      <c r="N306" s="177"/>
      <c r="O306" s="177"/>
      <c r="P306" s="177"/>
      <c r="Q306" s="177"/>
      <c r="R306" s="177"/>
      <c r="S306" s="177"/>
      <c r="T306" s="178"/>
      <c r="U306" s="10"/>
      <c r="V306" s="10"/>
      <c r="W306" s="10"/>
      <c r="X306" s="10"/>
      <c r="Y306" s="10"/>
      <c r="Z306" s="10"/>
      <c r="AA306" s="10"/>
      <c r="AB306" s="10"/>
      <c r="AC306" s="10"/>
      <c r="AD306" s="10"/>
      <c r="AE306" s="10"/>
      <c r="AT306" s="172" t="s">
        <v>176</v>
      </c>
      <c r="AU306" s="172" t="s">
        <v>72</v>
      </c>
      <c r="AV306" s="10" t="s">
        <v>81</v>
      </c>
      <c r="AW306" s="10" t="s">
        <v>33</v>
      </c>
      <c r="AX306" s="10" t="s">
        <v>72</v>
      </c>
      <c r="AY306" s="172" t="s">
        <v>172</v>
      </c>
    </row>
    <row r="307" s="12" customFormat="1">
      <c r="A307" s="12"/>
      <c r="B307" s="205"/>
      <c r="C307" s="12"/>
      <c r="D307" s="166" t="s">
        <v>176</v>
      </c>
      <c r="E307" s="206" t="s">
        <v>3</v>
      </c>
      <c r="F307" s="207" t="s">
        <v>589</v>
      </c>
      <c r="G307" s="12"/>
      <c r="H307" s="206" t="s">
        <v>3</v>
      </c>
      <c r="I307" s="208"/>
      <c r="J307" s="12"/>
      <c r="K307" s="12"/>
      <c r="L307" s="205"/>
      <c r="M307" s="209"/>
      <c r="N307" s="210"/>
      <c r="O307" s="210"/>
      <c r="P307" s="210"/>
      <c r="Q307" s="210"/>
      <c r="R307" s="210"/>
      <c r="S307" s="210"/>
      <c r="T307" s="211"/>
      <c r="U307" s="12"/>
      <c r="V307" s="12"/>
      <c r="W307" s="12"/>
      <c r="X307" s="12"/>
      <c r="Y307" s="12"/>
      <c r="Z307" s="12"/>
      <c r="AA307" s="12"/>
      <c r="AB307" s="12"/>
      <c r="AC307" s="12"/>
      <c r="AD307" s="12"/>
      <c r="AE307" s="12"/>
      <c r="AT307" s="206" t="s">
        <v>176</v>
      </c>
      <c r="AU307" s="206" t="s">
        <v>72</v>
      </c>
      <c r="AV307" s="12" t="s">
        <v>79</v>
      </c>
      <c r="AW307" s="12" t="s">
        <v>33</v>
      </c>
      <c r="AX307" s="12" t="s">
        <v>72</v>
      </c>
      <c r="AY307" s="206" t="s">
        <v>172</v>
      </c>
    </row>
    <row r="308" s="10" customFormat="1">
      <c r="A308" s="10"/>
      <c r="B308" s="171"/>
      <c r="C308" s="10"/>
      <c r="D308" s="166" t="s">
        <v>176</v>
      </c>
      <c r="E308" s="172" t="s">
        <v>3</v>
      </c>
      <c r="F308" s="173" t="s">
        <v>768</v>
      </c>
      <c r="G308" s="10"/>
      <c r="H308" s="174">
        <v>1.498</v>
      </c>
      <c r="I308" s="175"/>
      <c r="J308" s="10"/>
      <c r="K308" s="10"/>
      <c r="L308" s="171"/>
      <c r="M308" s="176"/>
      <c r="N308" s="177"/>
      <c r="O308" s="177"/>
      <c r="P308" s="177"/>
      <c r="Q308" s="177"/>
      <c r="R308" s="177"/>
      <c r="S308" s="177"/>
      <c r="T308" s="178"/>
      <c r="U308" s="10"/>
      <c r="V308" s="10"/>
      <c r="W308" s="10"/>
      <c r="X308" s="10"/>
      <c r="Y308" s="10"/>
      <c r="Z308" s="10"/>
      <c r="AA308" s="10"/>
      <c r="AB308" s="10"/>
      <c r="AC308" s="10"/>
      <c r="AD308" s="10"/>
      <c r="AE308" s="10"/>
      <c r="AT308" s="172" t="s">
        <v>176</v>
      </c>
      <c r="AU308" s="172" t="s">
        <v>72</v>
      </c>
      <c r="AV308" s="10" t="s">
        <v>81</v>
      </c>
      <c r="AW308" s="10" t="s">
        <v>33</v>
      </c>
      <c r="AX308" s="10" t="s">
        <v>72</v>
      </c>
      <c r="AY308" s="172" t="s">
        <v>172</v>
      </c>
    </row>
    <row r="309" s="12" customFormat="1">
      <c r="A309" s="12"/>
      <c r="B309" s="205"/>
      <c r="C309" s="12"/>
      <c r="D309" s="166" t="s">
        <v>176</v>
      </c>
      <c r="E309" s="206" t="s">
        <v>3</v>
      </c>
      <c r="F309" s="207" t="s">
        <v>769</v>
      </c>
      <c r="G309" s="12"/>
      <c r="H309" s="206" t="s">
        <v>3</v>
      </c>
      <c r="I309" s="208"/>
      <c r="J309" s="12"/>
      <c r="K309" s="12"/>
      <c r="L309" s="205"/>
      <c r="M309" s="209"/>
      <c r="N309" s="210"/>
      <c r="O309" s="210"/>
      <c r="P309" s="210"/>
      <c r="Q309" s="210"/>
      <c r="R309" s="210"/>
      <c r="S309" s="210"/>
      <c r="T309" s="211"/>
      <c r="U309" s="12"/>
      <c r="V309" s="12"/>
      <c r="W309" s="12"/>
      <c r="X309" s="12"/>
      <c r="Y309" s="12"/>
      <c r="Z309" s="12"/>
      <c r="AA309" s="12"/>
      <c r="AB309" s="12"/>
      <c r="AC309" s="12"/>
      <c r="AD309" s="12"/>
      <c r="AE309" s="12"/>
      <c r="AT309" s="206" t="s">
        <v>176</v>
      </c>
      <c r="AU309" s="206" t="s">
        <v>72</v>
      </c>
      <c r="AV309" s="12" t="s">
        <v>79</v>
      </c>
      <c r="AW309" s="12" t="s">
        <v>33</v>
      </c>
      <c r="AX309" s="12" t="s">
        <v>72</v>
      </c>
      <c r="AY309" s="206" t="s">
        <v>172</v>
      </c>
    </row>
    <row r="310" s="12" customFormat="1">
      <c r="A310" s="12"/>
      <c r="B310" s="205"/>
      <c r="C310" s="12"/>
      <c r="D310" s="166" t="s">
        <v>176</v>
      </c>
      <c r="E310" s="206" t="s">
        <v>3</v>
      </c>
      <c r="F310" s="207" t="s">
        <v>587</v>
      </c>
      <c r="G310" s="12"/>
      <c r="H310" s="206" t="s">
        <v>3</v>
      </c>
      <c r="I310" s="208"/>
      <c r="J310" s="12"/>
      <c r="K310" s="12"/>
      <c r="L310" s="205"/>
      <c r="M310" s="209"/>
      <c r="N310" s="210"/>
      <c r="O310" s="210"/>
      <c r="P310" s="210"/>
      <c r="Q310" s="210"/>
      <c r="R310" s="210"/>
      <c r="S310" s="210"/>
      <c r="T310" s="211"/>
      <c r="U310" s="12"/>
      <c r="V310" s="12"/>
      <c r="W310" s="12"/>
      <c r="X310" s="12"/>
      <c r="Y310" s="12"/>
      <c r="Z310" s="12"/>
      <c r="AA310" s="12"/>
      <c r="AB310" s="12"/>
      <c r="AC310" s="12"/>
      <c r="AD310" s="12"/>
      <c r="AE310" s="12"/>
      <c r="AT310" s="206" t="s">
        <v>176</v>
      </c>
      <c r="AU310" s="206" t="s">
        <v>72</v>
      </c>
      <c r="AV310" s="12" t="s">
        <v>79</v>
      </c>
      <c r="AW310" s="12" t="s">
        <v>33</v>
      </c>
      <c r="AX310" s="12" t="s">
        <v>72</v>
      </c>
      <c r="AY310" s="206" t="s">
        <v>172</v>
      </c>
    </row>
    <row r="311" s="10" customFormat="1">
      <c r="A311" s="10"/>
      <c r="B311" s="171"/>
      <c r="C311" s="10"/>
      <c r="D311" s="166" t="s">
        <v>176</v>
      </c>
      <c r="E311" s="172" t="s">
        <v>3</v>
      </c>
      <c r="F311" s="173" t="s">
        <v>770</v>
      </c>
      <c r="G311" s="10"/>
      <c r="H311" s="174">
        <v>1.98</v>
      </c>
      <c r="I311" s="175"/>
      <c r="J311" s="10"/>
      <c r="K311" s="10"/>
      <c r="L311" s="171"/>
      <c r="M311" s="176"/>
      <c r="N311" s="177"/>
      <c r="O311" s="177"/>
      <c r="P311" s="177"/>
      <c r="Q311" s="177"/>
      <c r="R311" s="177"/>
      <c r="S311" s="177"/>
      <c r="T311" s="178"/>
      <c r="U311" s="10"/>
      <c r="V311" s="10"/>
      <c r="W311" s="10"/>
      <c r="X311" s="10"/>
      <c r="Y311" s="10"/>
      <c r="Z311" s="10"/>
      <c r="AA311" s="10"/>
      <c r="AB311" s="10"/>
      <c r="AC311" s="10"/>
      <c r="AD311" s="10"/>
      <c r="AE311" s="10"/>
      <c r="AT311" s="172" t="s">
        <v>176</v>
      </c>
      <c r="AU311" s="172" t="s">
        <v>72</v>
      </c>
      <c r="AV311" s="10" t="s">
        <v>81</v>
      </c>
      <c r="AW311" s="10" t="s">
        <v>33</v>
      </c>
      <c r="AX311" s="10" t="s">
        <v>72</v>
      </c>
      <c r="AY311" s="172" t="s">
        <v>172</v>
      </c>
    </row>
    <row r="312" s="12" customFormat="1">
      <c r="A312" s="12"/>
      <c r="B312" s="205"/>
      <c r="C312" s="12"/>
      <c r="D312" s="166" t="s">
        <v>176</v>
      </c>
      <c r="E312" s="206" t="s">
        <v>3</v>
      </c>
      <c r="F312" s="207" t="s">
        <v>589</v>
      </c>
      <c r="G312" s="12"/>
      <c r="H312" s="206" t="s">
        <v>3</v>
      </c>
      <c r="I312" s="208"/>
      <c r="J312" s="12"/>
      <c r="K312" s="12"/>
      <c r="L312" s="205"/>
      <c r="M312" s="209"/>
      <c r="N312" s="210"/>
      <c r="O312" s="210"/>
      <c r="P312" s="210"/>
      <c r="Q312" s="210"/>
      <c r="R312" s="210"/>
      <c r="S312" s="210"/>
      <c r="T312" s="211"/>
      <c r="U312" s="12"/>
      <c r="V312" s="12"/>
      <c r="W312" s="12"/>
      <c r="X312" s="12"/>
      <c r="Y312" s="12"/>
      <c r="Z312" s="12"/>
      <c r="AA312" s="12"/>
      <c r="AB312" s="12"/>
      <c r="AC312" s="12"/>
      <c r="AD312" s="12"/>
      <c r="AE312" s="12"/>
      <c r="AT312" s="206" t="s">
        <v>176</v>
      </c>
      <c r="AU312" s="206" t="s">
        <v>72</v>
      </c>
      <c r="AV312" s="12" t="s">
        <v>79</v>
      </c>
      <c r="AW312" s="12" t="s">
        <v>33</v>
      </c>
      <c r="AX312" s="12" t="s">
        <v>72</v>
      </c>
      <c r="AY312" s="206" t="s">
        <v>172</v>
      </c>
    </row>
    <row r="313" s="10" customFormat="1">
      <c r="A313" s="10"/>
      <c r="B313" s="171"/>
      <c r="C313" s="10"/>
      <c r="D313" s="166" t="s">
        <v>176</v>
      </c>
      <c r="E313" s="172" t="s">
        <v>3</v>
      </c>
      <c r="F313" s="173" t="s">
        <v>771</v>
      </c>
      <c r="G313" s="10"/>
      <c r="H313" s="174">
        <v>2.52</v>
      </c>
      <c r="I313" s="175"/>
      <c r="J313" s="10"/>
      <c r="K313" s="10"/>
      <c r="L313" s="171"/>
      <c r="M313" s="176"/>
      <c r="N313" s="177"/>
      <c r="O313" s="177"/>
      <c r="P313" s="177"/>
      <c r="Q313" s="177"/>
      <c r="R313" s="177"/>
      <c r="S313" s="177"/>
      <c r="T313" s="178"/>
      <c r="U313" s="10"/>
      <c r="V313" s="10"/>
      <c r="W313" s="10"/>
      <c r="X313" s="10"/>
      <c r="Y313" s="10"/>
      <c r="Z313" s="10"/>
      <c r="AA313" s="10"/>
      <c r="AB313" s="10"/>
      <c r="AC313" s="10"/>
      <c r="AD313" s="10"/>
      <c r="AE313" s="10"/>
      <c r="AT313" s="172" t="s">
        <v>176</v>
      </c>
      <c r="AU313" s="172" t="s">
        <v>72</v>
      </c>
      <c r="AV313" s="10" t="s">
        <v>81</v>
      </c>
      <c r="AW313" s="10" t="s">
        <v>33</v>
      </c>
      <c r="AX313" s="10" t="s">
        <v>72</v>
      </c>
      <c r="AY313" s="172" t="s">
        <v>172</v>
      </c>
    </row>
    <row r="314" s="12" customFormat="1">
      <c r="A314" s="12"/>
      <c r="B314" s="205"/>
      <c r="C314" s="12"/>
      <c r="D314" s="166" t="s">
        <v>176</v>
      </c>
      <c r="E314" s="206" t="s">
        <v>3</v>
      </c>
      <c r="F314" s="207" t="s">
        <v>772</v>
      </c>
      <c r="G314" s="12"/>
      <c r="H314" s="206" t="s">
        <v>3</v>
      </c>
      <c r="I314" s="208"/>
      <c r="J314" s="12"/>
      <c r="K314" s="12"/>
      <c r="L314" s="205"/>
      <c r="M314" s="209"/>
      <c r="N314" s="210"/>
      <c r="O314" s="210"/>
      <c r="P314" s="210"/>
      <c r="Q314" s="210"/>
      <c r="R314" s="210"/>
      <c r="S314" s="210"/>
      <c r="T314" s="211"/>
      <c r="U314" s="12"/>
      <c r="V314" s="12"/>
      <c r="W314" s="12"/>
      <c r="X314" s="12"/>
      <c r="Y314" s="12"/>
      <c r="Z314" s="12"/>
      <c r="AA314" s="12"/>
      <c r="AB314" s="12"/>
      <c r="AC314" s="12"/>
      <c r="AD314" s="12"/>
      <c r="AE314" s="12"/>
      <c r="AT314" s="206" t="s">
        <v>176</v>
      </c>
      <c r="AU314" s="206" t="s">
        <v>72</v>
      </c>
      <c r="AV314" s="12" t="s">
        <v>79</v>
      </c>
      <c r="AW314" s="12" t="s">
        <v>33</v>
      </c>
      <c r="AX314" s="12" t="s">
        <v>72</v>
      </c>
      <c r="AY314" s="206" t="s">
        <v>172</v>
      </c>
    </row>
    <row r="315" s="12" customFormat="1">
      <c r="A315" s="12"/>
      <c r="B315" s="205"/>
      <c r="C315" s="12"/>
      <c r="D315" s="166" t="s">
        <v>176</v>
      </c>
      <c r="E315" s="206" t="s">
        <v>3</v>
      </c>
      <c r="F315" s="207" t="s">
        <v>587</v>
      </c>
      <c r="G315" s="12"/>
      <c r="H315" s="206" t="s">
        <v>3</v>
      </c>
      <c r="I315" s="208"/>
      <c r="J315" s="12"/>
      <c r="K315" s="12"/>
      <c r="L315" s="205"/>
      <c r="M315" s="209"/>
      <c r="N315" s="210"/>
      <c r="O315" s="210"/>
      <c r="P315" s="210"/>
      <c r="Q315" s="210"/>
      <c r="R315" s="210"/>
      <c r="S315" s="210"/>
      <c r="T315" s="211"/>
      <c r="U315" s="12"/>
      <c r="V315" s="12"/>
      <c r="W315" s="12"/>
      <c r="X315" s="12"/>
      <c r="Y315" s="12"/>
      <c r="Z315" s="12"/>
      <c r="AA315" s="12"/>
      <c r="AB315" s="12"/>
      <c r="AC315" s="12"/>
      <c r="AD315" s="12"/>
      <c r="AE315" s="12"/>
      <c r="AT315" s="206" t="s">
        <v>176</v>
      </c>
      <c r="AU315" s="206" t="s">
        <v>72</v>
      </c>
      <c r="AV315" s="12" t="s">
        <v>79</v>
      </c>
      <c r="AW315" s="12" t="s">
        <v>33</v>
      </c>
      <c r="AX315" s="12" t="s">
        <v>72</v>
      </c>
      <c r="AY315" s="206" t="s">
        <v>172</v>
      </c>
    </row>
    <row r="316" s="10" customFormat="1">
      <c r="A316" s="10"/>
      <c r="B316" s="171"/>
      <c r="C316" s="10"/>
      <c r="D316" s="166" t="s">
        <v>176</v>
      </c>
      <c r="E316" s="172" t="s">
        <v>3</v>
      </c>
      <c r="F316" s="173" t="s">
        <v>773</v>
      </c>
      <c r="G316" s="10"/>
      <c r="H316" s="174">
        <v>4.8600000000000003</v>
      </c>
      <c r="I316" s="175"/>
      <c r="J316" s="10"/>
      <c r="K316" s="10"/>
      <c r="L316" s="171"/>
      <c r="M316" s="176"/>
      <c r="N316" s="177"/>
      <c r="O316" s="177"/>
      <c r="P316" s="177"/>
      <c r="Q316" s="177"/>
      <c r="R316" s="177"/>
      <c r="S316" s="177"/>
      <c r="T316" s="178"/>
      <c r="U316" s="10"/>
      <c r="V316" s="10"/>
      <c r="W316" s="10"/>
      <c r="X316" s="10"/>
      <c r="Y316" s="10"/>
      <c r="Z316" s="10"/>
      <c r="AA316" s="10"/>
      <c r="AB316" s="10"/>
      <c r="AC316" s="10"/>
      <c r="AD316" s="10"/>
      <c r="AE316" s="10"/>
      <c r="AT316" s="172" t="s">
        <v>176</v>
      </c>
      <c r="AU316" s="172" t="s">
        <v>72</v>
      </c>
      <c r="AV316" s="10" t="s">
        <v>81</v>
      </c>
      <c r="AW316" s="10" t="s">
        <v>33</v>
      </c>
      <c r="AX316" s="10" t="s">
        <v>72</v>
      </c>
      <c r="AY316" s="172" t="s">
        <v>172</v>
      </c>
    </row>
    <row r="317" s="12" customFormat="1">
      <c r="A317" s="12"/>
      <c r="B317" s="205"/>
      <c r="C317" s="12"/>
      <c r="D317" s="166" t="s">
        <v>176</v>
      </c>
      <c r="E317" s="206" t="s">
        <v>3</v>
      </c>
      <c r="F317" s="207" t="s">
        <v>589</v>
      </c>
      <c r="G317" s="12"/>
      <c r="H317" s="206" t="s">
        <v>3</v>
      </c>
      <c r="I317" s="208"/>
      <c r="J317" s="12"/>
      <c r="K317" s="12"/>
      <c r="L317" s="205"/>
      <c r="M317" s="209"/>
      <c r="N317" s="210"/>
      <c r="O317" s="210"/>
      <c r="P317" s="210"/>
      <c r="Q317" s="210"/>
      <c r="R317" s="210"/>
      <c r="S317" s="210"/>
      <c r="T317" s="211"/>
      <c r="U317" s="12"/>
      <c r="V317" s="12"/>
      <c r="W317" s="12"/>
      <c r="X317" s="12"/>
      <c r="Y317" s="12"/>
      <c r="Z317" s="12"/>
      <c r="AA317" s="12"/>
      <c r="AB317" s="12"/>
      <c r="AC317" s="12"/>
      <c r="AD317" s="12"/>
      <c r="AE317" s="12"/>
      <c r="AT317" s="206" t="s">
        <v>176</v>
      </c>
      <c r="AU317" s="206" t="s">
        <v>72</v>
      </c>
      <c r="AV317" s="12" t="s">
        <v>79</v>
      </c>
      <c r="AW317" s="12" t="s">
        <v>33</v>
      </c>
      <c r="AX317" s="12" t="s">
        <v>72</v>
      </c>
      <c r="AY317" s="206" t="s">
        <v>172</v>
      </c>
    </row>
    <row r="318" s="10" customFormat="1">
      <c r="A318" s="10"/>
      <c r="B318" s="171"/>
      <c r="C318" s="10"/>
      <c r="D318" s="166" t="s">
        <v>176</v>
      </c>
      <c r="E318" s="172" t="s">
        <v>3</v>
      </c>
      <c r="F318" s="173" t="s">
        <v>774</v>
      </c>
      <c r="G318" s="10"/>
      <c r="H318" s="174">
        <v>6.4800000000000004</v>
      </c>
      <c r="I318" s="175"/>
      <c r="J318" s="10"/>
      <c r="K318" s="10"/>
      <c r="L318" s="171"/>
      <c r="M318" s="176"/>
      <c r="N318" s="177"/>
      <c r="O318" s="177"/>
      <c r="P318" s="177"/>
      <c r="Q318" s="177"/>
      <c r="R318" s="177"/>
      <c r="S318" s="177"/>
      <c r="T318" s="178"/>
      <c r="U318" s="10"/>
      <c r="V318" s="10"/>
      <c r="W318" s="10"/>
      <c r="X318" s="10"/>
      <c r="Y318" s="10"/>
      <c r="Z318" s="10"/>
      <c r="AA318" s="10"/>
      <c r="AB318" s="10"/>
      <c r="AC318" s="10"/>
      <c r="AD318" s="10"/>
      <c r="AE318" s="10"/>
      <c r="AT318" s="172" t="s">
        <v>176</v>
      </c>
      <c r="AU318" s="172" t="s">
        <v>72</v>
      </c>
      <c r="AV318" s="10" t="s">
        <v>81</v>
      </c>
      <c r="AW318" s="10" t="s">
        <v>33</v>
      </c>
      <c r="AX318" s="10" t="s">
        <v>72</v>
      </c>
      <c r="AY318" s="172" t="s">
        <v>172</v>
      </c>
    </row>
    <row r="319" s="12" customFormat="1">
      <c r="A319" s="12"/>
      <c r="B319" s="205"/>
      <c r="C319" s="12"/>
      <c r="D319" s="166" t="s">
        <v>176</v>
      </c>
      <c r="E319" s="206" t="s">
        <v>3</v>
      </c>
      <c r="F319" s="207" t="s">
        <v>775</v>
      </c>
      <c r="G319" s="12"/>
      <c r="H319" s="206" t="s">
        <v>3</v>
      </c>
      <c r="I319" s="208"/>
      <c r="J319" s="12"/>
      <c r="K319" s="12"/>
      <c r="L319" s="205"/>
      <c r="M319" s="209"/>
      <c r="N319" s="210"/>
      <c r="O319" s="210"/>
      <c r="P319" s="210"/>
      <c r="Q319" s="210"/>
      <c r="R319" s="210"/>
      <c r="S319" s="210"/>
      <c r="T319" s="211"/>
      <c r="U319" s="12"/>
      <c r="V319" s="12"/>
      <c r="W319" s="12"/>
      <c r="X319" s="12"/>
      <c r="Y319" s="12"/>
      <c r="Z319" s="12"/>
      <c r="AA319" s="12"/>
      <c r="AB319" s="12"/>
      <c r="AC319" s="12"/>
      <c r="AD319" s="12"/>
      <c r="AE319" s="12"/>
      <c r="AT319" s="206" t="s">
        <v>176</v>
      </c>
      <c r="AU319" s="206" t="s">
        <v>72</v>
      </c>
      <c r="AV319" s="12" t="s">
        <v>79</v>
      </c>
      <c r="AW319" s="12" t="s">
        <v>33</v>
      </c>
      <c r="AX319" s="12" t="s">
        <v>72</v>
      </c>
      <c r="AY319" s="206" t="s">
        <v>172</v>
      </c>
    </row>
    <row r="320" s="10" customFormat="1">
      <c r="A320" s="10"/>
      <c r="B320" s="171"/>
      <c r="C320" s="10"/>
      <c r="D320" s="166" t="s">
        <v>176</v>
      </c>
      <c r="E320" s="172" t="s">
        <v>3</v>
      </c>
      <c r="F320" s="173" t="s">
        <v>776</v>
      </c>
      <c r="G320" s="10"/>
      <c r="H320" s="174">
        <v>2</v>
      </c>
      <c r="I320" s="175"/>
      <c r="J320" s="10"/>
      <c r="K320" s="10"/>
      <c r="L320" s="171"/>
      <c r="M320" s="176"/>
      <c r="N320" s="177"/>
      <c r="O320" s="177"/>
      <c r="P320" s="177"/>
      <c r="Q320" s="177"/>
      <c r="R320" s="177"/>
      <c r="S320" s="177"/>
      <c r="T320" s="178"/>
      <c r="U320" s="10"/>
      <c r="V320" s="10"/>
      <c r="W320" s="10"/>
      <c r="X320" s="10"/>
      <c r="Y320" s="10"/>
      <c r="Z320" s="10"/>
      <c r="AA320" s="10"/>
      <c r="AB320" s="10"/>
      <c r="AC320" s="10"/>
      <c r="AD320" s="10"/>
      <c r="AE320" s="10"/>
      <c r="AT320" s="172" t="s">
        <v>176</v>
      </c>
      <c r="AU320" s="172" t="s">
        <v>72</v>
      </c>
      <c r="AV320" s="10" t="s">
        <v>81</v>
      </c>
      <c r="AW320" s="10" t="s">
        <v>33</v>
      </c>
      <c r="AX320" s="10" t="s">
        <v>72</v>
      </c>
      <c r="AY320" s="172" t="s">
        <v>172</v>
      </c>
    </row>
    <row r="321" s="12" customFormat="1">
      <c r="A321" s="12"/>
      <c r="B321" s="205"/>
      <c r="C321" s="12"/>
      <c r="D321" s="166" t="s">
        <v>176</v>
      </c>
      <c r="E321" s="206" t="s">
        <v>3</v>
      </c>
      <c r="F321" s="207" t="s">
        <v>777</v>
      </c>
      <c r="G321" s="12"/>
      <c r="H321" s="206" t="s">
        <v>3</v>
      </c>
      <c r="I321" s="208"/>
      <c r="J321" s="12"/>
      <c r="K321" s="12"/>
      <c r="L321" s="205"/>
      <c r="M321" s="209"/>
      <c r="N321" s="210"/>
      <c r="O321" s="210"/>
      <c r="P321" s="210"/>
      <c r="Q321" s="210"/>
      <c r="R321" s="210"/>
      <c r="S321" s="210"/>
      <c r="T321" s="211"/>
      <c r="U321" s="12"/>
      <c r="V321" s="12"/>
      <c r="W321" s="12"/>
      <c r="X321" s="12"/>
      <c r="Y321" s="12"/>
      <c r="Z321" s="12"/>
      <c r="AA321" s="12"/>
      <c r="AB321" s="12"/>
      <c r="AC321" s="12"/>
      <c r="AD321" s="12"/>
      <c r="AE321" s="12"/>
      <c r="AT321" s="206" t="s">
        <v>176</v>
      </c>
      <c r="AU321" s="206" t="s">
        <v>72</v>
      </c>
      <c r="AV321" s="12" t="s">
        <v>79</v>
      </c>
      <c r="AW321" s="12" t="s">
        <v>33</v>
      </c>
      <c r="AX321" s="12" t="s">
        <v>72</v>
      </c>
      <c r="AY321" s="206" t="s">
        <v>172</v>
      </c>
    </row>
    <row r="322" s="10" customFormat="1">
      <c r="A322" s="10"/>
      <c r="B322" s="171"/>
      <c r="C322" s="10"/>
      <c r="D322" s="166" t="s">
        <v>176</v>
      </c>
      <c r="E322" s="172" t="s">
        <v>3</v>
      </c>
      <c r="F322" s="173" t="s">
        <v>778</v>
      </c>
      <c r="G322" s="10"/>
      <c r="H322" s="174">
        <v>0.80800000000000005</v>
      </c>
      <c r="I322" s="175"/>
      <c r="J322" s="10"/>
      <c r="K322" s="10"/>
      <c r="L322" s="171"/>
      <c r="M322" s="176"/>
      <c r="N322" s="177"/>
      <c r="O322" s="177"/>
      <c r="P322" s="177"/>
      <c r="Q322" s="177"/>
      <c r="R322" s="177"/>
      <c r="S322" s="177"/>
      <c r="T322" s="178"/>
      <c r="U322" s="10"/>
      <c r="V322" s="10"/>
      <c r="W322" s="10"/>
      <c r="X322" s="10"/>
      <c r="Y322" s="10"/>
      <c r="Z322" s="10"/>
      <c r="AA322" s="10"/>
      <c r="AB322" s="10"/>
      <c r="AC322" s="10"/>
      <c r="AD322" s="10"/>
      <c r="AE322" s="10"/>
      <c r="AT322" s="172" t="s">
        <v>176</v>
      </c>
      <c r="AU322" s="172" t="s">
        <v>72</v>
      </c>
      <c r="AV322" s="10" t="s">
        <v>81</v>
      </c>
      <c r="AW322" s="10" t="s">
        <v>33</v>
      </c>
      <c r="AX322" s="10" t="s">
        <v>72</v>
      </c>
      <c r="AY322" s="172" t="s">
        <v>172</v>
      </c>
    </row>
    <row r="323" s="11" customFormat="1">
      <c r="A323" s="11"/>
      <c r="B323" s="180"/>
      <c r="C323" s="11"/>
      <c r="D323" s="166" t="s">
        <v>176</v>
      </c>
      <c r="E323" s="181" t="s">
        <v>3</v>
      </c>
      <c r="F323" s="182" t="s">
        <v>197</v>
      </c>
      <c r="G323" s="11"/>
      <c r="H323" s="183">
        <v>24.832999999999998</v>
      </c>
      <c r="I323" s="184"/>
      <c r="J323" s="11"/>
      <c r="K323" s="11"/>
      <c r="L323" s="180"/>
      <c r="M323" s="185"/>
      <c r="N323" s="186"/>
      <c r="O323" s="186"/>
      <c r="P323" s="186"/>
      <c r="Q323" s="186"/>
      <c r="R323" s="186"/>
      <c r="S323" s="186"/>
      <c r="T323" s="187"/>
      <c r="U323" s="11"/>
      <c r="V323" s="11"/>
      <c r="W323" s="11"/>
      <c r="X323" s="11"/>
      <c r="Y323" s="11"/>
      <c r="Z323" s="11"/>
      <c r="AA323" s="11"/>
      <c r="AB323" s="11"/>
      <c r="AC323" s="11"/>
      <c r="AD323" s="11"/>
      <c r="AE323" s="11"/>
      <c r="AT323" s="181" t="s">
        <v>176</v>
      </c>
      <c r="AU323" s="181" t="s">
        <v>72</v>
      </c>
      <c r="AV323" s="11" t="s">
        <v>171</v>
      </c>
      <c r="AW323" s="11" t="s">
        <v>33</v>
      </c>
      <c r="AX323" s="11" t="s">
        <v>79</v>
      </c>
      <c r="AY323" s="181" t="s">
        <v>172</v>
      </c>
    </row>
    <row r="324" s="2" customFormat="1" ht="16.5" customHeight="1">
      <c r="A324" s="38"/>
      <c r="B324" s="152"/>
      <c r="C324" s="153" t="s">
        <v>230</v>
      </c>
      <c r="D324" s="153" t="s">
        <v>166</v>
      </c>
      <c r="E324" s="154" t="s">
        <v>779</v>
      </c>
      <c r="F324" s="155" t="s">
        <v>780</v>
      </c>
      <c r="G324" s="156" t="s">
        <v>781</v>
      </c>
      <c r="H324" s="157">
        <v>3</v>
      </c>
      <c r="I324" s="158"/>
      <c r="J324" s="159">
        <f>ROUND(I324*H324,2)</f>
        <v>0</v>
      </c>
      <c r="K324" s="155" t="s">
        <v>170</v>
      </c>
      <c r="L324" s="39"/>
      <c r="M324" s="160" t="s">
        <v>3</v>
      </c>
      <c r="N324" s="161" t="s">
        <v>43</v>
      </c>
      <c r="O324" s="72"/>
      <c r="P324" s="162">
        <f>O324*H324</f>
        <v>0</v>
      </c>
      <c r="Q324" s="162">
        <v>0</v>
      </c>
      <c r="R324" s="162">
        <f>Q324*H324</f>
        <v>0</v>
      </c>
      <c r="S324" s="162">
        <v>0</v>
      </c>
      <c r="T324" s="163">
        <f>S324*H324</f>
        <v>0</v>
      </c>
      <c r="U324" s="38"/>
      <c r="V324" s="38"/>
      <c r="W324" s="38"/>
      <c r="X324" s="38"/>
      <c r="Y324" s="38"/>
      <c r="Z324" s="38"/>
      <c r="AA324" s="38"/>
      <c r="AB324" s="38"/>
      <c r="AC324" s="38"/>
      <c r="AD324" s="38"/>
      <c r="AE324" s="38"/>
      <c r="AR324" s="164" t="s">
        <v>171</v>
      </c>
      <c r="AT324" s="164" t="s">
        <v>166</v>
      </c>
      <c r="AU324" s="164" t="s">
        <v>72</v>
      </c>
      <c r="AY324" s="19" t="s">
        <v>172</v>
      </c>
      <c r="BE324" s="165">
        <f>IF(N324="základní",J324,0)</f>
        <v>0</v>
      </c>
      <c r="BF324" s="165">
        <f>IF(N324="snížená",J324,0)</f>
        <v>0</v>
      </c>
      <c r="BG324" s="165">
        <f>IF(N324="zákl. přenesená",J324,0)</f>
        <v>0</v>
      </c>
      <c r="BH324" s="165">
        <f>IF(N324="sníž. přenesená",J324,0)</f>
        <v>0</v>
      </c>
      <c r="BI324" s="165">
        <f>IF(N324="nulová",J324,0)</f>
        <v>0</v>
      </c>
      <c r="BJ324" s="19" t="s">
        <v>79</v>
      </c>
      <c r="BK324" s="165">
        <f>ROUND(I324*H324,2)</f>
        <v>0</v>
      </c>
      <c r="BL324" s="19" t="s">
        <v>171</v>
      </c>
      <c r="BM324" s="164" t="s">
        <v>782</v>
      </c>
    </row>
    <row r="325" s="2" customFormat="1">
      <c r="A325" s="38"/>
      <c r="B325" s="39"/>
      <c r="C325" s="38"/>
      <c r="D325" s="166" t="s">
        <v>174</v>
      </c>
      <c r="E325" s="38"/>
      <c r="F325" s="167" t="s">
        <v>783</v>
      </c>
      <c r="G325" s="38"/>
      <c r="H325" s="38"/>
      <c r="I325" s="168"/>
      <c r="J325" s="38"/>
      <c r="K325" s="38"/>
      <c r="L325" s="39"/>
      <c r="M325" s="169"/>
      <c r="N325" s="170"/>
      <c r="O325" s="72"/>
      <c r="P325" s="72"/>
      <c r="Q325" s="72"/>
      <c r="R325" s="72"/>
      <c r="S325" s="72"/>
      <c r="T325" s="73"/>
      <c r="U325" s="38"/>
      <c r="V325" s="38"/>
      <c r="W325" s="38"/>
      <c r="X325" s="38"/>
      <c r="Y325" s="38"/>
      <c r="Z325" s="38"/>
      <c r="AA325" s="38"/>
      <c r="AB325" s="38"/>
      <c r="AC325" s="38"/>
      <c r="AD325" s="38"/>
      <c r="AE325" s="38"/>
      <c r="AT325" s="19" t="s">
        <v>174</v>
      </c>
      <c r="AU325" s="19" t="s">
        <v>72</v>
      </c>
    </row>
    <row r="326" s="12" customFormat="1">
      <c r="A326" s="12"/>
      <c r="B326" s="205"/>
      <c r="C326" s="12"/>
      <c r="D326" s="166" t="s">
        <v>176</v>
      </c>
      <c r="E326" s="206" t="s">
        <v>3</v>
      </c>
      <c r="F326" s="207" t="s">
        <v>784</v>
      </c>
      <c r="G326" s="12"/>
      <c r="H326" s="206" t="s">
        <v>3</v>
      </c>
      <c r="I326" s="208"/>
      <c r="J326" s="12"/>
      <c r="K326" s="12"/>
      <c r="L326" s="205"/>
      <c r="M326" s="209"/>
      <c r="N326" s="210"/>
      <c r="O326" s="210"/>
      <c r="P326" s="210"/>
      <c r="Q326" s="210"/>
      <c r="R326" s="210"/>
      <c r="S326" s="210"/>
      <c r="T326" s="211"/>
      <c r="U326" s="12"/>
      <c r="V326" s="12"/>
      <c r="W326" s="12"/>
      <c r="X326" s="12"/>
      <c r="Y326" s="12"/>
      <c r="Z326" s="12"/>
      <c r="AA326" s="12"/>
      <c r="AB326" s="12"/>
      <c r="AC326" s="12"/>
      <c r="AD326" s="12"/>
      <c r="AE326" s="12"/>
      <c r="AT326" s="206" t="s">
        <v>176</v>
      </c>
      <c r="AU326" s="206" t="s">
        <v>72</v>
      </c>
      <c r="AV326" s="12" t="s">
        <v>79</v>
      </c>
      <c r="AW326" s="12" t="s">
        <v>33</v>
      </c>
      <c r="AX326" s="12" t="s">
        <v>72</v>
      </c>
      <c r="AY326" s="206" t="s">
        <v>172</v>
      </c>
    </row>
    <row r="327" s="10" customFormat="1">
      <c r="A327" s="10"/>
      <c r="B327" s="171"/>
      <c r="C327" s="10"/>
      <c r="D327" s="166" t="s">
        <v>176</v>
      </c>
      <c r="E327" s="172" t="s">
        <v>3</v>
      </c>
      <c r="F327" s="173" t="s">
        <v>107</v>
      </c>
      <c r="G327" s="10"/>
      <c r="H327" s="174">
        <v>3</v>
      </c>
      <c r="I327" s="175"/>
      <c r="J327" s="10"/>
      <c r="K327" s="10"/>
      <c r="L327" s="171"/>
      <c r="M327" s="176"/>
      <c r="N327" s="177"/>
      <c r="O327" s="177"/>
      <c r="P327" s="177"/>
      <c r="Q327" s="177"/>
      <c r="R327" s="177"/>
      <c r="S327" s="177"/>
      <c r="T327" s="178"/>
      <c r="U327" s="10"/>
      <c r="V327" s="10"/>
      <c r="W327" s="10"/>
      <c r="X327" s="10"/>
      <c r="Y327" s="10"/>
      <c r="Z327" s="10"/>
      <c r="AA327" s="10"/>
      <c r="AB327" s="10"/>
      <c r="AC327" s="10"/>
      <c r="AD327" s="10"/>
      <c r="AE327" s="10"/>
      <c r="AT327" s="172" t="s">
        <v>176</v>
      </c>
      <c r="AU327" s="172" t="s">
        <v>72</v>
      </c>
      <c r="AV327" s="10" t="s">
        <v>81</v>
      </c>
      <c r="AW327" s="10" t="s">
        <v>33</v>
      </c>
      <c r="AX327" s="10" t="s">
        <v>72</v>
      </c>
      <c r="AY327" s="172" t="s">
        <v>172</v>
      </c>
    </row>
    <row r="328" s="11" customFormat="1">
      <c r="A328" s="11"/>
      <c r="B328" s="180"/>
      <c r="C328" s="11"/>
      <c r="D328" s="166" t="s">
        <v>176</v>
      </c>
      <c r="E328" s="181" t="s">
        <v>3</v>
      </c>
      <c r="F328" s="182" t="s">
        <v>197</v>
      </c>
      <c r="G328" s="11"/>
      <c r="H328" s="183">
        <v>3</v>
      </c>
      <c r="I328" s="184"/>
      <c r="J328" s="11"/>
      <c r="K328" s="11"/>
      <c r="L328" s="180"/>
      <c r="M328" s="185"/>
      <c r="N328" s="186"/>
      <c r="O328" s="186"/>
      <c r="P328" s="186"/>
      <c r="Q328" s="186"/>
      <c r="R328" s="186"/>
      <c r="S328" s="186"/>
      <c r="T328" s="187"/>
      <c r="U328" s="11"/>
      <c r="V328" s="11"/>
      <c r="W328" s="11"/>
      <c r="X328" s="11"/>
      <c r="Y328" s="11"/>
      <c r="Z328" s="11"/>
      <c r="AA328" s="11"/>
      <c r="AB328" s="11"/>
      <c r="AC328" s="11"/>
      <c r="AD328" s="11"/>
      <c r="AE328" s="11"/>
      <c r="AT328" s="181" t="s">
        <v>176</v>
      </c>
      <c r="AU328" s="181" t="s">
        <v>72</v>
      </c>
      <c r="AV328" s="11" t="s">
        <v>171</v>
      </c>
      <c r="AW328" s="11" t="s">
        <v>33</v>
      </c>
      <c r="AX328" s="11" t="s">
        <v>79</v>
      </c>
      <c r="AY328" s="181" t="s">
        <v>172</v>
      </c>
    </row>
    <row r="329" s="2" customFormat="1" ht="16.5" customHeight="1">
      <c r="A329" s="38"/>
      <c r="B329" s="152"/>
      <c r="C329" s="153" t="s">
        <v>318</v>
      </c>
      <c r="D329" s="153" t="s">
        <v>166</v>
      </c>
      <c r="E329" s="154" t="s">
        <v>785</v>
      </c>
      <c r="F329" s="155" t="s">
        <v>786</v>
      </c>
      <c r="G329" s="156" t="s">
        <v>214</v>
      </c>
      <c r="H329" s="157">
        <v>388.84300000000002</v>
      </c>
      <c r="I329" s="158"/>
      <c r="J329" s="159">
        <f>ROUND(I329*H329,2)</f>
        <v>0</v>
      </c>
      <c r="K329" s="155" t="s">
        <v>170</v>
      </c>
      <c r="L329" s="39"/>
      <c r="M329" s="160" t="s">
        <v>3</v>
      </c>
      <c r="N329" s="161" t="s">
        <v>43</v>
      </c>
      <c r="O329" s="72"/>
      <c r="P329" s="162">
        <f>O329*H329</f>
        <v>0</v>
      </c>
      <c r="Q329" s="162">
        <v>0</v>
      </c>
      <c r="R329" s="162">
        <f>Q329*H329</f>
        <v>0</v>
      </c>
      <c r="S329" s="162">
        <v>0</v>
      </c>
      <c r="T329" s="163">
        <f>S329*H329</f>
        <v>0</v>
      </c>
      <c r="U329" s="38"/>
      <c r="V329" s="38"/>
      <c r="W329" s="38"/>
      <c r="X329" s="38"/>
      <c r="Y329" s="38"/>
      <c r="Z329" s="38"/>
      <c r="AA329" s="38"/>
      <c r="AB329" s="38"/>
      <c r="AC329" s="38"/>
      <c r="AD329" s="38"/>
      <c r="AE329" s="38"/>
      <c r="AR329" s="164" t="s">
        <v>171</v>
      </c>
      <c r="AT329" s="164" t="s">
        <v>166</v>
      </c>
      <c r="AU329" s="164" t="s">
        <v>72</v>
      </c>
      <c r="AY329" s="19" t="s">
        <v>172</v>
      </c>
      <c r="BE329" s="165">
        <f>IF(N329="základní",J329,0)</f>
        <v>0</v>
      </c>
      <c r="BF329" s="165">
        <f>IF(N329="snížená",J329,0)</f>
        <v>0</v>
      </c>
      <c r="BG329" s="165">
        <f>IF(N329="zákl. přenesená",J329,0)</f>
        <v>0</v>
      </c>
      <c r="BH329" s="165">
        <f>IF(N329="sníž. přenesená",J329,0)</f>
        <v>0</v>
      </c>
      <c r="BI329" s="165">
        <f>IF(N329="nulová",J329,0)</f>
        <v>0</v>
      </c>
      <c r="BJ329" s="19" t="s">
        <v>79</v>
      </c>
      <c r="BK329" s="165">
        <f>ROUND(I329*H329,2)</f>
        <v>0</v>
      </c>
      <c r="BL329" s="19" t="s">
        <v>171</v>
      </c>
      <c r="BM329" s="164" t="s">
        <v>787</v>
      </c>
    </row>
    <row r="330" s="2" customFormat="1">
      <c r="A330" s="38"/>
      <c r="B330" s="39"/>
      <c r="C330" s="38"/>
      <c r="D330" s="166" t="s">
        <v>174</v>
      </c>
      <c r="E330" s="38"/>
      <c r="F330" s="167" t="s">
        <v>788</v>
      </c>
      <c r="G330" s="38"/>
      <c r="H330" s="38"/>
      <c r="I330" s="168"/>
      <c r="J330" s="38"/>
      <c r="K330" s="38"/>
      <c r="L330" s="39"/>
      <c r="M330" s="169"/>
      <c r="N330" s="170"/>
      <c r="O330" s="72"/>
      <c r="P330" s="72"/>
      <c r="Q330" s="72"/>
      <c r="R330" s="72"/>
      <c r="S330" s="72"/>
      <c r="T330" s="73"/>
      <c r="U330" s="38"/>
      <c r="V330" s="38"/>
      <c r="W330" s="38"/>
      <c r="X330" s="38"/>
      <c r="Y330" s="38"/>
      <c r="Z330" s="38"/>
      <c r="AA330" s="38"/>
      <c r="AB330" s="38"/>
      <c r="AC330" s="38"/>
      <c r="AD330" s="38"/>
      <c r="AE330" s="38"/>
      <c r="AT330" s="19" t="s">
        <v>174</v>
      </c>
      <c r="AU330" s="19" t="s">
        <v>72</v>
      </c>
    </row>
    <row r="331" s="12" customFormat="1">
      <c r="A331" s="12"/>
      <c r="B331" s="205"/>
      <c r="C331" s="12"/>
      <c r="D331" s="166" t="s">
        <v>176</v>
      </c>
      <c r="E331" s="206" t="s">
        <v>3</v>
      </c>
      <c r="F331" s="207" t="s">
        <v>789</v>
      </c>
      <c r="G331" s="12"/>
      <c r="H331" s="206" t="s">
        <v>3</v>
      </c>
      <c r="I331" s="208"/>
      <c r="J331" s="12"/>
      <c r="K331" s="12"/>
      <c r="L331" s="205"/>
      <c r="M331" s="209"/>
      <c r="N331" s="210"/>
      <c r="O331" s="210"/>
      <c r="P331" s="210"/>
      <c r="Q331" s="210"/>
      <c r="R331" s="210"/>
      <c r="S331" s="210"/>
      <c r="T331" s="211"/>
      <c r="U331" s="12"/>
      <c r="V331" s="12"/>
      <c r="W331" s="12"/>
      <c r="X331" s="12"/>
      <c r="Y331" s="12"/>
      <c r="Z331" s="12"/>
      <c r="AA331" s="12"/>
      <c r="AB331" s="12"/>
      <c r="AC331" s="12"/>
      <c r="AD331" s="12"/>
      <c r="AE331" s="12"/>
      <c r="AT331" s="206" t="s">
        <v>176</v>
      </c>
      <c r="AU331" s="206" t="s">
        <v>72</v>
      </c>
      <c r="AV331" s="12" t="s">
        <v>79</v>
      </c>
      <c r="AW331" s="12" t="s">
        <v>33</v>
      </c>
      <c r="AX331" s="12" t="s">
        <v>72</v>
      </c>
      <c r="AY331" s="206" t="s">
        <v>172</v>
      </c>
    </row>
    <row r="332" s="12" customFormat="1">
      <c r="A332" s="12"/>
      <c r="B332" s="205"/>
      <c r="C332" s="12"/>
      <c r="D332" s="166" t="s">
        <v>176</v>
      </c>
      <c r="E332" s="206" t="s">
        <v>3</v>
      </c>
      <c r="F332" s="207" t="s">
        <v>790</v>
      </c>
      <c r="G332" s="12"/>
      <c r="H332" s="206" t="s">
        <v>3</v>
      </c>
      <c r="I332" s="208"/>
      <c r="J332" s="12"/>
      <c r="K332" s="12"/>
      <c r="L332" s="205"/>
      <c r="M332" s="209"/>
      <c r="N332" s="210"/>
      <c r="O332" s="210"/>
      <c r="P332" s="210"/>
      <c r="Q332" s="210"/>
      <c r="R332" s="210"/>
      <c r="S332" s="210"/>
      <c r="T332" s="211"/>
      <c r="U332" s="12"/>
      <c r="V332" s="12"/>
      <c r="W332" s="12"/>
      <c r="X332" s="12"/>
      <c r="Y332" s="12"/>
      <c r="Z332" s="12"/>
      <c r="AA332" s="12"/>
      <c r="AB332" s="12"/>
      <c r="AC332" s="12"/>
      <c r="AD332" s="12"/>
      <c r="AE332" s="12"/>
      <c r="AT332" s="206" t="s">
        <v>176</v>
      </c>
      <c r="AU332" s="206" t="s">
        <v>72</v>
      </c>
      <c r="AV332" s="12" t="s">
        <v>79</v>
      </c>
      <c r="AW332" s="12" t="s">
        <v>33</v>
      </c>
      <c r="AX332" s="12" t="s">
        <v>72</v>
      </c>
      <c r="AY332" s="206" t="s">
        <v>172</v>
      </c>
    </row>
    <row r="333" s="10" customFormat="1">
      <c r="A333" s="10"/>
      <c r="B333" s="171"/>
      <c r="C333" s="10"/>
      <c r="D333" s="166" t="s">
        <v>176</v>
      </c>
      <c r="E333" s="172" t="s">
        <v>3</v>
      </c>
      <c r="F333" s="173" t="s">
        <v>744</v>
      </c>
      <c r="G333" s="10"/>
      <c r="H333" s="174">
        <v>294.34300000000002</v>
      </c>
      <c r="I333" s="175"/>
      <c r="J333" s="10"/>
      <c r="K333" s="10"/>
      <c r="L333" s="171"/>
      <c r="M333" s="176"/>
      <c r="N333" s="177"/>
      <c r="O333" s="177"/>
      <c r="P333" s="177"/>
      <c r="Q333" s="177"/>
      <c r="R333" s="177"/>
      <c r="S333" s="177"/>
      <c r="T333" s="178"/>
      <c r="U333" s="10"/>
      <c r="V333" s="10"/>
      <c r="W333" s="10"/>
      <c r="X333" s="10"/>
      <c r="Y333" s="10"/>
      <c r="Z333" s="10"/>
      <c r="AA333" s="10"/>
      <c r="AB333" s="10"/>
      <c r="AC333" s="10"/>
      <c r="AD333" s="10"/>
      <c r="AE333" s="10"/>
      <c r="AT333" s="172" t="s">
        <v>176</v>
      </c>
      <c r="AU333" s="172" t="s">
        <v>72</v>
      </c>
      <c r="AV333" s="10" t="s">
        <v>81</v>
      </c>
      <c r="AW333" s="10" t="s">
        <v>33</v>
      </c>
      <c r="AX333" s="10" t="s">
        <v>72</v>
      </c>
      <c r="AY333" s="172" t="s">
        <v>172</v>
      </c>
    </row>
    <row r="334" s="12" customFormat="1">
      <c r="A334" s="12"/>
      <c r="B334" s="205"/>
      <c r="C334" s="12"/>
      <c r="D334" s="166" t="s">
        <v>176</v>
      </c>
      <c r="E334" s="206" t="s">
        <v>3</v>
      </c>
      <c r="F334" s="207" t="s">
        <v>745</v>
      </c>
      <c r="G334" s="12"/>
      <c r="H334" s="206" t="s">
        <v>3</v>
      </c>
      <c r="I334" s="208"/>
      <c r="J334" s="12"/>
      <c r="K334" s="12"/>
      <c r="L334" s="205"/>
      <c r="M334" s="209"/>
      <c r="N334" s="210"/>
      <c r="O334" s="210"/>
      <c r="P334" s="210"/>
      <c r="Q334" s="210"/>
      <c r="R334" s="210"/>
      <c r="S334" s="210"/>
      <c r="T334" s="211"/>
      <c r="U334" s="12"/>
      <c r="V334" s="12"/>
      <c r="W334" s="12"/>
      <c r="X334" s="12"/>
      <c r="Y334" s="12"/>
      <c r="Z334" s="12"/>
      <c r="AA334" s="12"/>
      <c r="AB334" s="12"/>
      <c r="AC334" s="12"/>
      <c r="AD334" s="12"/>
      <c r="AE334" s="12"/>
      <c r="AT334" s="206" t="s">
        <v>176</v>
      </c>
      <c r="AU334" s="206" t="s">
        <v>72</v>
      </c>
      <c r="AV334" s="12" t="s">
        <v>79</v>
      </c>
      <c r="AW334" s="12" t="s">
        <v>33</v>
      </c>
      <c r="AX334" s="12" t="s">
        <v>72</v>
      </c>
      <c r="AY334" s="206" t="s">
        <v>172</v>
      </c>
    </row>
    <row r="335" s="10" customFormat="1">
      <c r="A335" s="10"/>
      <c r="B335" s="171"/>
      <c r="C335" s="10"/>
      <c r="D335" s="166" t="s">
        <v>176</v>
      </c>
      <c r="E335" s="172" t="s">
        <v>3</v>
      </c>
      <c r="F335" s="173" t="s">
        <v>746</v>
      </c>
      <c r="G335" s="10"/>
      <c r="H335" s="174">
        <v>94.5</v>
      </c>
      <c r="I335" s="175"/>
      <c r="J335" s="10"/>
      <c r="K335" s="10"/>
      <c r="L335" s="171"/>
      <c r="M335" s="176"/>
      <c r="N335" s="177"/>
      <c r="O335" s="177"/>
      <c r="P335" s="177"/>
      <c r="Q335" s="177"/>
      <c r="R335" s="177"/>
      <c r="S335" s="177"/>
      <c r="T335" s="178"/>
      <c r="U335" s="10"/>
      <c r="V335" s="10"/>
      <c r="W335" s="10"/>
      <c r="X335" s="10"/>
      <c r="Y335" s="10"/>
      <c r="Z335" s="10"/>
      <c r="AA335" s="10"/>
      <c r="AB335" s="10"/>
      <c r="AC335" s="10"/>
      <c r="AD335" s="10"/>
      <c r="AE335" s="10"/>
      <c r="AT335" s="172" t="s">
        <v>176</v>
      </c>
      <c r="AU335" s="172" t="s">
        <v>72</v>
      </c>
      <c r="AV335" s="10" t="s">
        <v>81</v>
      </c>
      <c r="AW335" s="10" t="s">
        <v>33</v>
      </c>
      <c r="AX335" s="10" t="s">
        <v>72</v>
      </c>
      <c r="AY335" s="172" t="s">
        <v>172</v>
      </c>
    </row>
    <row r="336" s="11" customFormat="1">
      <c r="A336" s="11"/>
      <c r="B336" s="180"/>
      <c r="C336" s="11"/>
      <c r="D336" s="166" t="s">
        <v>176</v>
      </c>
      <c r="E336" s="181" t="s">
        <v>3</v>
      </c>
      <c r="F336" s="182" t="s">
        <v>197</v>
      </c>
      <c r="G336" s="11"/>
      <c r="H336" s="183">
        <v>388.84300000000002</v>
      </c>
      <c r="I336" s="184"/>
      <c r="J336" s="11"/>
      <c r="K336" s="11"/>
      <c r="L336" s="180"/>
      <c r="M336" s="185"/>
      <c r="N336" s="186"/>
      <c r="O336" s="186"/>
      <c r="P336" s="186"/>
      <c r="Q336" s="186"/>
      <c r="R336" s="186"/>
      <c r="S336" s="186"/>
      <c r="T336" s="187"/>
      <c r="U336" s="11"/>
      <c r="V336" s="11"/>
      <c r="W336" s="11"/>
      <c r="X336" s="11"/>
      <c r="Y336" s="11"/>
      <c r="Z336" s="11"/>
      <c r="AA336" s="11"/>
      <c r="AB336" s="11"/>
      <c r="AC336" s="11"/>
      <c r="AD336" s="11"/>
      <c r="AE336" s="11"/>
      <c r="AT336" s="181" t="s">
        <v>176</v>
      </c>
      <c r="AU336" s="181" t="s">
        <v>72</v>
      </c>
      <c r="AV336" s="11" t="s">
        <v>171</v>
      </c>
      <c r="AW336" s="11" t="s">
        <v>33</v>
      </c>
      <c r="AX336" s="11" t="s">
        <v>79</v>
      </c>
      <c r="AY336" s="181" t="s">
        <v>172</v>
      </c>
    </row>
    <row r="337" s="2" customFormat="1" ht="16.5" customHeight="1">
      <c r="A337" s="38"/>
      <c r="B337" s="152"/>
      <c r="C337" s="153" t="s">
        <v>324</v>
      </c>
      <c r="D337" s="153" t="s">
        <v>166</v>
      </c>
      <c r="E337" s="154" t="s">
        <v>791</v>
      </c>
      <c r="F337" s="155" t="s">
        <v>792</v>
      </c>
      <c r="G337" s="156" t="s">
        <v>214</v>
      </c>
      <c r="H337" s="157">
        <v>52.246000000000002</v>
      </c>
      <c r="I337" s="158"/>
      <c r="J337" s="159">
        <f>ROUND(I337*H337,2)</f>
        <v>0</v>
      </c>
      <c r="K337" s="155" t="s">
        <v>170</v>
      </c>
      <c r="L337" s="39"/>
      <c r="M337" s="160" t="s">
        <v>3</v>
      </c>
      <c r="N337" s="161" t="s">
        <v>43</v>
      </c>
      <c r="O337" s="72"/>
      <c r="P337" s="162">
        <f>O337*H337</f>
        <v>0</v>
      </c>
      <c r="Q337" s="162">
        <v>0</v>
      </c>
      <c r="R337" s="162">
        <f>Q337*H337</f>
        <v>0</v>
      </c>
      <c r="S337" s="162">
        <v>0</v>
      </c>
      <c r="T337" s="163">
        <f>S337*H337</f>
        <v>0</v>
      </c>
      <c r="U337" s="38"/>
      <c r="V337" s="38"/>
      <c r="W337" s="38"/>
      <c r="X337" s="38"/>
      <c r="Y337" s="38"/>
      <c r="Z337" s="38"/>
      <c r="AA337" s="38"/>
      <c r="AB337" s="38"/>
      <c r="AC337" s="38"/>
      <c r="AD337" s="38"/>
      <c r="AE337" s="38"/>
      <c r="AR337" s="164" t="s">
        <v>171</v>
      </c>
      <c r="AT337" s="164" t="s">
        <v>166</v>
      </c>
      <c r="AU337" s="164" t="s">
        <v>72</v>
      </c>
      <c r="AY337" s="19" t="s">
        <v>172</v>
      </c>
      <c r="BE337" s="165">
        <f>IF(N337="základní",J337,0)</f>
        <v>0</v>
      </c>
      <c r="BF337" s="165">
        <f>IF(N337="snížená",J337,0)</f>
        <v>0</v>
      </c>
      <c r="BG337" s="165">
        <f>IF(N337="zákl. přenesená",J337,0)</f>
        <v>0</v>
      </c>
      <c r="BH337" s="165">
        <f>IF(N337="sníž. přenesená",J337,0)</f>
        <v>0</v>
      </c>
      <c r="BI337" s="165">
        <f>IF(N337="nulová",J337,0)</f>
        <v>0</v>
      </c>
      <c r="BJ337" s="19" t="s">
        <v>79</v>
      </c>
      <c r="BK337" s="165">
        <f>ROUND(I337*H337,2)</f>
        <v>0</v>
      </c>
      <c r="BL337" s="19" t="s">
        <v>171</v>
      </c>
      <c r="BM337" s="164" t="s">
        <v>793</v>
      </c>
    </row>
    <row r="338" s="2" customFormat="1">
      <c r="A338" s="38"/>
      <c r="B338" s="39"/>
      <c r="C338" s="38"/>
      <c r="D338" s="166" t="s">
        <v>174</v>
      </c>
      <c r="E338" s="38"/>
      <c r="F338" s="167" t="s">
        <v>794</v>
      </c>
      <c r="G338" s="38"/>
      <c r="H338" s="38"/>
      <c r="I338" s="168"/>
      <c r="J338" s="38"/>
      <c r="K338" s="38"/>
      <c r="L338" s="39"/>
      <c r="M338" s="169"/>
      <c r="N338" s="170"/>
      <c r="O338" s="72"/>
      <c r="P338" s="72"/>
      <c r="Q338" s="72"/>
      <c r="R338" s="72"/>
      <c r="S338" s="72"/>
      <c r="T338" s="73"/>
      <c r="U338" s="38"/>
      <c r="V338" s="38"/>
      <c r="W338" s="38"/>
      <c r="X338" s="38"/>
      <c r="Y338" s="38"/>
      <c r="Z338" s="38"/>
      <c r="AA338" s="38"/>
      <c r="AB338" s="38"/>
      <c r="AC338" s="38"/>
      <c r="AD338" s="38"/>
      <c r="AE338" s="38"/>
      <c r="AT338" s="19" t="s">
        <v>174</v>
      </c>
      <c r="AU338" s="19" t="s">
        <v>72</v>
      </c>
    </row>
    <row r="339" s="12" customFormat="1">
      <c r="A339" s="12"/>
      <c r="B339" s="205"/>
      <c r="C339" s="12"/>
      <c r="D339" s="166" t="s">
        <v>176</v>
      </c>
      <c r="E339" s="206" t="s">
        <v>3</v>
      </c>
      <c r="F339" s="207" t="s">
        <v>795</v>
      </c>
      <c r="G339" s="12"/>
      <c r="H339" s="206" t="s">
        <v>3</v>
      </c>
      <c r="I339" s="208"/>
      <c r="J339" s="12"/>
      <c r="K339" s="12"/>
      <c r="L339" s="205"/>
      <c r="M339" s="209"/>
      <c r="N339" s="210"/>
      <c r="O339" s="210"/>
      <c r="P339" s="210"/>
      <c r="Q339" s="210"/>
      <c r="R339" s="210"/>
      <c r="S339" s="210"/>
      <c r="T339" s="211"/>
      <c r="U339" s="12"/>
      <c r="V339" s="12"/>
      <c r="W339" s="12"/>
      <c r="X339" s="12"/>
      <c r="Y339" s="12"/>
      <c r="Z339" s="12"/>
      <c r="AA339" s="12"/>
      <c r="AB339" s="12"/>
      <c r="AC339" s="12"/>
      <c r="AD339" s="12"/>
      <c r="AE339" s="12"/>
      <c r="AT339" s="206" t="s">
        <v>176</v>
      </c>
      <c r="AU339" s="206" t="s">
        <v>72</v>
      </c>
      <c r="AV339" s="12" t="s">
        <v>79</v>
      </c>
      <c r="AW339" s="12" t="s">
        <v>33</v>
      </c>
      <c r="AX339" s="12" t="s">
        <v>72</v>
      </c>
      <c r="AY339" s="206" t="s">
        <v>172</v>
      </c>
    </row>
    <row r="340" s="12" customFormat="1">
      <c r="A340" s="12"/>
      <c r="B340" s="205"/>
      <c r="C340" s="12"/>
      <c r="D340" s="166" t="s">
        <v>176</v>
      </c>
      <c r="E340" s="206" t="s">
        <v>3</v>
      </c>
      <c r="F340" s="207" t="s">
        <v>738</v>
      </c>
      <c r="G340" s="12"/>
      <c r="H340" s="206" t="s">
        <v>3</v>
      </c>
      <c r="I340" s="208"/>
      <c r="J340" s="12"/>
      <c r="K340" s="12"/>
      <c r="L340" s="205"/>
      <c r="M340" s="209"/>
      <c r="N340" s="210"/>
      <c r="O340" s="210"/>
      <c r="P340" s="210"/>
      <c r="Q340" s="210"/>
      <c r="R340" s="210"/>
      <c r="S340" s="210"/>
      <c r="T340" s="211"/>
      <c r="U340" s="12"/>
      <c r="V340" s="12"/>
      <c r="W340" s="12"/>
      <c r="X340" s="12"/>
      <c r="Y340" s="12"/>
      <c r="Z340" s="12"/>
      <c r="AA340" s="12"/>
      <c r="AB340" s="12"/>
      <c r="AC340" s="12"/>
      <c r="AD340" s="12"/>
      <c r="AE340" s="12"/>
      <c r="AT340" s="206" t="s">
        <v>176</v>
      </c>
      <c r="AU340" s="206" t="s">
        <v>72</v>
      </c>
      <c r="AV340" s="12" t="s">
        <v>79</v>
      </c>
      <c r="AW340" s="12" t="s">
        <v>33</v>
      </c>
      <c r="AX340" s="12" t="s">
        <v>72</v>
      </c>
      <c r="AY340" s="206" t="s">
        <v>172</v>
      </c>
    </row>
    <row r="341" s="10" customFormat="1">
      <c r="A341" s="10"/>
      <c r="B341" s="171"/>
      <c r="C341" s="10"/>
      <c r="D341" s="166" t="s">
        <v>176</v>
      </c>
      <c r="E341" s="172" t="s">
        <v>3</v>
      </c>
      <c r="F341" s="173" t="s">
        <v>739</v>
      </c>
      <c r="G341" s="10"/>
      <c r="H341" s="174">
        <v>38.374000000000002</v>
      </c>
      <c r="I341" s="175"/>
      <c r="J341" s="10"/>
      <c r="K341" s="10"/>
      <c r="L341" s="171"/>
      <c r="M341" s="176"/>
      <c r="N341" s="177"/>
      <c r="O341" s="177"/>
      <c r="P341" s="177"/>
      <c r="Q341" s="177"/>
      <c r="R341" s="177"/>
      <c r="S341" s="177"/>
      <c r="T341" s="178"/>
      <c r="U341" s="10"/>
      <c r="V341" s="10"/>
      <c r="W341" s="10"/>
      <c r="X341" s="10"/>
      <c r="Y341" s="10"/>
      <c r="Z341" s="10"/>
      <c r="AA341" s="10"/>
      <c r="AB341" s="10"/>
      <c r="AC341" s="10"/>
      <c r="AD341" s="10"/>
      <c r="AE341" s="10"/>
      <c r="AT341" s="172" t="s">
        <v>176</v>
      </c>
      <c r="AU341" s="172" t="s">
        <v>72</v>
      </c>
      <c r="AV341" s="10" t="s">
        <v>81</v>
      </c>
      <c r="AW341" s="10" t="s">
        <v>33</v>
      </c>
      <c r="AX341" s="10" t="s">
        <v>72</v>
      </c>
      <c r="AY341" s="172" t="s">
        <v>172</v>
      </c>
    </row>
    <row r="342" s="12" customFormat="1">
      <c r="A342" s="12"/>
      <c r="B342" s="205"/>
      <c r="C342" s="12"/>
      <c r="D342" s="166" t="s">
        <v>176</v>
      </c>
      <c r="E342" s="206" t="s">
        <v>3</v>
      </c>
      <c r="F342" s="207" t="s">
        <v>740</v>
      </c>
      <c r="G342" s="12"/>
      <c r="H342" s="206" t="s">
        <v>3</v>
      </c>
      <c r="I342" s="208"/>
      <c r="J342" s="12"/>
      <c r="K342" s="12"/>
      <c r="L342" s="205"/>
      <c r="M342" s="209"/>
      <c r="N342" s="210"/>
      <c r="O342" s="210"/>
      <c r="P342" s="210"/>
      <c r="Q342" s="210"/>
      <c r="R342" s="210"/>
      <c r="S342" s="210"/>
      <c r="T342" s="211"/>
      <c r="U342" s="12"/>
      <c r="V342" s="12"/>
      <c r="W342" s="12"/>
      <c r="X342" s="12"/>
      <c r="Y342" s="12"/>
      <c r="Z342" s="12"/>
      <c r="AA342" s="12"/>
      <c r="AB342" s="12"/>
      <c r="AC342" s="12"/>
      <c r="AD342" s="12"/>
      <c r="AE342" s="12"/>
      <c r="AT342" s="206" t="s">
        <v>176</v>
      </c>
      <c r="AU342" s="206" t="s">
        <v>72</v>
      </c>
      <c r="AV342" s="12" t="s">
        <v>79</v>
      </c>
      <c r="AW342" s="12" t="s">
        <v>33</v>
      </c>
      <c r="AX342" s="12" t="s">
        <v>72</v>
      </c>
      <c r="AY342" s="206" t="s">
        <v>172</v>
      </c>
    </row>
    <row r="343" s="10" customFormat="1">
      <c r="A343" s="10"/>
      <c r="B343" s="171"/>
      <c r="C343" s="10"/>
      <c r="D343" s="166" t="s">
        <v>176</v>
      </c>
      <c r="E343" s="172" t="s">
        <v>3</v>
      </c>
      <c r="F343" s="173" t="s">
        <v>741</v>
      </c>
      <c r="G343" s="10"/>
      <c r="H343" s="174">
        <v>13.872</v>
      </c>
      <c r="I343" s="175"/>
      <c r="J343" s="10"/>
      <c r="K343" s="10"/>
      <c r="L343" s="171"/>
      <c r="M343" s="176"/>
      <c r="N343" s="177"/>
      <c r="O343" s="177"/>
      <c r="P343" s="177"/>
      <c r="Q343" s="177"/>
      <c r="R343" s="177"/>
      <c r="S343" s="177"/>
      <c r="T343" s="178"/>
      <c r="U343" s="10"/>
      <c r="V343" s="10"/>
      <c r="W343" s="10"/>
      <c r="X343" s="10"/>
      <c r="Y343" s="10"/>
      <c r="Z343" s="10"/>
      <c r="AA343" s="10"/>
      <c r="AB343" s="10"/>
      <c r="AC343" s="10"/>
      <c r="AD343" s="10"/>
      <c r="AE343" s="10"/>
      <c r="AT343" s="172" t="s">
        <v>176</v>
      </c>
      <c r="AU343" s="172" t="s">
        <v>72</v>
      </c>
      <c r="AV343" s="10" t="s">
        <v>81</v>
      </c>
      <c r="AW343" s="10" t="s">
        <v>33</v>
      </c>
      <c r="AX343" s="10" t="s">
        <v>72</v>
      </c>
      <c r="AY343" s="172" t="s">
        <v>172</v>
      </c>
    </row>
    <row r="344" s="11" customFormat="1">
      <c r="A344" s="11"/>
      <c r="B344" s="180"/>
      <c r="C344" s="11"/>
      <c r="D344" s="166" t="s">
        <v>176</v>
      </c>
      <c r="E344" s="181" t="s">
        <v>3</v>
      </c>
      <c r="F344" s="182" t="s">
        <v>197</v>
      </c>
      <c r="G344" s="11"/>
      <c r="H344" s="183">
        <v>52.246000000000002</v>
      </c>
      <c r="I344" s="184"/>
      <c r="J344" s="11"/>
      <c r="K344" s="11"/>
      <c r="L344" s="180"/>
      <c r="M344" s="185"/>
      <c r="N344" s="186"/>
      <c r="O344" s="186"/>
      <c r="P344" s="186"/>
      <c r="Q344" s="186"/>
      <c r="R344" s="186"/>
      <c r="S344" s="186"/>
      <c r="T344" s="187"/>
      <c r="U344" s="11"/>
      <c r="V344" s="11"/>
      <c r="W344" s="11"/>
      <c r="X344" s="11"/>
      <c r="Y344" s="11"/>
      <c r="Z344" s="11"/>
      <c r="AA344" s="11"/>
      <c r="AB344" s="11"/>
      <c r="AC344" s="11"/>
      <c r="AD344" s="11"/>
      <c r="AE344" s="11"/>
      <c r="AT344" s="181" t="s">
        <v>176</v>
      </c>
      <c r="AU344" s="181" t="s">
        <v>72</v>
      </c>
      <c r="AV344" s="11" t="s">
        <v>171</v>
      </c>
      <c r="AW344" s="11" t="s">
        <v>33</v>
      </c>
      <c r="AX344" s="11" t="s">
        <v>79</v>
      </c>
      <c r="AY344" s="181" t="s">
        <v>172</v>
      </c>
    </row>
    <row r="345" s="2" customFormat="1" ht="16.5" customHeight="1">
      <c r="A345" s="38"/>
      <c r="B345" s="152"/>
      <c r="C345" s="153" t="s">
        <v>329</v>
      </c>
      <c r="D345" s="153" t="s">
        <v>166</v>
      </c>
      <c r="E345" s="154" t="s">
        <v>409</v>
      </c>
      <c r="F345" s="155" t="s">
        <v>410</v>
      </c>
      <c r="G345" s="156" t="s">
        <v>214</v>
      </c>
      <c r="H345" s="157">
        <v>7.4500000000000002</v>
      </c>
      <c r="I345" s="158"/>
      <c r="J345" s="159">
        <f>ROUND(I345*H345,2)</f>
        <v>0</v>
      </c>
      <c r="K345" s="155" t="s">
        <v>170</v>
      </c>
      <c r="L345" s="39"/>
      <c r="M345" s="160" t="s">
        <v>3</v>
      </c>
      <c r="N345" s="161" t="s">
        <v>43</v>
      </c>
      <c r="O345" s="72"/>
      <c r="P345" s="162">
        <f>O345*H345</f>
        <v>0</v>
      </c>
      <c r="Q345" s="162">
        <v>0</v>
      </c>
      <c r="R345" s="162">
        <f>Q345*H345</f>
        <v>0</v>
      </c>
      <c r="S345" s="162">
        <v>0</v>
      </c>
      <c r="T345" s="163">
        <f>S345*H345</f>
        <v>0</v>
      </c>
      <c r="U345" s="38"/>
      <c r="V345" s="38"/>
      <c r="W345" s="38"/>
      <c r="X345" s="38"/>
      <c r="Y345" s="38"/>
      <c r="Z345" s="38"/>
      <c r="AA345" s="38"/>
      <c r="AB345" s="38"/>
      <c r="AC345" s="38"/>
      <c r="AD345" s="38"/>
      <c r="AE345" s="38"/>
      <c r="AR345" s="164" t="s">
        <v>171</v>
      </c>
      <c r="AT345" s="164" t="s">
        <v>166</v>
      </c>
      <c r="AU345" s="164" t="s">
        <v>72</v>
      </c>
      <c r="AY345" s="19" t="s">
        <v>172</v>
      </c>
      <c r="BE345" s="165">
        <f>IF(N345="základní",J345,0)</f>
        <v>0</v>
      </c>
      <c r="BF345" s="165">
        <f>IF(N345="snížená",J345,0)</f>
        <v>0</v>
      </c>
      <c r="BG345" s="165">
        <f>IF(N345="zákl. přenesená",J345,0)</f>
        <v>0</v>
      </c>
      <c r="BH345" s="165">
        <f>IF(N345="sníž. přenesená",J345,0)</f>
        <v>0</v>
      </c>
      <c r="BI345" s="165">
        <f>IF(N345="nulová",J345,0)</f>
        <v>0</v>
      </c>
      <c r="BJ345" s="19" t="s">
        <v>79</v>
      </c>
      <c r="BK345" s="165">
        <f>ROUND(I345*H345,2)</f>
        <v>0</v>
      </c>
      <c r="BL345" s="19" t="s">
        <v>171</v>
      </c>
      <c r="BM345" s="164" t="s">
        <v>796</v>
      </c>
    </row>
    <row r="346" s="2" customFormat="1">
      <c r="A346" s="38"/>
      <c r="B346" s="39"/>
      <c r="C346" s="38"/>
      <c r="D346" s="166" t="s">
        <v>174</v>
      </c>
      <c r="E346" s="38"/>
      <c r="F346" s="167" t="s">
        <v>412</v>
      </c>
      <c r="G346" s="38"/>
      <c r="H346" s="38"/>
      <c r="I346" s="168"/>
      <c r="J346" s="38"/>
      <c r="K346" s="38"/>
      <c r="L346" s="39"/>
      <c r="M346" s="169"/>
      <c r="N346" s="170"/>
      <c r="O346" s="72"/>
      <c r="P346" s="72"/>
      <c r="Q346" s="72"/>
      <c r="R346" s="72"/>
      <c r="S346" s="72"/>
      <c r="T346" s="73"/>
      <c r="U346" s="38"/>
      <c r="V346" s="38"/>
      <c r="W346" s="38"/>
      <c r="X346" s="38"/>
      <c r="Y346" s="38"/>
      <c r="Z346" s="38"/>
      <c r="AA346" s="38"/>
      <c r="AB346" s="38"/>
      <c r="AC346" s="38"/>
      <c r="AD346" s="38"/>
      <c r="AE346" s="38"/>
      <c r="AT346" s="19" t="s">
        <v>174</v>
      </c>
      <c r="AU346" s="19" t="s">
        <v>72</v>
      </c>
    </row>
    <row r="347" s="12" customFormat="1">
      <c r="A347" s="12"/>
      <c r="B347" s="205"/>
      <c r="C347" s="12"/>
      <c r="D347" s="166" t="s">
        <v>176</v>
      </c>
      <c r="E347" s="206" t="s">
        <v>3</v>
      </c>
      <c r="F347" s="207" t="s">
        <v>797</v>
      </c>
      <c r="G347" s="12"/>
      <c r="H347" s="206" t="s">
        <v>3</v>
      </c>
      <c r="I347" s="208"/>
      <c r="J347" s="12"/>
      <c r="K347" s="12"/>
      <c r="L347" s="205"/>
      <c r="M347" s="209"/>
      <c r="N347" s="210"/>
      <c r="O347" s="210"/>
      <c r="P347" s="210"/>
      <c r="Q347" s="210"/>
      <c r="R347" s="210"/>
      <c r="S347" s="210"/>
      <c r="T347" s="211"/>
      <c r="U347" s="12"/>
      <c r="V347" s="12"/>
      <c r="W347" s="12"/>
      <c r="X347" s="12"/>
      <c r="Y347" s="12"/>
      <c r="Z347" s="12"/>
      <c r="AA347" s="12"/>
      <c r="AB347" s="12"/>
      <c r="AC347" s="12"/>
      <c r="AD347" s="12"/>
      <c r="AE347" s="12"/>
      <c r="AT347" s="206" t="s">
        <v>176</v>
      </c>
      <c r="AU347" s="206" t="s">
        <v>72</v>
      </c>
      <c r="AV347" s="12" t="s">
        <v>79</v>
      </c>
      <c r="AW347" s="12" t="s">
        <v>33</v>
      </c>
      <c r="AX347" s="12" t="s">
        <v>72</v>
      </c>
      <c r="AY347" s="206" t="s">
        <v>172</v>
      </c>
    </row>
    <row r="348" s="12" customFormat="1">
      <c r="A348" s="12"/>
      <c r="B348" s="205"/>
      <c r="C348" s="12"/>
      <c r="D348" s="166" t="s">
        <v>176</v>
      </c>
      <c r="E348" s="206" t="s">
        <v>3</v>
      </c>
      <c r="F348" s="207" t="s">
        <v>747</v>
      </c>
      <c r="G348" s="12"/>
      <c r="H348" s="206" t="s">
        <v>3</v>
      </c>
      <c r="I348" s="208"/>
      <c r="J348" s="12"/>
      <c r="K348" s="12"/>
      <c r="L348" s="205"/>
      <c r="M348" s="209"/>
      <c r="N348" s="210"/>
      <c r="O348" s="210"/>
      <c r="P348" s="210"/>
      <c r="Q348" s="210"/>
      <c r="R348" s="210"/>
      <c r="S348" s="210"/>
      <c r="T348" s="211"/>
      <c r="U348" s="12"/>
      <c r="V348" s="12"/>
      <c r="W348" s="12"/>
      <c r="X348" s="12"/>
      <c r="Y348" s="12"/>
      <c r="Z348" s="12"/>
      <c r="AA348" s="12"/>
      <c r="AB348" s="12"/>
      <c r="AC348" s="12"/>
      <c r="AD348" s="12"/>
      <c r="AE348" s="12"/>
      <c r="AT348" s="206" t="s">
        <v>176</v>
      </c>
      <c r="AU348" s="206" t="s">
        <v>72</v>
      </c>
      <c r="AV348" s="12" t="s">
        <v>79</v>
      </c>
      <c r="AW348" s="12" t="s">
        <v>33</v>
      </c>
      <c r="AX348" s="12" t="s">
        <v>72</v>
      </c>
      <c r="AY348" s="206" t="s">
        <v>172</v>
      </c>
    </row>
    <row r="349" s="10" customFormat="1">
      <c r="A349" s="10"/>
      <c r="B349" s="171"/>
      <c r="C349" s="10"/>
      <c r="D349" s="166" t="s">
        <v>176</v>
      </c>
      <c r="E349" s="172" t="s">
        <v>3</v>
      </c>
      <c r="F349" s="173" t="s">
        <v>748</v>
      </c>
      <c r="G349" s="10"/>
      <c r="H349" s="174">
        <v>3.4500000000000002</v>
      </c>
      <c r="I349" s="175"/>
      <c r="J349" s="10"/>
      <c r="K349" s="10"/>
      <c r="L349" s="171"/>
      <c r="M349" s="176"/>
      <c r="N349" s="177"/>
      <c r="O349" s="177"/>
      <c r="P349" s="177"/>
      <c r="Q349" s="177"/>
      <c r="R349" s="177"/>
      <c r="S349" s="177"/>
      <c r="T349" s="178"/>
      <c r="U349" s="10"/>
      <c r="V349" s="10"/>
      <c r="W349" s="10"/>
      <c r="X349" s="10"/>
      <c r="Y349" s="10"/>
      <c r="Z349" s="10"/>
      <c r="AA349" s="10"/>
      <c r="AB349" s="10"/>
      <c r="AC349" s="10"/>
      <c r="AD349" s="10"/>
      <c r="AE349" s="10"/>
      <c r="AT349" s="172" t="s">
        <v>176</v>
      </c>
      <c r="AU349" s="172" t="s">
        <v>72</v>
      </c>
      <c r="AV349" s="10" t="s">
        <v>81</v>
      </c>
      <c r="AW349" s="10" t="s">
        <v>33</v>
      </c>
      <c r="AX349" s="10" t="s">
        <v>72</v>
      </c>
      <c r="AY349" s="172" t="s">
        <v>172</v>
      </c>
    </row>
    <row r="350" s="12" customFormat="1">
      <c r="A350" s="12"/>
      <c r="B350" s="205"/>
      <c r="C350" s="12"/>
      <c r="D350" s="166" t="s">
        <v>176</v>
      </c>
      <c r="E350" s="206" t="s">
        <v>3</v>
      </c>
      <c r="F350" s="207" t="s">
        <v>749</v>
      </c>
      <c r="G350" s="12"/>
      <c r="H350" s="206" t="s">
        <v>3</v>
      </c>
      <c r="I350" s="208"/>
      <c r="J350" s="12"/>
      <c r="K350" s="12"/>
      <c r="L350" s="205"/>
      <c r="M350" s="209"/>
      <c r="N350" s="210"/>
      <c r="O350" s="210"/>
      <c r="P350" s="210"/>
      <c r="Q350" s="210"/>
      <c r="R350" s="210"/>
      <c r="S350" s="210"/>
      <c r="T350" s="211"/>
      <c r="U350" s="12"/>
      <c r="V350" s="12"/>
      <c r="W350" s="12"/>
      <c r="X350" s="12"/>
      <c r="Y350" s="12"/>
      <c r="Z350" s="12"/>
      <c r="AA350" s="12"/>
      <c r="AB350" s="12"/>
      <c r="AC350" s="12"/>
      <c r="AD350" s="12"/>
      <c r="AE350" s="12"/>
      <c r="AT350" s="206" t="s">
        <v>176</v>
      </c>
      <c r="AU350" s="206" t="s">
        <v>72</v>
      </c>
      <c r="AV350" s="12" t="s">
        <v>79</v>
      </c>
      <c r="AW350" s="12" t="s">
        <v>33</v>
      </c>
      <c r="AX350" s="12" t="s">
        <v>72</v>
      </c>
      <c r="AY350" s="206" t="s">
        <v>172</v>
      </c>
    </row>
    <row r="351" s="10" customFormat="1">
      <c r="A351" s="10"/>
      <c r="B351" s="171"/>
      <c r="C351" s="10"/>
      <c r="D351" s="166" t="s">
        <v>176</v>
      </c>
      <c r="E351" s="172" t="s">
        <v>3</v>
      </c>
      <c r="F351" s="173" t="s">
        <v>750</v>
      </c>
      <c r="G351" s="10"/>
      <c r="H351" s="174">
        <v>4</v>
      </c>
      <c r="I351" s="175"/>
      <c r="J351" s="10"/>
      <c r="K351" s="10"/>
      <c r="L351" s="171"/>
      <c r="M351" s="176"/>
      <c r="N351" s="177"/>
      <c r="O351" s="177"/>
      <c r="P351" s="177"/>
      <c r="Q351" s="177"/>
      <c r="R351" s="177"/>
      <c r="S351" s="177"/>
      <c r="T351" s="178"/>
      <c r="U351" s="10"/>
      <c r="V351" s="10"/>
      <c r="W351" s="10"/>
      <c r="X351" s="10"/>
      <c r="Y351" s="10"/>
      <c r="Z351" s="10"/>
      <c r="AA351" s="10"/>
      <c r="AB351" s="10"/>
      <c r="AC351" s="10"/>
      <c r="AD351" s="10"/>
      <c r="AE351" s="10"/>
      <c r="AT351" s="172" t="s">
        <v>176</v>
      </c>
      <c r="AU351" s="172" t="s">
        <v>72</v>
      </c>
      <c r="AV351" s="10" t="s">
        <v>81</v>
      </c>
      <c r="AW351" s="10" t="s">
        <v>33</v>
      </c>
      <c r="AX351" s="10" t="s">
        <v>72</v>
      </c>
      <c r="AY351" s="172" t="s">
        <v>172</v>
      </c>
    </row>
    <row r="352" s="11" customFormat="1">
      <c r="A352" s="11"/>
      <c r="B352" s="180"/>
      <c r="C352" s="11"/>
      <c r="D352" s="166" t="s">
        <v>176</v>
      </c>
      <c r="E352" s="181" t="s">
        <v>3</v>
      </c>
      <c r="F352" s="182" t="s">
        <v>197</v>
      </c>
      <c r="G352" s="11"/>
      <c r="H352" s="183">
        <v>7.4500000000000002</v>
      </c>
      <c r="I352" s="184"/>
      <c r="J352" s="11"/>
      <c r="K352" s="11"/>
      <c r="L352" s="180"/>
      <c r="M352" s="185"/>
      <c r="N352" s="186"/>
      <c r="O352" s="186"/>
      <c r="P352" s="186"/>
      <c r="Q352" s="186"/>
      <c r="R352" s="186"/>
      <c r="S352" s="186"/>
      <c r="T352" s="187"/>
      <c r="U352" s="11"/>
      <c r="V352" s="11"/>
      <c r="W352" s="11"/>
      <c r="X352" s="11"/>
      <c r="Y352" s="11"/>
      <c r="Z352" s="11"/>
      <c r="AA352" s="11"/>
      <c r="AB352" s="11"/>
      <c r="AC352" s="11"/>
      <c r="AD352" s="11"/>
      <c r="AE352" s="11"/>
      <c r="AT352" s="181" t="s">
        <v>176</v>
      </c>
      <c r="AU352" s="181" t="s">
        <v>72</v>
      </c>
      <c r="AV352" s="11" t="s">
        <v>171</v>
      </c>
      <c r="AW352" s="11" t="s">
        <v>33</v>
      </c>
      <c r="AX352" s="11" t="s">
        <v>79</v>
      </c>
      <c r="AY352" s="181" t="s">
        <v>172</v>
      </c>
    </row>
    <row r="353" s="2" customFormat="1" ht="16.5" customHeight="1">
      <c r="A353" s="38"/>
      <c r="B353" s="152"/>
      <c r="C353" s="153" t="s">
        <v>335</v>
      </c>
      <c r="D353" s="153" t="s">
        <v>166</v>
      </c>
      <c r="E353" s="154" t="s">
        <v>798</v>
      </c>
      <c r="F353" s="155" t="s">
        <v>799</v>
      </c>
      <c r="G353" s="156" t="s">
        <v>255</v>
      </c>
      <c r="H353" s="157">
        <v>180.59999999999999</v>
      </c>
      <c r="I353" s="158"/>
      <c r="J353" s="159">
        <f>ROUND(I353*H353,2)</f>
        <v>0</v>
      </c>
      <c r="K353" s="155" t="s">
        <v>170</v>
      </c>
      <c r="L353" s="39"/>
      <c r="M353" s="160" t="s">
        <v>3</v>
      </c>
      <c r="N353" s="161" t="s">
        <v>43</v>
      </c>
      <c r="O353" s="72"/>
      <c r="P353" s="162">
        <f>O353*H353</f>
        <v>0</v>
      </c>
      <c r="Q353" s="162">
        <v>0</v>
      </c>
      <c r="R353" s="162">
        <f>Q353*H353</f>
        <v>0</v>
      </c>
      <c r="S353" s="162">
        <v>0</v>
      </c>
      <c r="T353" s="163">
        <f>S353*H353</f>
        <v>0</v>
      </c>
      <c r="U353" s="38"/>
      <c r="V353" s="38"/>
      <c r="W353" s="38"/>
      <c r="X353" s="38"/>
      <c r="Y353" s="38"/>
      <c r="Z353" s="38"/>
      <c r="AA353" s="38"/>
      <c r="AB353" s="38"/>
      <c r="AC353" s="38"/>
      <c r="AD353" s="38"/>
      <c r="AE353" s="38"/>
      <c r="AR353" s="164" t="s">
        <v>800</v>
      </c>
      <c r="AT353" s="164" t="s">
        <v>166</v>
      </c>
      <c r="AU353" s="164" t="s">
        <v>72</v>
      </c>
      <c r="AY353" s="19" t="s">
        <v>172</v>
      </c>
      <c r="BE353" s="165">
        <f>IF(N353="základní",J353,0)</f>
        <v>0</v>
      </c>
      <c r="BF353" s="165">
        <f>IF(N353="snížená",J353,0)</f>
        <v>0</v>
      </c>
      <c r="BG353" s="165">
        <f>IF(N353="zákl. přenesená",J353,0)</f>
        <v>0</v>
      </c>
      <c r="BH353" s="165">
        <f>IF(N353="sníž. přenesená",J353,0)</f>
        <v>0</v>
      </c>
      <c r="BI353" s="165">
        <f>IF(N353="nulová",J353,0)</f>
        <v>0</v>
      </c>
      <c r="BJ353" s="19" t="s">
        <v>79</v>
      </c>
      <c r="BK353" s="165">
        <f>ROUND(I353*H353,2)</f>
        <v>0</v>
      </c>
      <c r="BL353" s="19" t="s">
        <v>800</v>
      </c>
      <c r="BM353" s="164" t="s">
        <v>801</v>
      </c>
    </row>
    <row r="354" s="2" customFormat="1">
      <c r="A354" s="38"/>
      <c r="B354" s="39"/>
      <c r="C354" s="38"/>
      <c r="D354" s="166" t="s">
        <v>174</v>
      </c>
      <c r="E354" s="38"/>
      <c r="F354" s="167" t="s">
        <v>799</v>
      </c>
      <c r="G354" s="38"/>
      <c r="H354" s="38"/>
      <c r="I354" s="168"/>
      <c r="J354" s="38"/>
      <c r="K354" s="38"/>
      <c r="L354" s="39"/>
      <c r="M354" s="169"/>
      <c r="N354" s="170"/>
      <c r="O354" s="72"/>
      <c r="P354" s="72"/>
      <c r="Q354" s="72"/>
      <c r="R354" s="72"/>
      <c r="S354" s="72"/>
      <c r="T354" s="73"/>
      <c r="U354" s="38"/>
      <c r="V354" s="38"/>
      <c r="W354" s="38"/>
      <c r="X354" s="38"/>
      <c r="Y354" s="38"/>
      <c r="Z354" s="38"/>
      <c r="AA354" s="38"/>
      <c r="AB354" s="38"/>
      <c r="AC354" s="38"/>
      <c r="AD354" s="38"/>
      <c r="AE354" s="38"/>
      <c r="AT354" s="19" t="s">
        <v>174</v>
      </c>
      <c r="AU354" s="19" t="s">
        <v>72</v>
      </c>
    </row>
    <row r="355" s="12" customFormat="1">
      <c r="A355" s="12"/>
      <c r="B355" s="205"/>
      <c r="C355" s="12"/>
      <c r="D355" s="166" t="s">
        <v>176</v>
      </c>
      <c r="E355" s="206" t="s">
        <v>3</v>
      </c>
      <c r="F355" s="207" t="s">
        <v>802</v>
      </c>
      <c r="G355" s="12"/>
      <c r="H355" s="206" t="s">
        <v>3</v>
      </c>
      <c r="I355" s="208"/>
      <c r="J355" s="12"/>
      <c r="K355" s="12"/>
      <c r="L355" s="205"/>
      <c r="M355" s="209"/>
      <c r="N355" s="210"/>
      <c r="O355" s="210"/>
      <c r="P355" s="210"/>
      <c r="Q355" s="210"/>
      <c r="R355" s="210"/>
      <c r="S355" s="210"/>
      <c r="T355" s="211"/>
      <c r="U355" s="12"/>
      <c r="V355" s="12"/>
      <c r="W355" s="12"/>
      <c r="X355" s="12"/>
      <c r="Y355" s="12"/>
      <c r="Z355" s="12"/>
      <c r="AA355" s="12"/>
      <c r="AB355" s="12"/>
      <c r="AC355" s="12"/>
      <c r="AD355" s="12"/>
      <c r="AE355" s="12"/>
      <c r="AT355" s="206" t="s">
        <v>176</v>
      </c>
      <c r="AU355" s="206" t="s">
        <v>72</v>
      </c>
      <c r="AV355" s="12" t="s">
        <v>79</v>
      </c>
      <c r="AW355" s="12" t="s">
        <v>33</v>
      </c>
      <c r="AX355" s="12" t="s">
        <v>72</v>
      </c>
      <c r="AY355" s="206" t="s">
        <v>172</v>
      </c>
    </row>
    <row r="356" s="12" customFormat="1">
      <c r="A356" s="12"/>
      <c r="B356" s="205"/>
      <c r="C356" s="12"/>
      <c r="D356" s="166" t="s">
        <v>176</v>
      </c>
      <c r="E356" s="206" t="s">
        <v>3</v>
      </c>
      <c r="F356" s="207" t="s">
        <v>803</v>
      </c>
      <c r="G356" s="12"/>
      <c r="H356" s="206" t="s">
        <v>3</v>
      </c>
      <c r="I356" s="208"/>
      <c r="J356" s="12"/>
      <c r="K356" s="12"/>
      <c r="L356" s="205"/>
      <c r="M356" s="209"/>
      <c r="N356" s="210"/>
      <c r="O356" s="210"/>
      <c r="P356" s="210"/>
      <c r="Q356" s="210"/>
      <c r="R356" s="210"/>
      <c r="S356" s="210"/>
      <c r="T356" s="211"/>
      <c r="U356" s="12"/>
      <c r="V356" s="12"/>
      <c r="W356" s="12"/>
      <c r="X356" s="12"/>
      <c r="Y356" s="12"/>
      <c r="Z356" s="12"/>
      <c r="AA356" s="12"/>
      <c r="AB356" s="12"/>
      <c r="AC356" s="12"/>
      <c r="AD356" s="12"/>
      <c r="AE356" s="12"/>
      <c r="AT356" s="206" t="s">
        <v>176</v>
      </c>
      <c r="AU356" s="206" t="s">
        <v>72</v>
      </c>
      <c r="AV356" s="12" t="s">
        <v>79</v>
      </c>
      <c r="AW356" s="12" t="s">
        <v>33</v>
      </c>
      <c r="AX356" s="12" t="s">
        <v>72</v>
      </c>
      <c r="AY356" s="206" t="s">
        <v>172</v>
      </c>
    </row>
    <row r="357" s="12" customFormat="1">
      <c r="A357" s="12"/>
      <c r="B357" s="205"/>
      <c r="C357" s="12"/>
      <c r="D357" s="166" t="s">
        <v>176</v>
      </c>
      <c r="E357" s="206" t="s">
        <v>3</v>
      </c>
      <c r="F357" s="207" t="s">
        <v>804</v>
      </c>
      <c r="G357" s="12"/>
      <c r="H357" s="206" t="s">
        <v>3</v>
      </c>
      <c r="I357" s="208"/>
      <c r="J357" s="12"/>
      <c r="K357" s="12"/>
      <c r="L357" s="205"/>
      <c r="M357" s="209"/>
      <c r="N357" s="210"/>
      <c r="O357" s="210"/>
      <c r="P357" s="210"/>
      <c r="Q357" s="210"/>
      <c r="R357" s="210"/>
      <c r="S357" s="210"/>
      <c r="T357" s="211"/>
      <c r="U357" s="12"/>
      <c r="V357" s="12"/>
      <c r="W357" s="12"/>
      <c r="X357" s="12"/>
      <c r="Y357" s="12"/>
      <c r="Z357" s="12"/>
      <c r="AA357" s="12"/>
      <c r="AB357" s="12"/>
      <c r="AC357" s="12"/>
      <c r="AD357" s="12"/>
      <c r="AE357" s="12"/>
      <c r="AT357" s="206" t="s">
        <v>176</v>
      </c>
      <c r="AU357" s="206" t="s">
        <v>72</v>
      </c>
      <c r="AV357" s="12" t="s">
        <v>79</v>
      </c>
      <c r="AW357" s="12" t="s">
        <v>33</v>
      </c>
      <c r="AX357" s="12" t="s">
        <v>72</v>
      </c>
      <c r="AY357" s="206" t="s">
        <v>172</v>
      </c>
    </row>
    <row r="358" s="12" customFormat="1">
      <c r="A358" s="12"/>
      <c r="B358" s="205"/>
      <c r="C358" s="12"/>
      <c r="D358" s="166" t="s">
        <v>176</v>
      </c>
      <c r="E358" s="206" t="s">
        <v>3</v>
      </c>
      <c r="F358" s="207" t="s">
        <v>701</v>
      </c>
      <c r="G358" s="12"/>
      <c r="H358" s="206" t="s">
        <v>3</v>
      </c>
      <c r="I358" s="208"/>
      <c r="J358" s="12"/>
      <c r="K358" s="12"/>
      <c r="L358" s="205"/>
      <c r="M358" s="209"/>
      <c r="N358" s="210"/>
      <c r="O358" s="210"/>
      <c r="P358" s="210"/>
      <c r="Q358" s="210"/>
      <c r="R358" s="210"/>
      <c r="S358" s="210"/>
      <c r="T358" s="211"/>
      <c r="U358" s="12"/>
      <c r="V358" s="12"/>
      <c r="W358" s="12"/>
      <c r="X358" s="12"/>
      <c r="Y358" s="12"/>
      <c r="Z358" s="12"/>
      <c r="AA358" s="12"/>
      <c r="AB358" s="12"/>
      <c r="AC358" s="12"/>
      <c r="AD358" s="12"/>
      <c r="AE358" s="12"/>
      <c r="AT358" s="206" t="s">
        <v>176</v>
      </c>
      <c r="AU358" s="206" t="s">
        <v>72</v>
      </c>
      <c r="AV358" s="12" t="s">
        <v>79</v>
      </c>
      <c r="AW358" s="12" t="s">
        <v>33</v>
      </c>
      <c r="AX358" s="12" t="s">
        <v>72</v>
      </c>
      <c r="AY358" s="206" t="s">
        <v>172</v>
      </c>
    </row>
    <row r="359" s="10" customFormat="1">
      <c r="A359" s="10"/>
      <c r="B359" s="171"/>
      <c r="C359" s="10"/>
      <c r="D359" s="166" t="s">
        <v>176</v>
      </c>
      <c r="E359" s="172" t="s">
        <v>3</v>
      </c>
      <c r="F359" s="173" t="s">
        <v>805</v>
      </c>
      <c r="G359" s="10"/>
      <c r="H359" s="174">
        <v>150.59999999999999</v>
      </c>
      <c r="I359" s="175"/>
      <c r="J359" s="10"/>
      <c r="K359" s="10"/>
      <c r="L359" s="171"/>
      <c r="M359" s="176"/>
      <c r="N359" s="177"/>
      <c r="O359" s="177"/>
      <c r="P359" s="177"/>
      <c r="Q359" s="177"/>
      <c r="R359" s="177"/>
      <c r="S359" s="177"/>
      <c r="T359" s="178"/>
      <c r="U359" s="10"/>
      <c r="V359" s="10"/>
      <c r="W359" s="10"/>
      <c r="X359" s="10"/>
      <c r="Y359" s="10"/>
      <c r="Z359" s="10"/>
      <c r="AA359" s="10"/>
      <c r="AB359" s="10"/>
      <c r="AC359" s="10"/>
      <c r="AD359" s="10"/>
      <c r="AE359" s="10"/>
      <c r="AT359" s="172" t="s">
        <v>176</v>
      </c>
      <c r="AU359" s="172" t="s">
        <v>72</v>
      </c>
      <c r="AV359" s="10" t="s">
        <v>81</v>
      </c>
      <c r="AW359" s="10" t="s">
        <v>33</v>
      </c>
      <c r="AX359" s="10" t="s">
        <v>72</v>
      </c>
      <c r="AY359" s="172" t="s">
        <v>172</v>
      </c>
    </row>
    <row r="360" s="12" customFormat="1">
      <c r="A360" s="12"/>
      <c r="B360" s="205"/>
      <c r="C360" s="12"/>
      <c r="D360" s="166" t="s">
        <v>176</v>
      </c>
      <c r="E360" s="206" t="s">
        <v>3</v>
      </c>
      <c r="F360" s="207" t="s">
        <v>730</v>
      </c>
      <c r="G360" s="12"/>
      <c r="H360" s="206" t="s">
        <v>3</v>
      </c>
      <c r="I360" s="208"/>
      <c r="J360" s="12"/>
      <c r="K360" s="12"/>
      <c r="L360" s="205"/>
      <c r="M360" s="209"/>
      <c r="N360" s="210"/>
      <c r="O360" s="210"/>
      <c r="P360" s="210"/>
      <c r="Q360" s="210"/>
      <c r="R360" s="210"/>
      <c r="S360" s="210"/>
      <c r="T360" s="211"/>
      <c r="U360" s="12"/>
      <c r="V360" s="12"/>
      <c r="W360" s="12"/>
      <c r="X360" s="12"/>
      <c r="Y360" s="12"/>
      <c r="Z360" s="12"/>
      <c r="AA360" s="12"/>
      <c r="AB360" s="12"/>
      <c r="AC360" s="12"/>
      <c r="AD360" s="12"/>
      <c r="AE360" s="12"/>
      <c r="AT360" s="206" t="s">
        <v>176</v>
      </c>
      <c r="AU360" s="206" t="s">
        <v>72</v>
      </c>
      <c r="AV360" s="12" t="s">
        <v>79</v>
      </c>
      <c r="AW360" s="12" t="s">
        <v>33</v>
      </c>
      <c r="AX360" s="12" t="s">
        <v>72</v>
      </c>
      <c r="AY360" s="206" t="s">
        <v>172</v>
      </c>
    </row>
    <row r="361" s="10" customFormat="1">
      <c r="A361" s="10"/>
      <c r="B361" s="171"/>
      <c r="C361" s="10"/>
      <c r="D361" s="166" t="s">
        <v>176</v>
      </c>
      <c r="E361" s="172" t="s">
        <v>3</v>
      </c>
      <c r="F361" s="173" t="s">
        <v>806</v>
      </c>
      <c r="G361" s="10"/>
      <c r="H361" s="174">
        <v>30</v>
      </c>
      <c r="I361" s="175"/>
      <c r="J361" s="10"/>
      <c r="K361" s="10"/>
      <c r="L361" s="171"/>
      <c r="M361" s="176"/>
      <c r="N361" s="177"/>
      <c r="O361" s="177"/>
      <c r="P361" s="177"/>
      <c r="Q361" s="177"/>
      <c r="R361" s="177"/>
      <c r="S361" s="177"/>
      <c r="T361" s="178"/>
      <c r="U361" s="10"/>
      <c r="V361" s="10"/>
      <c r="W361" s="10"/>
      <c r="X361" s="10"/>
      <c r="Y361" s="10"/>
      <c r="Z361" s="10"/>
      <c r="AA361" s="10"/>
      <c r="AB361" s="10"/>
      <c r="AC361" s="10"/>
      <c r="AD361" s="10"/>
      <c r="AE361" s="10"/>
      <c r="AT361" s="172" t="s">
        <v>176</v>
      </c>
      <c r="AU361" s="172" t="s">
        <v>72</v>
      </c>
      <c r="AV361" s="10" t="s">
        <v>81</v>
      </c>
      <c r="AW361" s="10" t="s">
        <v>33</v>
      </c>
      <c r="AX361" s="10" t="s">
        <v>72</v>
      </c>
      <c r="AY361" s="172" t="s">
        <v>172</v>
      </c>
    </row>
    <row r="362" s="11" customFormat="1">
      <c r="A362" s="11"/>
      <c r="B362" s="180"/>
      <c r="C362" s="11"/>
      <c r="D362" s="166" t="s">
        <v>176</v>
      </c>
      <c r="E362" s="181" t="s">
        <v>3</v>
      </c>
      <c r="F362" s="182" t="s">
        <v>197</v>
      </c>
      <c r="G362" s="11"/>
      <c r="H362" s="183">
        <v>180.59999999999999</v>
      </c>
      <c r="I362" s="184"/>
      <c r="J362" s="11"/>
      <c r="K362" s="11"/>
      <c r="L362" s="180"/>
      <c r="M362" s="212"/>
      <c r="N362" s="213"/>
      <c r="O362" s="213"/>
      <c r="P362" s="213"/>
      <c r="Q362" s="213"/>
      <c r="R362" s="213"/>
      <c r="S362" s="213"/>
      <c r="T362" s="214"/>
      <c r="U362" s="11"/>
      <c r="V362" s="11"/>
      <c r="W362" s="11"/>
      <c r="X362" s="11"/>
      <c r="Y362" s="11"/>
      <c r="Z362" s="11"/>
      <c r="AA362" s="11"/>
      <c r="AB362" s="11"/>
      <c r="AC362" s="11"/>
      <c r="AD362" s="11"/>
      <c r="AE362" s="11"/>
      <c r="AT362" s="181" t="s">
        <v>176</v>
      </c>
      <c r="AU362" s="181" t="s">
        <v>72</v>
      </c>
      <c r="AV362" s="11" t="s">
        <v>171</v>
      </c>
      <c r="AW362" s="11" t="s">
        <v>33</v>
      </c>
      <c r="AX362" s="11" t="s">
        <v>79</v>
      </c>
      <c r="AY362" s="181" t="s">
        <v>172</v>
      </c>
    </row>
    <row r="363" s="2" customFormat="1" ht="6.96" customHeight="1">
      <c r="A363" s="38"/>
      <c r="B363" s="55"/>
      <c r="C363" s="56"/>
      <c r="D363" s="56"/>
      <c r="E363" s="56"/>
      <c r="F363" s="56"/>
      <c r="G363" s="56"/>
      <c r="H363" s="56"/>
      <c r="I363" s="56"/>
      <c r="J363" s="56"/>
      <c r="K363" s="56"/>
      <c r="L363" s="39"/>
      <c r="M363" s="38"/>
      <c r="O363" s="38"/>
      <c r="P363" s="38"/>
      <c r="Q363" s="38"/>
      <c r="R363" s="38"/>
      <c r="S363" s="38"/>
      <c r="T363" s="38"/>
      <c r="U363" s="38"/>
      <c r="V363" s="38"/>
      <c r="W363" s="38"/>
      <c r="X363" s="38"/>
      <c r="Y363" s="38"/>
      <c r="Z363" s="38"/>
      <c r="AA363" s="38"/>
      <c r="AB363" s="38"/>
      <c r="AC363" s="38"/>
      <c r="AD363" s="38"/>
      <c r="AE363" s="38"/>
    </row>
  </sheetData>
  <autoFilter ref="C90:K362"/>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111</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c r="B8" s="22"/>
      <c r="D8" s="32" t="s">
        <v>145</v>
      </c>
      <c r="L8" s="22"/>
    </row>
    <row r="9" s="1" customFormat="1" ht="16.5" customHeight="1">
      <c r="B9" s="22"/>
      <c r="E9" s="124" t="s">
        <v>449</v>
      </c>
      <c r="F9" s="1"/>
      <c r="G9" s="1"/>
      <c r="H9" s="1"/>
      <c r="L9" s="22"/>
    </row>
    <row r="10" s="1" customFormat="1" ht="12" customHeight="1">
      <c r="B10" s="22"/>
      <c r="D10" s="32" t="s">
        <v>147</v>
      </c>
      <c r="L10" s="22"/>
    </row>
    <row r="11" s="2" customFormat="1" ht="16.5" customHeight="1">
      <c r="A11" s="38"/>
      <c r="B11" s="39"/>
      <c r="C11" s="38"/>
      <c r="D11" s="38"/>
      <c r="E11" s="130" t="s">
        <v>563</v>
      </c>
      <c r="F11" s="38"/>
      <c r="G11" s="38"/>
      <c r="H11" s="38"/>
      <c r="I11" s="38"/>
      <c r="J11" s="38"/>
      <c r="K11" s="38"/>
      <c r="L11" s="125"/>
      <c r="S11" s="38"/>
      <c r="T11" s="38"/>
      <c r="U11" s="38"/>
      <c r="V11" s="38"/>
      <c r="W11" s="38"/>
      <c r="X11" s="38"/>
      <c r="Y11" s="38"/>
      <c r="Z11" s="38"/>
      <c r="AA11" s="38"/>
      <c r="AB11" s="38"/>
      <c r="AC11" s="38"/>
      <c r="AD11" s="38"/>
      <c r="AE11" s="38"/>
    </row>
    <row r="12" s="2" customFormat="1" ht="12" customHeight="1">
      <c r="A12" s="38"/>
      <c r="B12" s="39"/>
      <c r="C12" s="38"/>
      <c r="D12" s="32" t="s">
        <v>564</v>
      </c>
      <c r="E12" s="38"/>
      <c r="F12" s="38"/>
      <c r="G12" s="38"/>
      <c r="H12" s="38"/>
      <c r="I12" s="38"/>
      <c r="J12" s="38"/>
      <c r="K12" s="38"/>
      <c r="L12" s="125"/>
      <c r="S12" s="38"/>
      <c r="T12" s="38"/>
      <c r="U12" s="38"/>
      <c r="V12" s="38"/>
      <c r="W12" s="38"/>
      <c r="X12" s="38"/>
      <c r="Y12" s="38"/>
      <c r="Z12" s="38"/>
      <c r="AA12" s="38"/>
      <c r="AB12" s="38"/>
      <c r="AC12" s="38"/>
      <c r="AD12" s="38"/>
      <c r="AE12" s="38"/>
    </row>
    <row r="13" s="2" customFormat="1" ht="16.5" customHeight="1">
      <c r="A13" s="38"/>
      <c r="B13" s="39"/>
      <c r="C13" s="38"/>
      <c r="D13" s="38"/>
      <c r="E13" s="62" t="s">
        <v>807</v>
      </c>
      <c r="F13" s="38"/>
      <c r="G13" s="38"/>
      <c r="H13" s="38"/>
      <c r="I13" s="38"/>
      <c r="J13" s="38"/>
      <c r="K13" s="38"/>
      <c r="L13" s="12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125"/>
      <c r="S14" s="38"/>
      <c r="T14" s="38"/>
      <c r="U14" s="38"/>
      <c r="V14" s="38"/>
      <c r="W14" s="38"/>
      <c r="X14" s="38"/>
      <c r="Y14" s="38"/>
      <c r="Z14" s="38"/>
      <c r="AA14" s="38"/>
      <c r="AB14" s="38"/>
      <c r="AC14" s="38"/>
      <c r="AD14" s="38"/>
      <c r="AE14" s="38"/>
    </row>
    <row r="15" s="2" customFormat="1" ht="12" customHeight="1">
      <c r="A15" s="38"/>
      <c r="B15" s="39"/>
      <c r="C15" s="38"/>
      <c r="D15" s="32" t="s">
        <v>19</v>
      </c>
      <c r="E15" s="38"/>
      <c r="F15" s="27" t="s">
        <v>3</v>
      </c>
      <c r="G15" s="38"/>
      <c r="H15" s="38"/>
      <c r="I15" s="32" t="s">
        <v>20</v>
      </c>
      <c r="J15" s="27" t="s">
        <v>3</v>
      </c>
      <c r="K15" s="38"/>
      <c r="L15" s="125"/>
      <c r="S15" s="38"/>
      <c r="T15" s="38"/>
      <c r="U15" s="38"/>
      <c r="V15" s="38"/>
      <c r="W15" s="38"/>
      <c r="X15" s="38"/>
      <c r="Y15" s="38"/>
      <c r="Z15" s="38"/>
      <c r="AA15" s="38"/>
      <c r="AB15" s="38"/>
      <c r="AC15" s="38"/>
      <c r="AD15" s="38"/>
      <c r="AE15" s="38"/>
    </row>
    <row r="16" s="2" customFormat="1" ht="12" customHeight="1">
      <c r="A16" s="38"/>
      <c r="B16" s="39"/>
      <c r="C16" s="38"/>
      <c r="D16" s="32" t="s">
        <v>21</v>
      </c>
      <c r="E16" s="38"/>
      <c r="F16" s="27" t="s">
        <v>22</v>
      </c>
      <c r="G16" s="38"/>
      <c r="H16" s="38"/>
      <c r="I16" s="32" t="s">
        <v>23</v>
      </c>
      <c r="J16" s="64" t="str">
        <f>'Rekapitulace stavby'!AN8</f>
        <v>13. 3. 2023</v>
      </c>
      <c r="K16" s="38"/>
      <c r="L16" s="12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125"/>
      <c r="S17" s="38"/>
      <c r="T17" s="38"/>
      <c r="U17" s="38"/>
      <c r="V17" s="38"/>
      <c r="W17" s="38"/>
      <c r="X17" s="38"/>
      <c r="Y17" s="38"/>
      <c r="Z17" s="38"/>
      <c r="AA17" s="38"/>
      <c r="AB17" s="38"/>
      <c r="AC17" s="38"/>
      <c r="AD17" s="38"/>
      <c r="AE17" s="38"/>
    </row>
    <row r="18" s="2" customFormat="1" ht="12" customHeight="1">
      <c r="A18" s="38"/>
      <c r="B18" s="39"/>
      <c r="C18" s="38"/>
      <c r="D18" s="32" t="s">
        <v>25</v>
      </c>
      <c r="E18" s="38"/>
      <c r="F18" s="38"/>
      <c r="G18" s="38"/>
      <c r="H18" s="38"/>
      <c r="I18" s="32" t="s">
        <v>26</v>
      </c>
      <c r="J18" s="27" t="s">
        <v>3</v>
      </c>
      <c r="K18" s="38"/>
      <c r="L18" s="12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3</v>
      </c>
      <c r="K19" s="38"/>
      <c r="L19" s="12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12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32" t="s">
        <v>26</v>
      </c>
      <c r="J21" s="33" t="str">
        <f>'Rekapitulace stavby'!AN13</f>
        <v>Vyplň údaj</v>
      </c>
      <c r="K21" s="38"/>
      <c r="L21" s="12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12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12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32" t="s">
        <v>26</v>
      </c>
      <c r="J24" s="27" t="s">
        <v>3</v>
      </c>
      <c r="K24" s="38"/>
      <c r="L24" s="125"/>
      <c r="S24" s="38"/>
      <c r="T24" s="38"/>
      <c r="U24" s="38"/>
      <c r="V24" s="38"/>
      <c r="W24" s="38"/>
      <c r="X24" s="38"/>
      <c r="Y24" s="38"/>
      <c r="Z24" s="38"/>
      <c r="AA24" s="38"/>
      <c r="AB24" s="38"/>
      <c r="AC24" s="38"/>
      <c r="AD24" s="38"/>
      <c r="AE24" s="38"/>
    </row>
    <row r="25" s="2" customFormat="1" ht="18" customHeight="1">
      <c r="A25" s="38"/>
      <c r="B25" s="39"/>
      <c r="C25" s="38"/>
      <c r="D25" s="38"/>
      <c r="E25" s="27" t="s">
        <v>566</v>
      </c>
      <c r="F25" s="38"/>
      <c r="G25" s="38"/>
      <c r="H25" s="38"/>
      <c r="I25" s="32" t="s">
        <v>28</v>
      </c>
      <c r="J25" s="27" t="s">
        <v>3</v>
      </c>
      <c r="K25" s="38"/>
      <c r="L25" s="12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12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32" t="s">
        <v>26</v>
      </c>
      <c r="J27" s="27" t="s">
        <v>3</v>
      </c>
      <c r="K27" s="38"/>
      <c r="L27" s="125"/>
      <c r="S27" s="38"/>
      <c r="T27" s="38"/>
      <c r="U27" s="38"/>
      <c r="V27" s="38"/>
      <c r="W27" s="38"/>
      <c r="X27" s="38"/>
      <c r="Y27" s="38"/>
      <c r="Z27" s="38"/>
      <c r="AA27" s="38"/>
      <c r="AB27" s="38"/>
      <c r="AC27" s="38"/>
      <c r="AD27" s="38"/>
      <c r="AE27" s="38"/>
    </row>
    <row r="28" s="2" customFormat="1" ht="18" customHeight="1">
      <c r="A28" s="38"/>
      <c r="B28" s="39"/>
      <c r="C28" s="38"/>
      <c r="D28" s="38"/>
      <c r="E28" s="27" t="s">
        <v>566</v>
      </c>
      <c r="F28" s="38"/>
      <c r="G28" s="38"/>
      <c r="H28" s="38"/>
      <c r="I28" s="32" t="s">
        <v>28</v>
      </c>
      <c r="J28" s="27" t="s">
        <v>3</v>
      </c>
      <c r="K28" s="38"/>
      <c r="L28" s="12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12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38"/>
      <c r="J30" s="38"/>
      <c r="K30" s="38"/>
      <c r="L30" s="125"/>
      <c r="S30" s="38"/>
      <c r="T30" s="38"/>
      <c r="U30" s="38"/>
      <c r="V30" s="38"/>
      <c r="W30" s="38"/>
      <c r="X30" s="38"/>
      <c r="Y30" s="38"/>
      <c r="Z30" s="38"/>
      <c r="AA30" s="38"/>
      <c r="AB30" s="38"/>
      <c r="AC30" s="38"/>
      <c r="AD30" s="38"/>
      <c r="AE30" s="38"/>
    </row>
    <row r="31" s="8" customFormat="1" ht="16.5" customHeight="1">
      <c r="A31" s="126"/>
      <c r="B31" s="127"/>
      <c r="C31" s="126"/>
      <c r="D31" s="126"/>
      <c r="E31" s="36" t="s">
        <v>3</v>
      </c>
      <c r="F31" s="36"/>
      <c r="G31" s="36"/>
      <c r="H31" s="36"/>
      <c r="I31" s="126"/>
      <c r="J31" s="126"/>
      <c r="K31" s="126"/>
      <c r="L31" s="128"/>
      <c r="S31" s="126"/>
      <c r="T31" s="126"/>
      <c r="U31" s="126"/>
      <c r="V31" s="126"/>
      <c r="W31" s="126"/>
      <c r="X31" s="126"/>
      <c r="Y31" s="126"/>
      <c r="Z31" s="126"/>
      <c r="AA31" s="126"/>
      <c r="AB31" s="126"/>
      <c r="AC31" s="126"/>
      <c r="AD31" s="126"/>
      <c r="AE31" s="126"/>
    </row>
    <row r="32" s="2" customFormat="1" ht="6.96" customHeight="1">
      <c r="A32" s="38"/>
      <c r="B32" s="39"/>
      <c r="C32" s="38"/>
      <c r="D32" s="38"/>
      <c r="E32" s="38"/>
      <c r="F32" s="38"/>
      <c r="G32" s="38"/>
      <c r="H32" s="38"/>
      <c r="I32" s="38"/>
      <c r="J32" s="38"/>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25.44" customHeight="1">
      <c r="A34" s="38"/>
      <c r="B34" s="39"/>
      <c r="C34" s="38"/>
      <c r="D34" s="129" t="s">
        <v>38</v>
      </c>
      <c r="E34" s="38"/>
      <c r="F34" s="38"/>
      <c r="G34" s="38"/>
      <c r="H34" s="38"/>
      <c r="I34" s="38"/>
      <c r="J34" s="90">
        <f>ROUND(J99, 2)</f>
        <v>0</v>
      </c>
      <c r="K34" s="38"/>
      <c r="L34" s="125"/>
      <c r="S34" s="38"/>
      <c r="T34" s="38"/>
      <c r="U34" s="38"/>
      <c r="V34" s="38"/>
      <c r="W34" s="38"/>
      <c r="X34" s="38"/>
      <c r="Y34" s="38"/>
      <c r="Z34" s="38"/>
      <c r="AA34" s="38"/>
      <c r="AB34" s="38"/>
      <c r="AC34" s="38"/>
      <c r="AD34" s="38"/>
      <c r="AE34" s="38"/>
    </row>
    <row r="35" s="2" customFormat="1" ht="6.96" customHeight="1">
      <c r="A35" s="38"/>
      <c r="B35" s="39"/>
      <c r="C35" s="38"/>
      <c r="D35" s="84"/>
      <c r="E35" s="84"/>
      <c r="F35" s="84"/>
      <c r="G35" s="84"/>
      <c r="H35" s="84"/>
      <c r="I35" s="84"/>
      <c r="J35" s="84"/>
      <c r="K35" s="84"/>
      <c r="L35" s="12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125"/>
      <c r="S36" s="38"/>
      <c r="T36" s="38"/>
      <c r="U36" s="38"/>
      <c r="V36" s="38"/>
      <c r="W36" s="38"/>
      <c r="X36" s="38"/>
      <c r="Y36" s="38"/>
      <c r="Z36" s="38"/>
      <c r="AA36" s="38"/>
      <c r="AB36" s="38"/>
      <c r="AC36" s="38"/>
      <c r="AD36" s="38"/>
      <c r="AE36" s="38"/>
    </row>
    <row r="37" s="2" customFormat="1" ht="14.4" customHeight="1">
      <c r="A37" s="38"/>
      <c r="B37" s="39"/>
      <c r="C37" s="38"/>
      <c r="D37" s="130" t="s">
        <v>42</v>
      </c>
      <c r="E37" s="32" t="s">
        <v>43</v>
      </c>
      <c r="F37" s="131">
        <f>ROUND((SUM(BE99:BE196)),  2)</f>
        <v>0</v>
      </c>
      <c r="G37" s="38"/>
      <c r="H37" s="38"/>
      <c r="I37" s="132">
        <v>0.20999999999999999</v>
      </c>
      <c r="J37" s="131">
        <f>ROUND(((SUM(BE99:BE196))*I37),  2)</f>
        <v>0</v>
      </c>
      <c r="K37" s="38"/>
      <c r="L37" s="125"/>
      <c r="S37" s="38"/>
      <c r="T37" s="38"/>
      <c r="U37" s="38"/>
      <c r="V37" s="38"/>
      <c r="W37" s="38"/>
      <c r="X37" s="38"/>
      <c r="Y37" s="38"/>
      <c r="Z37" s="38"/>
      <c r="AA37" s="38"/>
      <c r="AB37" s="38"/>
      <c r="AC37" s="38"/>
      <c r="AD37" s="38"/>
      <c r="AE37" s="38"/>
    </row>
    <row r="38" s="2" customFormat="1" ht="14.4" customHeight="1">
      <c r="A38" s="38"/>
      <c r="B38" s="39"/>
      <c r="C38" s="38"/>
      <c r="D38" s="38"/>
      <c r="E38" s="32" t="s">
        <v>44</v>
      </c>
      <c r="F38" s="131">
        <f>ROUND((SUM(BF99:BF196)),  2)</f>
        <v>0</v>
      </c>
      <c r="G38" s="38"/>
      <c r="H38" s="38"/>
      <c r="I38" s="132">
        <v>0.14999999999999999</v>
      </c>
      <c r="J38" s="131">
        <f>ROUND(((SUM(BF99:BF196))*I38),  2)</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1">
        <f>ROUND((SUM(BG99:BG196)),  2)</f>
        <v>0</v>
      </c>
      <c r="G39" s="38"/>
      <c r="H39" s="38"/>
      <c r="I39" s="132">
        <v>0.20999999999999999</v>
      </c>
      <c r="J39" s="131">
        <f>0</f>
        <v>0</v>
      </c>
      <c r="K39" s="38"/>
      <c r="L39" s="12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1">
        <f>ROUND((SUM(BH99:BH196)),  2)</f>
        <v>0</v>
      </c>
      <c r="G40" s="38"/>
      <c r="H40" s="38"/>
      <c r="I40" s="132">
        <v>0.14999999999999999</v>
      </c>
      <c r="J40" s="131">
        <f>0</f>
        <v>0</v>
      </c>
      <c r="K40" s="38"/>
      <c r="L40" s="12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1">
        <f>ROUND((SUM(BI99:BI196)),  2)</f>
        <v>0</v>
      </c>
      <c r="G41" s="38"/>
      <c r="H41" s="38"/>
      <c r="I41" s="132">
        <v>0</v>
      </c>
      <c r="J41" s="131">
        <f>0</f>
        <v>0</v>
      </c>
      <c r="K41" s="38"/>
      <c r="L41" s="12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125"/>
      <c r="S42" s="38"/>
      <c r="T42" s="38"/>
      <c r="U42" s="38"/>
      <c r="V42" s="38"/>
      <c r="W42" s="38"/>
      <c r="X42" s="38"/>
      <c r="Y42" s="38"/>
      <c r="Z42" s="38"/>
      <c r="AA42" s="38"/>
      <c r="AB42" s="38"/>
      <c r="AC42" s="38"/>
      <c r="AD42" s="38"/>
      <c r="AE42" s="38"/>
    </row>
    <row r="43" s="2" customFormat="1" ht="25.44" customHeight="1">
      <c r="A43" s="38"/>
      <c r="B43" s="39"/>
      <c r="C43" s="133"/>
      <c r="D43" s="134" t="s">
        <v>48</v>
      </c>
      <c r="E43" s="76"/>
      <c r="F43" s="76"/>
      <c r="G43" s="135" t="s">
        <v>49</v>
      </c>
      <c r="H43" s="136" t="s">
        <v>50</v>
      </c>
      <c r="I43" s="76"/>
      <c r="J43" s="137">
        <f>SUM(J34:J41)</f>
        <v>0</v>
      </c>
      <c r="K43" s="138"/>
      <c r="L43" s="125"/>
      <c r="S43" s="38"/>
      <c r="T43" s="38"/>
      <c r="U43" s="38"/>
      <c r="V43" s="38"/>
      <c r="W43" s="38"/>
      <c r="X43" s="38"/>
      <c r="Y43" s="38"/>
      <c r="Z43" s="38"/>
      <c r="AA43" s="38"/>
      <c r="AB43" s="38"/>
      <c r="AC43" s="38"/>
      <c r="AD43" s="38"/>
      <c r="AE43" s="38"/>
    </row>
    <row r="44" s="2" customFormat="1" ht="14.4" customHeight="1">
      <c r="A44" s="38"/>
      <c r="B44" s="55"/>
      <c r="C44" s="56"/>
      <c r="D44" s="56"/>
      <c r="E44" s="56"/>
      <c r="F44" s="56"/>
      <c r="G44" s="56"/>
      <c r="H44" s="56"/>
      <c r="I44" s="56"/>
      <c r="J44" s="56"/>
      <c r="K44" s="56"/>
      <c r="L44" s="125"/>
      <c r="S44" s="38"/>
      <c r="T44" s="38"/>
      <c r="U44" s="38"/>
      <c r="V44" s="38"/>
      <c r="W44" s="38"/>
      <c r="X44" s="38"/>
      <c r="Y44" s="38"/>
      <c r="Z44" s="38"/>
      <c r="AA44" s="38"/>
      <c r="AB44" s="38"/>
      <c r="AC44" s="38"/>
      <c r="AD44" s="38"/>
      <c r="AE44" s="38"/>
    </row>
    <row r="48" s="2" customFormat="1" ht="6.96" customHeight="1">
      <c r="A48" s="38"/>
      <c r="B48" s="57"/>
      <c r="C48" s="58"/>
      <c r="D48" s="58"/>
      <c r="E48" s="58"/>
      <c r="F48" s="58"/>
      <c r="G48" s="58"/>
      <c r="H48" s="58"/>
      <c r="I48" s="58"/>
      <c r="J48" s="58"/>
      <c r="K48" s="58"/>
      <c r="L48" s="125"/>
      <c r="S48" s="38"/>
      <c r="T48" s="38"/>
      <c r="U48" s="38"/>
      <c r="V48" s="38"/>
      <c r="W48" s="38"/>
      <c r="X48" s="38"/>
      <c r="Y48" s="38"/>
      <c r="Z48" s="38"/>
      <c r="AA48" s="38"/>
      <c r="AB48" s="38"/>
      <c r="AC48" s="38"/>
      <c r="AD48" s="38"/>
      <c r="AE48" s="38"/>
    </row>
    <row r="49" s="2" customFormat="1" ht="24.96" customHeight="1">
      <c r="A49" s="38"/>
      <c r="B49" s="39"/>
      <c r="C49" s="23" t="s">
        <v>149</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6.96" customHeight="1">
      <c r="A50" s="38"/>
      <c r="B50" s="39"/>
      <c r="C50" s="38"/>
      <c r="D50" s="38"/>
      <c r="E50" s="38"/>
      <c r="F50" s="38"/>
      <c r="G50" s="38"/>
      <c r="H50" s="38"/>
      <c r="I50" s="38"/>
      <c r="J50" s="38"/>
      <c r="K50" s="38"/>
      <c r="L50" s="125"/>
      <c r="S50" s="38"/>
      <c r="T50" s="38"/>
      <c r="U50" s="38"/>
      <c r="V50" s="38"/>
      <c r="W50" s="38"/>
      <c r="X50" s="38"/>
      <c r="Y50" s="38"/>
      <c r="Z50" s="38"/>
      <c r="AA50" s="38"/>
      <c r="AB50" s="38"/>
      <c r="AC50" s="38"/>
      <c r="AD50" s="38"/>
      <c r="AE50" s="38"/>
    </row>
    <row r="51" s="2" customFormat="1" ht="12" customHeight="1">
      <c r="A51" s="38"/>
      <c r="B51" s="39"/>
      <c r="C51" s="32" t="s">
        <v>17</v>
      </c>
      <c r="D51" s="38"/>
      <c r="E51" s="38"/>
      <c r="F51" s="38"/>
      <c r="G51" s="38"/>
      <c r="H51" s="38"/>
      <c r="I51" s="38"/>
      <c r="J51" s="38"/>
      <c r="K51" s="38"/>
      <c r="L51" s="125"/>
      <c r="S51" s="38"/>
      <c r="T51" s="38"/>
      <c r="U51" s="38"/>
      <c r="V51" s="38"/>
      <c r="W51" s="38"/>
      <c r="X51" s="38"/>
      <c r="Y51" s="38"/>
      <c r="Z51" s="38"/>
      <c r="AA51" s="38"/>
      <c r="AB51" s="38"/>
      <c r="AC51" s="38"/>
      <c r="AD51" s="38"/>
      <c r="AE51" s="38"/>
    </row>
    <row r="52" s="2" customFormat="1" ht="16.5" customHeight="1">
      <c r="A52" s="38"/>
      <c r="B52" s="39"/>
      <c r="C52" s="38"/>
      <c r="D52" s="38"/>
      <c r="E52" s="124" t="str">
        <f>E7</f>
        <v>Oprava trati v úseku Mladotice – Žihle – Blatno II. etapa</v>
      </c>
      <c r="F52" s="32"/>
      <c r="G52" s="32"/>
      <c r="H52" s="32"/>
      <c r="I52" s="38"/>
      <c r="J52" s="38"/>
      <c r="K52" s="38"/>
      <c r="L52" s="125"/>
      <c r="S52" s="38"/>
      <c r="T52" s="38"/>
      <c r="U52" s="38"/>
      <c r="V52" s="38"/>
      <c r="W52" s="38"/>
      <c r="X52" s="38"/>
      <c r="Y52" s="38"/>
      <c r="Z52" s="38"/>
      <c r="AA52" s="38"/>
      <c r="AB52" s="38"/>
      <c r="AC52" s="38"/>
      <c r="AD52" s="38"/>
      <c r="AE52" s="38"/>
    </row>
    <row r="53" s="1" customFormat="1" ht="12" customHeight="1">
      <c r="B53" s="22"/>
      <c r="C53" s="32" t="s">
        <v>145</v>
      </c>
      <c r="L53" s="22"/>
    </row>
    <row r="54" s="1" customFormat="1" ht="16.5" customHeight="1">
      <c r="B54" s="22"/>
      <c r="E54" s="124" t="s">
        <v>449</v>
      </c>
      <c r="F54" s="1"/>
      <c r="G54" s="1"/>
      <c r="H54" s="1"/>
      <c r="L54" s="22"/>
    </row>
    <row r="55" s="1" customFormat="1" ht="12" customHeight="1">
      <c r="B55" s="22"/>
      <c r="C55" s="32" t="s">
        <v>147</v>
      </c>
      <c r="L55" s="22"/>
    </row>
    <row r="56" s="2" customFormat="1" ht="16.5" customHeight="1">
      <c r="A56" s="38"/>
      <c r="B56" s="39"/>
      <c r="C56" s="38"/>
      <c r="D56" s="38"/>
      <c r="E56" s="130" t="s">
        <v>563</v>
      </c>
      <c r="F56" s="38"/>
      <c r="G56" s="38"/>
      <c r="H56" s="38"/>
      <c r="I56" s="38"/>
      <c r="J56" s="38"/>
      <c r="K56" s="38"/>
      <c r="L56" s="125"/>
      <c r="S56" s="38"/>
      <c r="T56" s="38"/>
      <c r="U56" s="38"/>
      <c r="V56" s="38"/>
      <c r="W56" s="38"/>
      <c r="X56" s="38"/>
      <c r="Y56" s="38"/>
      <c r="Z56" s="38"/>
      <c r="AA56" s="38"/>
      <c r="AB56" s="38"/>
      <c r="AC56" s="38"/>
      <c r="AD56" s="38"/>
      <c r="AE56" s="38"/>
    </row>
    <row r="57" s="2" customFormat="1" ht="12" customHeight="1">
      <c r="A57" s="38"/>
      <c r="B57" s="39"/>
      <c r="C57" s="32" t="s">
        <v>564</v>
      </c>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6.5" customHeight="1">
      <c r="A58" s="38"/>
      <c r="B58" s="39"/>
      <c r="C58" s="38"/>
      <c r="D58" s="38"/>
      <c r="E58" s="62" t="str">
        <f>E13</f>
        <v>SO 2.3.2 - Úprava komunikace - položky ÚRS</v>
      </c>
      <c r="F58" s="38"/>
      <c r="G58" s="38"/>
      <c r="H58" s="38"/>
      <c r="I58" s="38"/>
      <c r="J58" s="38"/>
      <c r="K58" s="38"/>
      <c r="L58" s="125"/>
      <c r="S58" s="38"/>
      <c r="T58" s="38"/>
      <c r="U58" s="38"/>
      <c r="V58" s="38"/>
      <c r="W58" s="38"/>
      <c r="X58" s="38"/>
      <c r="Y58" s="38"/>
      <c r="Z58" s="38"/>
      <c r="AA58" s="38"/>
      <c r="AB58" s="38"/>
      <c r="AC58" s="38"/>
      <c r="AD58" s="38"/>
      <c r="AE58" s="38"/>
    </row>
    <row r="59" s="2" customFormat="1" ht="6.96" customHeight="1">
      <c r="A59" s="38"/>
      <c r="B59" s="39"/>
      <c r="C59" s="38"/>
      <c r="D59" s="38"/>
      <c r="E59" s="38"/>
      <c r="F59" s="38"/>
      <c r="G59" s="38"/>
      <c r="H59" s="38"/>
      <c r="I59" s="38"/>
      <c r="J59" s="38"/>
      <c r="K59" s="38"/>
      <c r="L59" s="125"/>
      <c r="S59" s="38"/>
      <c r="T59" s="38"/>
      <c r="U59" s="38"/>
      <c r="V59" s="38"/>
      <c r="W59" s="38"/>
      <c r="X59" s="38"/>
      <c r="Y59" s="38"/>
      <c r="Z59" s="38"/>
      <c r="AA59" s="38"/>
      <c r="AB59" s="38"/>
      <c r="AC59" s="38"/>
      <c r="AD59" s="38"/>
      <c r="AE59" s="38"/>
    </row>
    <row r="60" s="2" customFormat="1" ht="12" customHeight="1">
      <c r="A60" s="38"/>
      <c r="B60" s="39"/>
      <c r="C60" s="32" t="s">
        <v>21</v>
      </c>
      <c r="D60" s="38"/>
      <c r="E60" s="38"/>
      <c r="F60" s="27" t="str">
        <f>F16</f>
        <v>TO Třemošná</v>
      </c>
      <c r="G60" s="38"/>
      <c r="H60" s="38"/>
      <c r="I60" s="32" t="s">
        <v>23</v>
      </c>
      <c r="J60" s="64" t="str">
        <f>IF(J16="","",J16)</f>
        <v>13. 3. 2023</v>
      </c>
      <c r="K60" s="38"/>
      <c r="L60" s="125"/>
      <c r="S60" s="38"/>
      <c r="T60" s="38"/>
      <c r="U60" s="38"/>
      <c r="V60" s="38"/>
      <c r="W60" s="38"/>
      <c r="X60" s="38"/>
      <c r="Y60" s="38"/>
      <c r="Z60" s="38"/>
      <c r="AA60" s="38"/>
      <c r="AB60" s="38"/>
      <c r="AC60" s="38"/>
      <c r="AD60" s="38"/>
      <c r="AE60" s="38"/>
    </row>
    <row r="61" s="2" customFormat="1" ht="6.96" customHeight="1">
      <c r="A61" s="38"/>
      <c r="B61" s="39"/>
      <c r="C61" s="38"/>
      <c r="D61" s="38"/>
      <c r="E61" s="38"/>
      <c r="F61" s="38"/>
      <c r="G61" s="38"/>
      <c r="H61" s="38"/>
      <c r="I61" s="38"/>
      <c r="J61" s="38"/>
      <c r="K61" s="38"/>
      <c r="L61" s="125"/>
      <c r="S61" s="38"/>
      <c r="T61" s="38"/>
      <c r="U61" s="38"/>
      <c r="V61" s="38"/>
      <c r="W61" s="38"/>
      <c r="X61" s="38"/>
      <c r="Y61" s="38"/>
      <c r="Z61" s="38"/>
      <c r="AA61" s="38"/>
      <c r="AB61" s="38"/>
      <c r="AC61" s="38"/>
      <c r="AD61" s="38"/>
      <c r="AE61" s="38"/>
    </row>
    <row r="62" s="2" customFormat="1" ht="15.15" customHeight="1">
      <c r="A62" s="38"/>
      <c r="B62" s="39"/>
      <c r="C62" s="32" t="s">
        <v>25</v>
      </c>
      <c r="D62" s="38"/>
      <c r="E62" s="38"/>
      <c r="F62" s="27" t="str">
        <f>E19</f>
        <v>Správa železnic, s.o. - OŘ Plzeň</v>
      </c>
      <c r="G62" s="38"/>
      <c r="H62" s="38"/>
      <c r="I62" s="32" t="s">
        <v>31</v>
      </c>
      <c r="J62" s="36" t="str">
        <f>E25</f>
        <v>Ing. Antonín Šremer</v>
      </c>
      <c r="K62" s="38"/>
      <c r="L62" s="125"/>
      <c r="S62" s="38"/>
      <c r="T62" s="38"/>
      <c r="U62" s="38"/>
      <c r="V62" s="38"/>
      <c r="W62" s="38"/>
      <c r="X62" s="38"/>
      <c r="Y62" s="38"/>
      <c r="Z62" s="38"/>
      <c r="AA62" s="38"/>
      <c r="AB62" s="38"/>
      <c r="AC62" s="38"/>
      <c r="AD62" s="38"/>
      <c r="AE62" s="38"/>
    </row>
    <row r="63" s="2" customFormat="1" ht="15.15" customHeight="1">
      <c r="A63" s="38"/>
      <c r="B63" s="39"/>
      <c r="C63" s="32" t="s">
        <v>29</v>
      </c>
      <c r="D63" s="38"/>
      <c r="E63" s="38"/>
      <c r="F63" s="27" t="str">
        <f>IF(E22="","",E22)</f>
        <v>Vyplň údaj</v>
      </c>
      <c r="G63" s="38"/>
      <c r="H63" s="38"/>
      <c r="I63" s="32" t="s">
        <v>34</v>
      </c>
      <c r="J63" s="36" t="str">
        <f>E28</f>
        <v>Ing. Antonín Šremer</v>
      </c>
      <c r="K63" s="38"/>
      <c r="L63" s="125"/>
      <c r="S63" s="38"/>
      <c r="T63" s="38"/>
      <c r="U63" s="38"/>
      <c r="V63" s="38"/>
      <c r="W63" s="38"/>
      <c r="X63" s="38"/>
      <c r="Y63" s="38"/>
      <c r="Z63" s="38"/>
      <c r="AA63" s="38"/>
      <c r="AB63" s="38"/>
      <c r="AC63" s="38"/>
      <c r="AD63" s="38"/>
      <c r="AE63" s="38"/>
    </row>
    <row r="64" s="2" customFormat="1" ht="10.32"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29.28" customHeight="1">
      <c r="A65" s="38"/>
      <c r="B65" s="39"/>
      <c r="C65" s="139" t="s">
        <v>150</v>
      </c>
      <c r="D65" s="133"/>
      <c r="E65" s="133"/>
      <c r="F65" s="133"/>
      <c r="G65" s="133"/>
      <c r="H65" s="133"/>
      <c r="I65" s="133"/>
      <c r="J65" s="140" t="s">
        <v>151</v>
      </c>
      <c r="K65" s="133"/>
      <c r="L65" s="125"/>
      <c r="S65" s="38"/>
      <c r="T65" s="38"/>
      <c r="U65" s="38"/>
      <c r="V65" s="38"/>
      <c r="W65" s="38"/>
      <c r="X65" s="38"/>
      <c r="Y65" s="38"/>
      <c r="Z65" s="38"/>
      <c r="AA65" s="38"/>
      <c r="AB65" s="38"/>
      <c r="AC65" s="38"/>
      <c r="AD65" s="38"/>
      <c r="AE65" s="38"/>
    </row>
    <row r="66" s="2" customFormat="1" ht="10.32" customHeight="1">
      <c r="A66" s="38"/>
      <c r="B66" s="39"/>
      <c r="C66" s="38"/>
      <c r="D66" s="38"/>
      <c r="E66" s="38"/>
      <c r="F66" s="38"/>
      <c r="G66" s="38"/>
      <c r="H66" s="38"/>
      <c r="I66" s="38"/>
      <c r="J66" s="38"/>
      <c r="K66" s="38"/>
      <c r="L66" s="125"/>
      <c r="S66" s="38"/>
      <c r="T66" s="38"/>
      <c r="U66" s="38"/>
      <c r="V66" s="38"/>
      <c r="W66" s="38"/>
      <c r="X66" s="38"/>
      <c r="Y66" s="38"/>
      <c r="Z66" s="38"/>
      <c r="AA66" s="38"/>
      <c r="AB66" s="38"/>
      <c r="AC66" s="38"/>
      <c r="AD66" s="38"/>
      <c r="AE66" s="38"/>
    </row>
    <row r="67" s="2" customFormat="1" ht="22.8" customHeight="1">
      <c r="A67" s="38"/>
      <c r="B67" s="39"/>
      <c r="C67" s="141" t="s">
        <v>70</v>
      </c>
      <c r="D67" s="38"/>
      <c r="E67" s="38"/>
      <c r="F67" s="38"/>
      <c r="G67" s="38"/>
      <c r="H67" s="38"/>
      <c r="I67" s="38"/>
      <c r="J67" s="90">
        <f>J99</f>
        <v>0</v>
      </c>
      <c r="K67" s="38"/>
      <c r="L67" s="125"/>
      <c r="S67" s="38"/>
      <c r="T67" s="38"/>
      <c r="U67" s="38"/>
      <c r="V67" s="38"/>
      <c r="W67" s="38"/>
      <c r="X67" s="38"/>
      <c r="Y67" s="38"/>
      <c r="Z67" s="38"/>
      <c r="AA67" s="38"/>
      <c r="AB67" s="38"/>
      <c r="AC67" s="38"/>
      <c r="AD67" s="38"/>
      <c r="AE67" s="38"/>
      <c r="AU67" s="19" t="s">
        <v>152</v>
      </c>
    </row>
    <row r="68" s="13" customFormat="1" ht="24.96" customHeight="1">
      <c r="A68" s="13"/>
      <c r="B68" s="215"/>
      <c r="C68" s="13"/>
      <c r="D68" s="216" t="s">
        <v>808</v>
      </c>
      <c r="E68" s="217"/>
      <c r="F68" s="217"/>
      <c r="G68" s="217"/>
      <c r="H68" s="217"/>
      <c r="I68" s="217"/>
      <c r="J68" s="218">
        <f>J100</f>
        <v>0</v>
      </c>
      <c r="K68" s="13"/>
      <c r="L68" s="215"/>
      <c r="S68" s="13"/>
      <c r="T68" s="13"/>
      <c r="U68" s="13"/>
      <c r="V68" s="13"/>
      <c r="W68" s="13"/>
      <c r="X68" s="13"/>
      <c r="Y68" s="13"/>
      <c r="Z68" s="13"/>
      <c r="AA68" s="13"/>
      <c r="AB68" s="13"/>
      <c r="AC68" s="13"/>
      <c r="AD68" s="13"/>
      <c r="AE68" s="13"/>
    </row>
    <row r="69" s="14" customFormat="1" ht="19.92" customHeight="1">
      <c r="A69" s="14"/>
      <c r="B69" s="219"/>
      <c r="C69" s="14"/>
      <c r="D69" s="220" t="s">
        <v>809</v>
      </c>
      <c r="E69" s="221"/>
      <c r="F69" s="221"/>
      <c r="G69" s="221"/>
      <c r="H69" s="221"/>
      <c r="I69" s="221"/>
      <c r="J69" s="222">
        <f>J101</f>
        <v>0</v>
      </c>
      <c r="K69" s="14"/>
      <c r="L69" s="219"/>
      <c r="S69" s="14"/>
      <c r="T69" s="14"/>
      <c r="U69" s="14"/>
      <c r="V69" s="14"/>
      <c r="W69" s="14"/>
      <c r="X69" s="14"/>
      <c r="Y69" s="14"/>
      <c r="Z69" s="14"/>
      <c r="AA69" s="14"/>
      <c r="AB69" s="14"/>
      <c r="AC69" s="14"/>
      <c r="AD69" s="14"/>
      <c r="AE69" s="14"/>
    </row>
    <row r="70" s="14" customFormat="1" ht="19.92" customHeight="1">
      <c r="A70" s="14"/>
      <c r="B70" s="219"/>
      <c r="C70" s="14"/>
      <c r="D70" s="220" t="s">
        <v>810</v>
      </c>
      <c r="E70" s="221"/>
      <c r="F70" s="221"/>
      <c r="G70" s="221"/>
      <c r="H70" s="221"/>
      <c r="I70" s="221"/>
      <c r="J70" s="222">
        <f>J126</f>
        <v>0</v>
      </c>
      <c r="K70" s="14"/>
      <c r="L70" s="219"/>
      <c r="S70" s="14"/>
      <c r="T70" s="14"/>
      <c r="U70" s="14"/>
      <c r="V70" s="14"/>
      <c r="W70" s="14"/>
      <c r="X70" s="14"/>
      <c r="Y70" s="14"/>
      <c r="Z70" s="14"/>
      <c r="AA70" s="14"/>
      <c r="AB70" s="14"/>
      <c r="AC70" s="14"/>
      <c r="AD70" s="14"/>
      <c r="AE70" s="14"/>
    </row>
    <row r="71" s="14" customFormat="1" ht="19.92" customHeight="1">
      <c r="A71" s="14"/>
      <c r="B71" s="219"/>
      <c r="C71" s="14"/>
      <c r="D71" s="220" t="s">
        <v>811</v>
      </c>
      <c r="E71" s="221"/>
      <c r="F71" s="221"/>
      <c r="G71" s="221"/>
      <c r="H71" s="221"/>
      <c r="I71" s="221"/>
      <c r="J71" s="222">
        <f>J140</f>
        <v>0</v>
      </c>
      <c r="K71" s="14"/>
      <c r="L71" s="219"/>
      <c r="S71" s="14"/>
      <c r="T71" s="14"/>
      <c r="U71" s="14"/>
      <c r="V71" s="14"/>
      <c r="W71" s="14"/>
      <c r="X71" s="14"/>
      <c r="Y71" s="14"/>
      <c r="Z71" s="14"/>
      <c r="AA71" s="14"/>
      <c r="AB71" s="14"/>
      <c r="AC71" s="14"/>
      <c r="AD71" s="14"/>
      <c r="AE71" s="14"/>
    </row>
    <row r="72" s="14" customFormat="1" ht="19.92" customHeight="1">
      <c r="A72" s="14"/>
      <c r="B72" s="219"/>
      <c r="C72" s="14"/>
      <c r="D72" s="220" t="s">
        <v>812</v>
      </c>
      <c r="E72" s="221"/>
      <c r="F72" s="221"/>
      <c r="G72" s="221"/>
      <c r="H72" s="221"/>
      <c r="I72" s="221"/>
      <c r="J72" s="222">
        <f>J171</f>
        <v>0</v>
      </c>
      <c r="K72" s="14"/>
      <c r="L72" s="219"/>
      <c r="S72" s="14"/>
      <c r="T72" s="14"/>
      <c r="U72" s="14"/>
      <c r="V72" s="14"/>
      <c r="W72" s="14"/>
      <c r="X72" s="14"/>
      <c r="Y72" s="14"/>
      <c r="Z72" s="14"/>
      <c r="AA72" s="14"/>
      <c r="AB72" s="14"/>
      <c r="AC72" s="14"/>
      <c r="AD72" s="14"/>
      <c r="AE72" s="14"/>
    </row>
    <row r="73" s="14" customFormat="1" ht="19.92" customHeight="1">
      <c r="A73" s="14"/>
      <c r="B73" s="219"/>
      <c r="C73" s="14"/>
      <c r="D73" s="220" t="s">
        <v>813</v>
      </c>
      <c r="E73" s="221"/>
      <c r="F73" s="221"/>
      <c r="G73" s="221"/>
      <c r="H73" s="221"/>
      <c r="I73" s="221"/>
      <c r="J73" s="222">
        <f>J181</f>
        <v>0</v>
      </c>
      <c r="K73" s="14"/>
      <c r="L73" s="219"/>
      <c r="S73" s="14"/>
      <c r="T73" s="14"/>
      <c r="U73" s="14"/>
      <c r="V73" s="14"/>
      <c r="W73" s="14"/>
      <c r="X73" s="14"/>
      <c r="Y73" s="14"/>
      <c r="Z73" s="14"/>
      <c r="AA73" s="14"/>
      <c r="AB73" s="14"/>
      <c r="AC73" s="14"/>
      <c r="AD73" s="14"/>
      <c r="AE73" s="14"/>
    </row>
    <row r="74" s="13" customFormat="1" ht="24.96" customHeight="1">
      <c r="A74" s="13"/>
      <c r="B74" s="215"/>
      <c r="C74" s="13"/>
      <c r="D74" s="216" t="s">
        <v>814</v>
      </c>
      <c r="E74" s="217"/>
      <c r="F74" s="217"/>
      <c r="G74" s="217"/>
      <c r="H74" s="217"/>
      <c r="I74" s="217"/>
      <c r="J74" s="218">
        <f>J185</f>
        <v>0</v>
      </c>
      <c r="K74" s="13"/>
      <c r="L74" s="215"/>
      <c r="S74" s="13"/>
      <c r="T74" s="13"/>
      <c r="U74" s="13"/>
      <c r="V74" s="13"/>
      <c r="W74" s="13"/>
      <c r="X74" s="13"/>
      <c r="Y74" s="13"/>
      <c r="Z74" s="13"/>
      <c r="AA74" s="13"/>
      <c r="AB74" s="13"/>
      <c r="AC74" s="13"/>
      <c r="AD74" s="13"/>
      <c r="AE74" s="13"/>
    </row>
    <row r="75" s="14" customFormat="1" ht="19.92" customHeight="1">
      <c r="A75" s="14"/>
      <c r="B75" s="219"/>
      <c r="C75" s="14"/>
      <c r="D75" s="220" t="s">
        <v>815</v>
      </c>
      <c r="E75" s="221"/>
      <c r="F75" s="221"/>
      <c r="G75" s="221"/>
      <c r="H75" s="221"/>
      <c r="I75" s="221"/>
      <c r="J75" s="222">
        <f>J186</f>
        <v>0</v>
      </c>
      <c r="K75" s="14"/>
      <c r="L75" s="219"/>
      <c r="S75" s="14"/>
      <c r="T75" s="14"/>
      <c r="U75" s="14"/>
      <c r="V75" s="14"/>
      <c r="W75" s="14"/>
      <c r="X75" s="14"/>
      <c r="Y75" s="14"/>
      <c r="Z75" s="14"/>
      <c r="AA75" s="14"/>
      <c r="AB75" s="14"/>
      <c r="AC75" s="14"/>
      <c r="AD75" s="14"/>
      <c r="AE75" s="14"/>
    </row>
    <row r="76" s="2" customFormat="1" ht="21.84" customHeight="1">
      <c r="A76" s="38"/>
      <c r="B76" s="39"/>
      <c r="C76" s="38"/>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6.96" customHeight="1">
      <c r="A77" s="38"/>
      <c r="B77" s="55"/>
      <c r="C77" s="56"/>
      <c r="D77" s="56"/>
      <c r="E77" s="56"/>
      <c r="F77" s="56"/>
      <c r="G77" s="56"/>
      <c r="H77" s="56"/>
      <c r="I77" s="56"/>
      <c r="J77" s="56"/>
      <c r="K77" s="56"/>
      <c r="L77" s="125"/>
      <c r="S77" s="38"/>
      <c r="T77" s="38"/>
      <c r="U77" s="38"/>
      <c r="V77" s="38"/>
      <c r="W77" s="38"/>
      <c r="X77" s="38"/>
      <c r="Y77" s="38"/>
      <c r="Z77" s="38"/>
      <c r="AA77" s="38"/>
      <c r="AB77" s="38"/>
      <c r="AC77" s="38"/>
      <c r="AD77" s="38"/>
      <c r="AE77" s="38"/>
    </row>
    <row r="81" s="2" customFormat="1" ht="6.96" customHeight="1">
      <c r="A81" s="38"/>
      <c r="B81" s="57"/>
      <c r="C81" s="58"/>
      <c r="D81" s="58"/>
      <c r="E81" s="58"/>
      <c r="F81" s="58"/>
      <c r="G81" s="58"/>
      <c r="H81" s="58"/>
      <c r="I81" s="58"/>
      <c r="J81" s="58"/>
      <c r="K81" s="58"/>
      <c r="L81" s="125"/>
      <c r="S81" s="38"/>
      <c r="T81" s="38"/>
      <c r="U81" s="38"/>
      <c r="V81" s="38"/>
      <c r="W81" s="38"/>
      <c r="X81" s="38"/>
      <c r="Y81" s="38"/>
      <c r="Z81" s="38"/>
      <c r="AA81" s="38"/>
      <c r="AB81" s="38"/>
      <c r="AC81" s="38"/>
      <c r="AD81" s="38"/>
      <c r="AE81" s="38"/>
    </row>
    <row r="82" s="2" customFormat="1" ht="24.96" customHeight="1">
      <c r="A82" s="38"/>
      <c r="B82" s="39"/>
      <c r="C82" s="23" t="s">
        <v>153</v>
      </c>
      <c r="D82" s="38"/>
      <c r="E82" s="38"/>
      <c r="F82" s="38"/>
      <c r="G82" s="38"/>
      <c r="H82" s="38"/>
      <c r="I82" s="38"/>
      <c r="J82" s="38"/>
      <c r="K82" s="38"/>
      <c r="L82" s="12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2" customFormat="1" ht="12" customHeight="1">
      <c r="A84" s="38"/>
      <c r="B84" s="39"/>
      <c r="C84" s="32" t="s">
        <v>17</v>
      </c>
      <c r="D84" s="38"/>
      <c r="E84" s="38"/>
      <c r="F84" s="38"/>
      <c r="G84" s="38"/>
      <c r="H84" s="38"/>
      <c r="I84" s="38"/>
      <c r="J84" s="38"/>
      <c r="K84" s="38"/>
      <c r="L84" s="125"/>
      <c r="S84" s="38"/>
      <c r="T84" s="38"/>
      <c r="U84" s="38"/>
      <c r="V84" s="38"/>
      <c r="W84" s="38"/>
      <c r="X84" s="38"/>
      <c r="Y84" s="38"/>
      <c r="Z84" s="38"/>
      <c r="AA84" s="38"/>
      <c r="AB84" s="38"/>
      <c r="AC84" s="38"/>
      <c r="AD84" s="38"/>
      <c r="AE84" s="38"/>
    </row>
    <row r="85" s="2" customFormat="1" ht="16.5" customHeight="1">
      <c r="A85" s="38"/>
      <c r="B85" s="39"/>
      <c r="C85" s="38"/>
      <c r="D85" s="38"/>
      <c r="E85" s="124" t="str">
        <f>E7</f>
        <v>Oprava trati v úseku Mladotice – Žihle – Blatno II. etapa</v>
      </c>
      <c r="F85" s="32"/>
      <c r="G85" s="32"/>
      <c r="H85" s="32"/>
      <c r="I85" s="38"/>
      <c r="J85" s="38"/>
      <c r="K85" s="38"/>
      <c r="L85" s="125"/>
      <c r="S85" s="38"/>
      <c r="T85" s="38"/>
      <c r="U85" s="38"/>
      <c r="V85" s="38"/>
      <c r="W85" s="38"/>
      <c r="X85" s="38"/>
      <c r="Y85" s="38"/>
      <c r="Z85" s="38"/>
      <c r="AA85" s="38"/>
      <c r="AB85" s="38"/>
      <c r="AC85" s="38"/>
      <c r="AD85" s="38"/>
      <c r="AE85" s="38"/>
    </row>
    <row r="86" s="1" customFormat="1" ht="12" customHeight="1">
      <c r="B86" s="22"/>
      <c r="C86" s="32" t="s">
        <v>145</v>
      </c>
      <c r="L86" s="22"/>
    </row>
    <row r="87" s="1" customFormat="1" ht="16.5" customHeight="1">
      <c r="B87" s="22"/>
      <c r="E87" s="124" t="s">
        <v>449</v>
      </c>
      <c r="F87" s="1"/>
      <c r="G87" s="1"/>
      <c r="H87" s="1"/>
      <c r="L87" s="22"/>
    </row>
    <row r="88" s="1" customFormat="1" ht="12" customHeight="1">
      <c r="B88" s="22"/>
      <c r="C88" s="32" t="s">
        <v>147</v>
      </c>
      <c r="L88" s="22"/>
    </row>
    <row r="89" s="2" customFormat="1" ht="16.5" customHeight="1">
      <c r="A89" s="38"/>
      <c r="B89" s="39"/>
      <c r="C89" s="38"/>
      <c r="D89" s="38"/>
      <c r="E89" s="130" t="s">
        <v>563</v>
      </c>
      <c r="F89" s="38"/>
      <c r="G89" s="38"/>
      <c r="H89" s="38"/>
      <c r="I89" s="38"/>
      <c r="J89" s="38"/>
      <c r="K89" s="38"/>
      <c r="L89" s="125"/>
      <c r="S89" s="38"/>
      <c r="T89" s="38"/>
      <c r="U89" s="38"/>
      <c r="V89" s="38"/>
      <c r="W89" s="38"/>
      <c r="X89" s="38"/>
      <c r="Y89" s="38"/>
      <c r="Z89" s="38"/>
      <c r="AA89" s="38"/>
      <c r="AB89" s="38"/>
      <c r="AC89" s="38"/>
      <c r="AD89" s="38"/>
      <c r="AE89" s="38"/>
    </row>
    <row r="90" s="2" customFormat="1" ht="12" customHeight="1">
      <c r="A90" s="38"/>
      <c r="B90" s="39"/>
      <c r="C90" s="32" t="s">
        <v>564</v>
      </c>
      <c r="D90" s="38"/>
      <c r="E90" s="38"/>
      <c r="F90" s="38"/>
      <c r="G90" s="38"/>
      <c r="H90" s="38"/>
      <c r="I90" s="38"/>
      <c r="J90" s="38"/>
      <c r="K90" s="38"/>
      <c r="L90" s="125"/>
      <c r="S90" s="38"/>
      <c r="T90" s="38"/>
      <c r="U90" s="38"/>
      <c r="V90" s="38"/>
      <c r="W90" s="38"/>
      <c r="X90" s="38"/>
      <c r="Y90" s="38"/>
      <c r="Z90" s="38"/>
      <c r="AA90" s="38"/>
      <c r="AB90" s="38"/>
      <c r="AC90" s="38"/>
      <c r="AD90" s="38"/>
      <c r="AE90" s="38"/>
    </row>
    <row r="91" s="2" customFormat="1" ht="16.5" customHeight="1">
      <c r="A91" s="38"/>
      <c r="B91" s="39"/>
      <c r="C91" s="38"/>
      <c r="D91" s="38"/>
      <c r="E91" s="62" t="str">
        <f>E13</f>
        <v>SO 2.3.2 - Úprava komunikace - položky ÚRS</v>
      </c>
      <c r="F91" s="38"/>
      <c r="G91" s="38"/>
      <c r="H91" s="38"/>
      <c r="I91" s="38"/>
      <c r="J91" s="38"/>
      <c r="K91" s="38"/>
      <c r="L91" s="12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125"/>
      <c r="S92" s="38"/>
      <c r="T92" s="38"/>
      <c r="U92" s="38"/>
      <c r="V92" s="38"/>
      <c r="W92" s="38"/>
      <c r="X92" s="38"/>
      <c r="Y92" s="38"/>
      <c r="Z92" s="38"/>
      <c r="AA92" s="38"/>
      <c r="AB92" s="38"/>
      <c r="AC92" s="38"/>
      <c r="AD92" s="38"/>
      <c r="AE92" s="38"/>
    </row>
    <row r="93" s="2" customFormat="1" ht="12" customHeight="1">
      <c r="A93" s="38"/>
      <c r="B93" s="39"/>
      <c r="C93" s="32" t="s">
        <v>21</v>
      </c>
      <c r="D93" s="38"/>
      <c r="E93" s="38"/>
      <c r="F93" s="27" t="str">
        <f>F16</f>
        <v>TO Třemošná</v>
      </c>
      <c r="G93" s="38"/>
      <c r="H93" s="38"/>
      <c r="I93" s="32" t="s">
        <v>23</v>
      </c>
      <c r="J93" s="64" t="str">
        <f>IF(J16="","",J16)</f>
        <v>13. 3. 2023</v>
      </c>
      <c r="K93" s="38"/>
      <c r="L93" s="12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125"/>
      <c r="S94" s="38"/>
      <c r="T94" s="38"/>
      <c r="U94" s="38"/>
      <c r="V94" s="38"/>
      <c r="W94" s="38"/>
      <c r="X94" s="38"/>
      <c r="Y94" s="38"/>
      <c r="Z94" s="38"/>
      <c r="AA94" s="38"/>
      <c r="AB94" s="38"/>
      <c r="AC94" s="38"/>
      <c r="AD94" s="38"/>
      <c r="AE94" s="38"/>
    </row>
    <row r="95" s="2" customFormat="1" ht="15.15" customHeight="1">
      <c r="A95" s="38"/>
      <c r="B95" s="39"/>
      <c r="C95" s="32" t="s">
        <v>25</v>
      </c>
      <c r="D95" s="38"/>
      <c r="E95" s="38"/>
      <c r="F95" s="27" t="str">
        <f>E19</f>
        <v>Správa železnic, s.o. - OŘ Plzeň</v>
      </c>
      <c r="G95" s="38"/>
      <c r="H95" s="38"/>
      <c r="I95" s="32" t="s">
        <v>31</v>
      </c>
      <c r="J95" s="36" t="str">
        <f>E25</f>
        <v>Ing. Antonín Šremer</v>
      </c>
      <c r="K95" s="38"/>
      <c r="L95" s="12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32" t="s">
        <v>34</v>
      </c>
      <c r="J96" s="36" t="str">
        <f>E28</f>
        <v>Ing. Antonín Šremer</v>
      </c>
      <c r="K96" s="38"/>
      <c r="L96" s="12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125"/>
      <c r="S97" s="38"/>
      <c r="T97" s="38"/>
      <c r="U97" s="38"/>
      <c r="V97" s="38"/>
      <c r="W97" s="38"/>
      <c r="X97" s="38"/>
      <c r="Y97" s="38"/>
      <c r="Z97" s="38"/>
      <c r="AA97" s="38"/>
      <c r="AB97" s="38"/>
      <c r="AC97" s="38"/>
      <c r="AD97" s="38"/>
      <c r="AE97" s="38"/>
    </row>
    <row r="98" s="9" customFormat="1" ht="29.28" customHeight="1">
      <c r="A98" s="142"/>
      <c r="B98" s="143"/>
      <c r="C98" s="144" t="s">
        <v>154</v>
      </c>
      <c r="D98" s="145" t="s">
        <v>57</v>
      </c>
      <c r="E98" s="145" t="s">
        <v>53</v>
      </c>
      <c r="F98" s="145" t="s">
        <v>54</v>
      </c>
      <c r="G98" s="145" t="s">
        <v>155</v>
      </c>
      <c r="H98" s="145" t="s">
        <v>156</v>
      </c>
      <c r="I98" s="145" t="s">
        <v>157</v>
      </c>
      <c r="J98" s="145" t="s">
        <v>151</v>
      </c>
      <c r="K98" s="146" t="s">
        <v>158</v>
      </c>
      <c r="L98" s="147"/>
      <c r="M98" s="80" t="s">
        <v>3</v>
      </c>
      <c r="N98" s="81" t="s">
        <v>42</v>
      </c>
      <c r="O98" s="81" t="s">
        <v>159</v>
      </c>
      <c r="P98" s="81" t="s">
        <v>160</v>
      </c>
      <c r="Q98" s="81" t="s">
        <v>161</v>
      </c>
      <c r="R98" s="81" t="s">
        <v>162</v>
      </c>
      <c r="S98" s="81" t="s">
        <v>163</v>
      </c>
      <c r="T98" s="82" t="s">
        <v>164</v>
      </c>
      <c r="U98" s="142"/>
      <c r="V98" s="142"/>
      <c r="W98" s="142"/>
      <c r="X98" s="142"/>
      <c r="Y98" s="142"/>
      <c r="Z98" s="142"/>
      <c r="AA98" s="142"/>
      <c r="AB98" s="142"/>
      <c r="AC98" s="142"/>
      <c r="AD98" s="142"/>
      <c r="AE98" s="142"/>
    </row>
    <row r="99" s="2" customFormat="1" ht="22.8" customHeight="1">
      <c r="A99" s="38"/>
      <c r="B99" s="39"/>
      <c r="C99" s="87" t="s">
        <v>165</v>
      </c>
      <c r="D99" s="38"/>
      <c r="E99" s="38"/>
      <c r="F99" s="38"/>
      <c r="G99" s="38"/>
      <c r="H99" s="38"/>
      <c r="I99" s="38"/>
      <c r="J99" s="148">
        <f>BK99</f>
        <v>0</v>
      </c>
      <c r="K99" s="38"/>
      <c r="L99" s="39"/>
      <c r="M99" s="83"/>
      <c r="N99" s="68"/>
      <c r="O99" s="84"/>
      <c r="P99" s="149">
        <f>P100+P185</f>
        <v>0</v>
      </c>
      <c r="Q99" s="84"/>
      <c r="R99" s="149">
        <f>R100+R185</f>
        <v>249.48775339999997</v>
      </c>
      <c r="S99" s="84"/>
      <c r="T99" s="150">
        <f>T100+T185</f>
        <v>0</v>
      </c>
      <c r="U99" s="38"/>
      <c r="V99" s="38"/>
      <c r="W99" s="38"/>
      <c r="X99" s="38"/>
      <c r="Y99" s="38"/>
      <c r="Z99" s="38"/>
      <c r="AA99" s="38"/>
      <c r="AB99" s="38"/>
      <c r="AC99" s="38"/>
      <c r="AD99" s="38"/>
      <c r="AE99" s="38"/>
      <c r="AT99" s="19" t="s">
        <v>71</v>
      </c>
      <c r="AU99" s="19" t="s">
        <v>152</v>
      </c>
      <c r="BK99" s="151">
        <f>BK100+BK185</f>
        <v>0</v>
      </c>
    </row>
    <row r="100" s="15" customFormat="1" ht="25.92" customHeight="1">
      <c r="A100" s="15"/>
      <c r="B100" s="223"/>
      <c r="C100" s="15"/>
      <c r="D100" s="224" t="s">
        <v>71</v>
      </c>
      <c r="E100" s="225" t="s">
        <v>816</v>
      </c>
      <c r="F100" s="225" t="s">
        <v>817</v>
      </c>
      <c r="G100" s="15"/>
      <c r="H100" s="15"/>
      <c r="I100" s="226"/>
      <c r="J100" s="227">
        <f>BK100</f>
        <v>0</v>
      </c>
      <c r="K100" s="15"/>
      <c r="L100" s="223"/>
      <c r="M100" s="228"/>
      <c r="N100" s="229"/>
      <c r="O100" s="229"/>
      <c r="P100" s="230">
        <f>P101+P126+P140+P171+P181</f>
        <v>0</v>
      </c>
      <c r="Q100" s="229"/>
      <c r="R100" s="230">
        <f>R101+R126+R140+R171+R181</f>
        <v>212.24935339999999</v>
      </c>
      <c r="S100" s="229"/>
      <c r="T100" s="231">
        <f>T101+T126+T140+T171+T181</f>
        <v>0</v>
      </c>
      <c r="U100" s="15"/>
      <c r="V100" s="15"/>
      <c r="W100" s="15"/>
      <c r="X100" s="15"/>
      <c r="Y100" s="15"/>
      <c r="Z100" s="15"/>
      <c r="AA100" s="15"/>
      <c r="AB100" s="15"/>
      <c r="AC100" s="15"/>
      <c r="AD100" s="15"/>
      <c r="AE100" s="15"/>
      <c r="AR100" s="224" t="s">
        <v>79</v>
      </c>
      <c r="AT100" s="232" t="s">
        <v>71</v>
      </c>
      <c r="AU100" s="232" t="s">
        <v>72</v>
      </c>
      <c r="AY100" s="224" t="s">
        <v>172</v>
      </c>
      <c r="BK100" s="233">
        <f>BK101+BK126+BK140+BK171+BK181</f>
        <v>0</v>
      </c>
    </row>
    <row r="101" s="15" customFormat="1" ht="22.8" customHeight="1">
      <c r="A101" s="15"/>
      <c r="B101" s="223"/>
      <c r="C101" s="15"/>
      <c r="D101" s="224" t="s">
        <v>71</v>
      </c>
      <c r="E101" s="234" t="s">
        <v>79</v>
      </c>
      <c r="F101" s="234" t="s">
        <v>818</v>
      </c>
      <c r="G101" s="15"/>
      <c r="H101" s="15"/>
      <c r="I101" s="226"/>
      <c r="J101" s="235">
        <f>BK101</f>
        <v>0</v>
      </c>
      <c r="K101" s="15"/>
      <c r="L101" s="223"/>
      <c r="M101" s="228"/>
      <c r="N101" s="229"/>
      <c r="O101" s="229"/>
      <c r="P101" s="230">
        <f>SUM(P102:P125)</f>
        <v>0</v>
      </c>
      <c r="Q101" s="229"/>
      <c r="R101" s="230">
        <f>SUM(R102:R125)</f>
        <v>5.4090500000000006</v>
      </c>
      <c r="S101" s="229"/>
      <c r="T101" s="231">
        <f>SUM(T102:T125)</f>
        <v>0</v>
      </c>
      <c r="U101" s="15"/>
      <c r="V101" s="15"/>
      <c r="W101" s="15"/>
      <c r="X101" s="15"/>
      <c r="Y101" s="15"/>
      <c r="Z101" s="15"/>
      <c r="AA101" s="15"/>
      <c r="AB101" s="15"/>
      <c r="AC101" s="15"/>
      <c r="AD101" s="15"/>
      <c r="AE101" s="15"/>
      <c r="AR101" s="224" t="s">
        <v>79</v>
      </c>
      <c r="AT101" s="232" t="s">
        <v>71</v>
      </c>
      <c r="AU101" s="232" t="s">
        <v>79</v>
      </c>
      <c r="AY101" s="224" t="s">
        <v>172</v>
      </c>
      <c r="BK101" s="233">
        <f>SUM(BK102:BK125)</f>
        <v>0</v>
      </c>
    </row>
    <row r="102" s="2" customFormat="1" ht="16.5" customHeight="1">
      <c r="A102" s="38"/>
      <c r="B102" s="152"/>
      <c r="C102" s="153" t="s">
        <v>79</v>
      </c>
      <c r="D102" s="153" t="s">
        <v>166</v>
      </c>
      <c r="E102" s="154" t="s">
        <v>819</v>
      </c>
      <c r="F102" s="155" t="s">
        <v>820</v>
      </c>
      <c r="G102" s="156" t="s">
        <v>255</v>
      </c>
      <c r="H102" s="157">
        <v>50.200000000000003</v>
      </c>
      <c r="I102" s="158"/>
      <c r="J102" s="159">
        <f>ROUND(I102*H102,2)</f>
        <v>0</v>
      </c>
      <c r="K102" s="155" t="s">
        <v>821</v>
      </c>
      <c r="L102" s="39"/>
      <c r="M102" s="160" t="s">
        <v>3</v>
      </c>
      <c r="N102" s="161" t="s">
        <v>43</v>
      </c>
      <c r="O102" s="72"/>
      <c r="P102" s="162">
        <f>O102*H102</f>
        <v>0</v>
      </c>
      <c r="Q102" s="162">
        <v>0.10775</v>
      </c>
      <c r="R102" s="162">
        <f>Q102*H102</f>
        <v>5.4090500000000006</v>
      </c>
      <c r="S102" s="162">
        <v>0</v>
      </c>
      <c r="T102" s="163">
        <f>S102*H102</f>
        <v>0</v>
      </c>
      <c r="U102" s="38"/>
      <c r="V102" s="38"/>
      <c r="W102" s="38"/>
      <c r="X102" s="38"/>
      <c r="Y102" s="38"/>
      <c r="Z102" s="38"/>
      <c r="AA102" s="38"/>
      <c r="AB102" s="38"/>
      <c r="AC102" s="38"/>
      <c r="AD102" s="38"/>
      <c r="AE102" s="38"/>
      <c r="AR102" s="164" t="s">
        <v>171</v>
      </c>
      <c r="AT102" s="164" t="s">
        <v>166</v>
      </c>
      <c r="AU102" s="164" t="s">
        <v>81</v>
      </c>
      <c r="AY102" s="19" t="s">
        <v>172</v>
      </c>
      <c r="BE102" s="165">
        <f>IF(N102="základní",J102,0)</f>
        <v>0</v>
      </c>
      <c r="BF102" s="165">
        <f>IF(N102="snížená",J102,0)</f>
        <v>0</v>
      </c>
      <c r="BG102" s="165">
        <f>IF(N102="zákl. přenesená",J102,0)</f>
        <v>0</v>
      </c>
      <c r="BH102" s="165">
        <f>IF(N102="sníž. přenesená",J102,0)</f>
        <v>0</v>
      </c>
      <c r="BI102" s="165">
        <f>IF(N102="nulová",J102,0)</f>
        <v>0</v>
      </c>
      <c r="BJ102" s="19" t="s">
        <v>79</v>
      </c>
      <c r="BK102" s="165">
        <f>ROUND(I102*H102,2)</f>
        <v>0</v>
      </c>
      <c r="BL102" s="19" t="s">
        <v>171</v>
      </c>
      <c r="BM102" s="164" t="s">
        <v>822</v>
      </c>
    </row>
    <row r="103" s="2" customFormat="1">
      <c r="A103" s="38"/>
      <c r="B103" s="39"/>
      <c r="C103" s="38"/>
      <c r="D103" s="166" t="s">
        <v>174</v>
      </c>
      <c r="E103" s="38"/>
      <c r="F103" s="167" t="s">
        <v>823</v>
      </c>
      <c r="G103" s="38"/>
      <c r="H103" s="38"/>
      <c r="I103" s="168"/>
      <c r="J103" s="38"/>
      <c r="K103" s="38"/>
      <c r="L103" s="39"/>
      <c r="M103" s="169"/>
      <c r="N103" s="170"/>
      <c r="O103" s="72"/>
      <c r="P103" s="72"/>
      <c r="Q103" s="72"/>
      <c r="R103" s="72"/>
      <c r="S103" s="72"/>
      <c r="T103" s="73"/>
      <c r="U103" s="38"/>
      <c r="V103" s="38"/>
      <c r="W103" s="38"/>
      <c r="X103" s="38"/>
      <c r="Y103" s="38"/>
      <c r="Z103" s="38"/>
      <c r="AA103" s="38"/>
      <c r="AB103" s="38"/>
      <c r="AC103" s="38"/>
      <c r="AD103" s="38"/>
      <c r="AE103" s="38"/>
      <c r="AT103" s="19" t="s">
        <v>174</v>
      </c>
      <c r="AU103" s="19" t="s">
        <v>81</v>
      </c>
    </row>
    <row r="104" s="2" customFormat="1">
      <c r="A104" s="38"/>
      <c r="B104" s="39"/>
      <c r="C104" s="38"/>
      <c r="D104" s="236" t="s">
        <v>824</v>
      </c>
      <c r="E104" s="38"/>
      <c r="F104" s="237" t="s">
        <v>825</v>
      </c>
      <c r="G104" s="38"/>
      <c r="H104" s="38"/>
      <c r="I104" s="168"/>
      <c r="J104" s="38"/>
      <c r="K104" s="38"/>
      <c r="L104" s="39"/>
      <c r="M104" s="169"/>
      <c r="N104" s="170"/>
      <c r="O104" s="72"/>
      <c r="P104" s="72"/>
      <c r="Q104" s="72"/>
      <c r="R104" s="72"/>
      <c r="S104" s="72"/>
      <c r="T104" s="73"/>
      <c r="U104" s="38"/>
      <c r="V104" s="38"/>
      <c r="W104" s="38"/>
      <c r="X104" s="38"/>
      <c r="Y104" s="38"/>
      <c r="Z104" s="38"/>
      <c r="AA104" s="38"/>
      <c r="AB104" s="38"/>
      <c r="AC104" s="38"/>
      <c r="AD104" s="38"/>
      <c r="AE104" s="38"/>
      <c r="AT104" s="19" t="s">
        <v>824</v>
      </c>
      <c r="AU104" s="19" t="s">
        <v>81</v>
      </c>
    </row>
    <row r="105" s="12" customFormat="1">
      <c r="A105" s="12"/>
      <c r="B105" s="205"/>
      <c r="C105" s="12"/>
      <c r="D105" s="166" t="s">
        <v>176</v>
      </c>
      <c r="E105" s="206" t="s">
        <v>3</v>
      </c>
      <c r="F105" s="207" t="s">
        <v>826</v>
      </c>
      <c r="G105" s="12"/>
      <c r="H105" s="206" t="s">
        <v>3</v>
      </c>
      <c r="I105" s="208"/>
      <c r="J105" s="12"/>
      <c r="K105" s="12"/>
      <c r="L105" s="205"/>
      <c r="M105" s="209"/>
      <c r="N105" s="210"/>
      <c r="O105" s="210"/>
      <c r="P105" s="210"/>
      <c r="Q105" s="210"/>
      <c r="R105" s="210"/>
      <c r="S105" s="210"/>
      <c r="T105" s="211"/>
      <c r="U105" s="12"/>
      <c r="V105" s="12"/>
      <c r="W105" s="12"/>
      <c r="X105" s="12"/>
      <c r="Y105" s="12"/>
      <c r="Z105" s="12"/>
      <c r="AA105" s="12"/>
      <c r="AB105" s="12"/>
      <c r="AC105" s="12"/>
      <c r="AD105" s="12"/>
      <c r="AE105" s="12"/>
      <c r="AT105" s="206" t="s">
        <v>176</v>
      </c>
      <c r="AU105" s="206" t="s">
        <v>81</v>
      </c>
      <c r="AV105" s="12" t="s">
        <v>79</v>
      </c>
      <c r="AW105" s="12" t="s">
        <v>33</v>
      </c>
      <c r="AX105" s="12" t="s">
        <v>72</v>
      </c>
      <c r="AY105" s="206" t="s">
        <v>172</v>
      </c>
    </row>
    <row r="106" s="12" customFormat="1">
      <c r="A106" s="12"/>
      <c r="B106" s="205"/>
      <c r="C106" s="12"/>
      <c r="D106" s="166" t="s">
        <v>176</v>
      </c>
      <c r="E106" s="206" t="s">
        <v>3</v>
      </c>
      <c r="F106" s="207" t="s">
        <v>827</v>
      </c>
      <c r="G106" s="12"/>
      <c r="H106" s="206" t="s">
        <v>3</v>
      </c>
      <c r="I106" s="208"/>
      <c r="J106" s="12"/>
      <c r="K106" s="12"/>
      <c r="L106" s="205"/>
      <c r="M106" s="209"/>
      <c r="N106" s="210"/>
      <c r="O106" s="210"/>
      <c r="P106" s="210"/>
      <c r="Q106" s="210"/>
      <c r="R106" s="210"/>
      <c r="S106" s="210"/>
      <c r="T106" s="211"/>
      <c r="U106" s="12"/>
      <c r="V106" s="12"/>
      <c r="W106" s="12"/>
      <c r="X106" s="12"/>
      <c r="Y106" s="12"/>
      <c r="Z106" s="12"/>
      <c r="AA106" s="12"/>
      <c r="AB106" s="12"/>
      <c r="AC106" s="12"/>
      <c r="AD106" s="12"/>
      <c r="AE106" s="12"/>
      <c r="AT106" s="206" t="s">
        <v>176</v>
      </c>
      <c r="AU106" s="206" t="s">
        <v>81</v>
      </c>
      <c r="AV106" s="12" t="s">
        <v>79</v>
      </c>
      <c r="AW106" s="12" t="s">
        <v>33</v>
      </c>
      <c r="AX106" s="12" t="s">
        <v>72</v>
      </c>
      <c r="AY106" s="206" t="s">
        <v>172</v>
      </c>
    </row>
    <row r="107" s="12" customFormat="1">
      <c r="A107" s="12"/>
      <c r="B107" s="205"/>
      <c r="C107" s="12"/>
      <c r="D107" s="166" t="s">
        <v>176</v>
      </c>
      <c r="E107" s="206" t="s">
        <v>3</v>
      </c>
      <c r="F107" s="207" t="s">
        <v>804</v>
      </c>
      <c r="G107" s="12"/>
      <c r="H107" s="206" t="s">
        <v>3</v>
      </c>
      <c r="I107" s="208"/>
      <c r="J107" s="12"/>
      <c r="K107" s="12"/>
      <c r="L107" s="205"/>
      <c r="M107" s="209"/>
      <c r="N107" s="210"/>
      <c r="O107" s="210"/>
      <c r="P107" s="210"/>
      <c r="Q107" s="210"/>
      <c r="R107" s="210"/>
      <c r="S107" s="210"/>
      <c r="T107" s="211"/>
      <c r="U107" s="12"/>
      <c r="V107" s="12"/>
      <c r="W107" s="12"/>
      <c r="X107" s="12"/>
      <c r="Y107" s="12"/>
      <c r="Z107" s="12"/>
      <c r="AA107" s="12"/>
      <c r="AB107" s="12"/>
      <c r="AC107" s="12"/>
      <c r="AD107" s="12"/>
      <c r="AE107" s="12"/>
      <c r="AT107" s="206" t="s">
        <v>176</v>
      </c>
      <c r="AU107" s="206" t="s">
        <v>81</v>
      </c>
      <c r="AV107" s="12" t="s">
        <v>79</v>
      </c>
      <c r="AW107" s="12" t="s">
        <v>33</v>
      </c>
      <c r="AX107" s="12" t="s">
        <v>72</v>
      </c>
      <c r="AY107" s="206" t="s">
        <v>172</v>
      </c>
    </row>
    <row r="108" s="12" customFormat="1">
      <c r="A108" s="12"/>
      <c r="B108" s="205"/>
      <c r="C108" s="12"/>
      <c r="D108" s="166" t="s">
        <v>176</v>
      </c>
      <c r="E108" s="206" t="s">
        <v>3</v>
      </c>
      <c r="F108" s="207" t="s">
        <v>828</v>
      </c>
      <c r="G108" s="12"/>
      <c r="H108" s="206" t="s">
        <v>3</v>
      </c>
      <c r="I108" s="208"/>
      <c r="J108" s="12"/>
      <c r="K108" s="12"/>
      <c r="L108" s="205"/>
      <c r="M108" s="209"/>
      <c r="N108" s="210"/>
      <c r="O108" s="210"/>
      <c r="P108" s="210"/>
      <c r="Q108" s="210"/>
      <c r="R108" s="210"/>
      <c r="S108" s="210"/>
      <c r="T108" s="211"/>
      <c r="U108" s="12"/>
      <c r="V108" s="12"/>
      <c r="W108" s="12"/>
      <c r="X108" s="12"/>
      <c r="Y108" s="12"/>
      <c r="Z108" s="12"/>
      <c r="AA108" s="12"/>
      <c r="AB108" s="12"/>
      <c r="AC108" s="12"/>
      <c r="AD108" s="12"/>
      <c r="AE108" s="12"/>
      <c r="AT108" s="206" t="s">
        <v>176</v>
      </c>
      <c r="AU108" s="206" t="s">
        <v>81</v>
      </c>
      <c r="AV108" s="12" t="s">
        <v>79</v>
      </c>
      <c r="AW108" s="12" t="s">
        <v>33</v>
      </c>
      <c r="AX108" s="12" t="s">
        <v>72</v>
      </c>
      <c r="AY108" s="206" t="s">
        <v>172</v>
      </c>
    </row>
    <row r="109" s="10" customFormat="1">
      <c r="A109" s="10"/>
      <c r="B109" s="171"/>
      <c r="C109" s="10"/>
      <c r="D109" s="166" t="s">
        <v>176</v>
      </c>
      <c r="E109" s="172" t="s">
        <v>3</v>
      </c>
      <c r="F109" s="173" t="s">
        <v>829</v>
      </c>
      <c r="G109" s="10"/>
      <c r="H109" s="174">
        <v>50.200000000000003</v>
      </c>
      <c r="I109" s="175"/>
      <c r="J109" s="10"/>
      <c r="K109" s="10"/>
      <c r="L109" s="171"/>
      <c r="M109" s="176"/>
      <c r="N109" s="177"/>
      <c r="O109" s="177"/>
      <c r="P109" s="177"/>
      <c r="Q109" s="177"/>
      <c r="R109" s="177"/>
      <c r="S109" s="177"/>
      <c r="T109" s="178"/>
      <c r="U109" s="10"/>
      <c r="V109" s="10"/>
      <c r="W109" s="10"/>
      <c r="X109" s="10"/>
      <c r="Y109" s="10"/>
      <c r="Z109" s="10"/>
      <c r="AA109" s="10"/>
      <c r="AB109" s="10"/>
      <c r="AC109" s="10"/>
      <c r="AD109" s="10"/>
      <c r="AE109" s="10"/>
      <c r="AT109" s="172" t="s">
        <v>176</v>
      </c>
      <c r="AU109" s="172" t="s">
        <v>81</v>
      </c>
      <c r="AV109" s="10" t="s">
        <v>81</v>
      </c>
      <c r="AW109" s="10" t="s">
        <v>33</v>
      </c>
      <c r="AX109" s="10" t="s">
        <v>72</v>
      </c>
      <c r="AY109" s="172" t="s">
        <v>172</v>
      </c>
    </row>
    <row r="110" s="11" customFormat="1">
      <c r="A110" s="11"/>
      <c r="B110" s="180"/>
      <c r="C110" s="11"/>
      <c r="D110" s="166" t="s">
        <v>176</v>
      </c>
      <c r="E110" s="181" t="s">
        <v>3</v>
      </c>
      <c r="F110" s="182" t="s">
        <v>197</v>
      </c>
      <c r="G110" s="11"/>
      <c r="H110" s="183">
        <v>50.200000000000003</v>
      </c>
      <c r="I110" s="184"/>
      <c r="J110" s="11"/>
      <c r="K110" s="11"/>
      <c r="L110" s="180"/>
      <c r="M110" s="185"/>
      <c r="N110" s="186"/>
      <c r="O110" s="186"/>
      <c r="P110" s="186"/>
      <c r="Q110" s="186"/>
      <c r="R110" s="186"/>
      <c r="S110" s="186"/>
      <c r="T110" s="187"/>
      <c r="U110" s="11"/>
      <c r="V110" s="11"/>
      <c r="W110" s="11"/>
      <c r="X110" s="11"/>
      <c r="Y110" s="11"/>
      <c r="Z110" s="11"/>
      <c r="AA110" s="11"/>
      <c r="AB110" s="11"/>
      <c r="AC110" s="11"/>
      <c r="AD110" s="11"/>
      <c r="AE110" s="11"/>
      <c r="AT110" s="181" t="s">
        <v>176</v>
      </c>
      <c r="AU110" s="181" t="s">
        <v>81</v>
      </c>
      <c r="AV110" s="11" t="s">
        <v>171</v>
      </c>
      <c r="AW110" s="11" t="s">
        <v>33</v>
      </c>
      <c r="AX110" s="11" t="s">
        <v>79</v>
      </c>
      <c r="AY110" s="181" t="s">
        <v>172</v>
      </c>
    </row>
    <row r="111" s="2" customFormat="1" ht="16.5" customHeight="1">
      <c r="A111" s="38"/>
      <c r="B111" s="152"/>
      <c r="C111" s="153" t="s">
        <v>81</v>
      </c>
      <c r="D111" s="153" t="s">
        <v>166</v>
      </c>
      <c r="E111" s="154" t="s">
        <v>830</v>
      </c>
      <c r="F111" s="155" t="s">
        <v>831</v>
      </c>
      <c r="G111" s="156" t="s">
        <v>169</v>
      </c>
      <c r="H111" s="157">
        <v>410.55700000000002</v>
      </c>
      <c r="I111" s="158"/>
      <c r="J111" s="159">
        <f>ROUND(I111*H111,2)</f>
        <v>0</v>
      </c>
      <c r="K111" s="155" t="s">
        <v>821</v>
      </c>
      <c r="L111" s="39"/>
      <c r="M111" s="160" t="s">
        <v>3</v>
      </c>
      <c r="N111" s="161" t="s">
        <v>43</v>
      </c>
      <c r="O111" s="72"/>
      <c r="P111" s="162">
        <f>O111*H111</f>
        <v>0</v>
      </c>
      <c r="Q111" s="162">
        <v>0</v>
      </c>
      <c r="R111" s="162">
        <f>Q111*H111</f>
        <v>0</v>
      </c>
      <c r="S111" s="162">
        <v>0</v>
      </c>
      <c r="T111" s="163">
        <f>S111*H111</f>
        <v>0</v>
      </c>
      <c r="U111" s="38"/>
      <c r="V111" s="38"/>
      <c r="W111" s="38"/>
      <c r="X111" s="38"/>
      <c r="Y111" s="38"/>
      <c r="Z111" s="38"/>
      <c r="AA111" s="38"/>
      <c r="AB111" s="38"/>
      <c r="AC111" s="38"/>
      <c r="AD111" s="38"/>
      <c r="AE111" s="38"/>
      <c r="AR111" s="164" t="s">
        <v>171</v>
      </c>
      <c r="AT111" s="164" t="s">
        <v>166</v>
      </c>
      <c r="AU111" s="164" t="s">
        <v>81</v>
      </c>
      <c r="AY111" s="19" t="s">
        <v>172</v>
      </c>
      <c r="BE111" s="165">
        <f>IF(N111="základní",J111,0)</f>
        <v>0</v>
      </c>
      <c r="BF111" s="165">
        <f>IF(N111="snížená",J111,0)</f>
        <v>0</v>
      </c>
      <c r="BG111" s="165">
        <f>IF(N111="zákl. přenesená",J111,0)</f>
        <v>0</v>
      </c>
      <c r="BH111" s="165">
        <f>IF(N111="sníž. přenesená",J111,0)</f>
        <v>0</v>
      </c>
      <c r="BI111" s="165">
        <f>IF(N111="nulová",J111,0)</f>
        <v>0</v>
      </c>
      <c r="BJ111" s="19" t="s">
        <v>79</v>
      </c>
      <c r="BK111" s="165">
        <f>ROUND(I111*H111,2)</f>
        <v>0</v>
      </c>
      <c r="BL111" s="19" t="s">
        <v>171</v>
      </c>
      <c r="BM111" s="164" t="s">
        <v>832</v>
      </c>
    </row>
    <row r="112" s="2" customFormat="1">
      <c r="A112" s="38"/>
      <c r="B112" s="39"/>
      <c r="C112" s="38"/>
      <c r="D112" s="166" t="s">
        <v>174</v>
      </c>
      <c r="E112" s="38"/>
      <c r="F112" s="167" t="s">
        <v>833</v>
      </c>
      <c r="G112" s="38"/>
      <c r="H112" s="38"/>
      <c r="I112" s="168"/>
      <c r="J112" s="38"/>
      <c r="K112" s="38"/>
      <c r="L112" s="39"/>
      <c r="M112" s="169"/>
      <c r="N112" s="170"/>
      <c r="O112" s="72"/>
      <c r="P112" s="72"/>
      <c r="Q112" s="72"/>
      <c r="R112" s="72"/>
      <c r="S112" s="72"/>
      <c r="T112" s="73"/>
      <c r="U112" s="38"/>
      <c r="V112" s="38"/>
      <c r="W112" s="38"/>
      <c r="X112" s="38"/>
      <c r="Y112" s="38"/>
      <c r="Z112" s="38"/>
      <c r="AA112" s="38"/>
      <c r="AB112" s="38"/>
      <c r="AC112" s="38"/>
      <c r="AD112" s="38"/>
      <c r="AE112" s="38"/>
      <c r="AT112" s="19" t="s">
        <v>174</v>
      </c>
      <c r="AU112" s="19" t="s">
        <v>81</v>
      </c>
    </row>
    <row r="113" s="2" customFormat="1">
      <c r="A113" s="38"/>
      <c r="B113" s="39"/>
      <c r="C113" s="38"/>
      <c r="D113" s="236" t="s">
        <v>824</v>
      </c>
      <c r="E113" s="38"/>
      <c r="F113" s="237" t="s">
        <v>834</v>
      </c>
      <c r="G113" s="38"/>
      <c r="H113" s="38"/>
      <c r="I113" s="168"/>
      <c r="J113" s="38"/>
      <c r="K113" s="38"/>
      <c r="L113" s="39"/>
      <c r="M113" s="169"/>
      <c r="N113" s="170"/>
      <c r="O113" s="72"/>
      <c r="P113" s="72"/>
      <c r="Q113" s="72"/>
      <c r="R113" s="72"/>
      <c r="S113" s="72"/>
      <c r="T113" s="73"/>
      <c r="U113" s="38"/>
      <c r="V113" s="38"/>
      <c r="W113" s="38"/>
      <c r="X113" s="38"/>
      <c r="Y113" s="38"/>
      <c r="Z113" s="38"/>
      <c r="AA113" s="38"/>
      <c r="AB113" s="38"/>
      <c r="AC113" s="38"/>
      <c r="AD113" s="38"/>
      <c r="AE113" s="38"/>
      <c r="AT113" s="19" t="s">
        <v>824</v>
      </c>
      <c r="AU113" s="19" t="s">
        <v>81</v>
      </c>
    </row>
    <row r="114" s="12" customFormat="1">
      <c r="A114" s="12"/>
      <c r="B114" s="205"/>
      <c r="C114" s="12"/>
      <c r="D114" s="166" t="s">
        <v>176</v>
      </c>
      <c r="E114" s="206" t="s">
        <v>3</v>
      </c>
      <c r="F114" s="207" t="s">
        <v>835</v>
      </c>
      <c r="G114" s="12"/>
      <c r="H114" s="206" t="s">
        <v>3</v>
      </c>
      <c r="I114" s="208"/>
      <c r="J114" s="12"/>
      <c r="K114" s="12"/>
      <c r="L114" s="205"/>
      <c r="M114" s="209"/>
      <c r="N114" s="210"/>
      <c r="O114" s="210"/>
      <c r="P114" s="210"/>
      <c r="Q114" s="210"/>
      <c r="R114" s="210"/>
      <c r="S114" s="210"/>
      <c r="T114" s="211"/>
      <c r="U114" s="12"/>
      <c r="V114" s="12"/>
      <c r="W114" s="12"/>
      <c r="X114" s="12"/>
      <c r="Y114" s="12"/>
      <c r="Z114" s="12"/>
      <c r="AA114" s="12"/>
      <c r="AB114" s="12"/>
      <c r="AC114" s="12"/>
      <c r="AD114" s="12"/>
      <c r="AE114" s="12"/>
      <c r="AT114" s="206" t="s">
        <v>176</v>
      </c>
      <c r="AU114" s="206" t="s">
        <v>81</v>
      </c>
      <c r="AV114" s="12" t="s">
        <v>79</v>
      </c>
      <c r="AW114" s="12" t="s">
        <v>33</v>
      </c>
      <c r="AX114" s="12" t="s">
        <v>72</v>
      </c>
      <c r="AY114" s="206" t="s">
        <v>172</v>
      </c>
    </row>
    <row r="115" s="12" customFormat="1">
      <c r="A115" s="12"/>
      <c r="B115" s="205"/>
      <c r="C115" s="12"/>
      <c r="D115" s="166" t="s">
        <v>176</v>
      </c>
      <c r="E115" s="206" t="s">
        <v>3</v>
      </c>
      <c r="F115" s="207" t="s">
        <v>836</v>
      </c>
      <c r="G115" s="12"/>
      <c r="H115" s="206" t="s">
        <v>3</v>
      </c>
      <c r="I115" s="208"/>
      <c r="J115" s="12"/>
      <c r="K115" s="12"/>
      <c r="L115" s="205"/>
      <c r="M115" s="209"/>
      <c r="N115" s="210"/>
      <c r="O115" s="210"/>
      <c r="P115" s="210"/>
      <c r="Q115" s="210"/>
      <c r="R115" s="210"/>
      <c r="S115" s="210"/>
      <c r="T115" s="211"/>
      <c r="U115" s="12"/>
      <c r="V115" s="12"/>
      <c r="W115" s="12"/>
      <c r="X115" s="12"/>
      <c r="Y115" s="12"/>
      <c r="Z115" s="12"/>
      <c r="AA115" s="12"/>
      <c r="AB115" s="12"/>
      <c r="AC115" s="12"/>
      <c r="AD115" s="12"/>
      <c r="AE115" s="12"/>
      <c r="AT115" s="206" t="s">
        <v>176</v>
      </c>
      <c r="AU115" s="206" t="s">
        <v>81</v>
      </c>
      <c r="AV115" s="12" t="s">
        <v>79</v>
      </c>
      <c r="AW115" s="12" t="s">
        <v>33</v>
      </c>
      <c r="AX115" s="12" t="s">
        <v>72</v>
      </c>
      <c r="AY115" s="206" t="s">
        <v>172</v>
      </c>
    </row>
    <row r="116" s="12" customFormat="1">
      <c r="A116" s="12"/>
      <c r="B116" s="205"/>
      <c r="C116" s="12"/>
      <c r="D116" s="166" t="s">
        <v>176</v>
      </c>
      <c r="E116" s="206" t="s">
        <v>3</v>
      </c>
      <c r="F116" s="207" t="s">
        <v>633</v>
      </c>
      <c r="G116" s="12"/>
      <c r="H116" s="206" t="s">
        <v>3</v>
      </c>
      <c r="I116" s="208"/>
      <c r="J116" s="12"/>
      <c r="K116" s="12"/>
      <c r="L116" s="205"/>
      <c r="M116" s="209"/>
      <c r="N116" s="210"/>
      <c r="O116" s="210"/>
      <c r="P116" s="210"/>
      <c r="Q116" s="210"/>
      <c r="R116" s="210"/>
      <c r="S116" s="210"/>
      <c r="T116" s="211"/>
      <c r="U116" s="12"/>
      <c r="V116" s="12"/>
      <c r="W116" s="12"/>
      <c r="X116" s="12"/>
      <c r="Y116" s="12"/>
      <c r="Z116" s="12"/>
      <c r="AA116" s="12"/>
      <c r="AB116" s="12"/>
      <c r="AC116" s="12"/>
      <c r="AD116" s="12"/>
      <c r="AE116" s="12"/>
      <c r="AT116" s="206" t="s">
        <v>176</v>
      </c>
      <c r="AU116" s="206" t="s">
        <v>81</v>
      </c>
      <c r="AV116" s="12" t="s">
        <v>79</v>
      </c>
      <c r="AW116" s="12" t="s">
        <v>33</v>
      </c>
      <c r="AX116" s="12" t="s">
        <v>72</v>
      </c>
      <c r="AY116" s="206" t="s">
        <v>172</v>
      </c>
    </row>
    <row r="117" s="10" customFormat="1">
      <c r="A117" s="10"/>
      <c r="B117" s="171"/>
      <c r="C117" s="10"/>
      <c r="D117" s="166" t="s">
        <v>176</v>
      </c>
      <c r="E117" s="172" t="s">
        <v>3</v>
      </c>
      <c r="F117" s="173" t="s">
        <v>634</v>
      </c>
      <c r="G117" s="10"/>
      <c r="H117" s="174">
        <v>100.56999999999999</v>
      </c>
      <c r="I117" s="175"/>
      <c r="J117" s="10"/>
      <c r="K117" s="10"/>
      <c r="L117" s="171"/>
      <c r="M117" s="176"/>
      <c r="N117" s="177"/>
      <c r="O117" s="177"/>
      <c r="P117" s="177"/>
      <c r="Q117" s="177"/>
      <c r="R117" s="177"/>
      <c r="S117" s="177"/>
      <c r="T117" s="178"/>
      <c r="U117" s="10"/>
      <c r="V117" s="10"/>
      <c r="W117" s="10"/>
      <c r="X117" s="10"/>
      <c r="Y117" s="10"/>
      <c r="Z117" s="10"/>
      <c r="AA117" s="10"/>
      <c r="AB117" s="10"/>
      <c r="AC117" s="10"/>
      <c r="AD117" s="10"/>
      <c r="AE117" s="10"/>
      <c r="AT117" s="172" t="s">
        <v>176</v>
      </c>
      <c r="AU117" s="172" t="s">
        <v>81</v>
      </c>
      <c r="AV117" s="10" t="s">
        <v>81</v>
      </c>
      <c r="AW117" s="10" t="s">
        <v>33</v>
      </c>
      <c r="AX117" s="10" t="s">
        <v>72</v>
      </c>
      <c r="AY117" s="172" t="s">
        <v>172</v>
      </c>
    </row>
    <row r="118" s="12" customFormat="1">
      <c r="A118" s="12"/>
      <c r="B118" s="205"/>
      <c r="C118" s="12"/>
      <c r="D118" s="166" t="s">
        <v>176</v>
      </c>
      <c r="E118" s="206" t="s">
        <v>3</v>
      </c>
      <c r="F118" s="207" t="s">
        <v>837</v>
      </c>
      <c r="G118" s="12"/>
      <c r="H118" s="206" t="s">
        <v>3</v>
      </c>
      <c r="I118" s="208"/>
      <c r="J118" s="12"/>
      <c r="K118" s="12"/>
      <c r="L118" s="205"/>
      <c r="M118" s="209"/>
      <c r="N118" s="210"/>
      <c r="O118" s="210"/>
      <c r="P118" s="210"/>
      <c r="Q118" s="210"/>
      <c r="R118" s="210"/>
      <c r="S118" s="210"/>
      <c r="T118" s="211"/>
      <c r="U118" s="12"/>
      <c r="V118" s="12"/>
      <c r="W118" s="12"/>
      <c r="X118" s="12"/>
      <c r="Y118" s="12"/>
      <c r="Z118" s="12"/>
      <c r="AA118" s="12"/>
      <c r="AB118" s="12"/>
      <c r="AC118" s="12"/>
      <c r="AD118" s="12"/>
      <c r="AE118" s="12"/>
      <c r="AT118" s="206" t="s">
        <v>176</v>
      </c>
      <c r="AU118" s="206" t="s">
        <v>81</v>
      </c>
      <c r="AV118" s="12" t="s">
        <v>79</v>
      </c>
      <c r="AW118" s="12" t="s">
        <v>33</v>
      </c>
      <c r="AX118" s="12" t="s">
        <v>72</v>
      </c>
      <c r="AY118" s="206" t="s">
        <v>172</v>
      </c>
    </row>
    <row r="119" s="10" customFormat="1">
      <c r="A119" s="10"/>
      <c r="B119" s="171"/>
      <c r="C119" s="10"/>
      <c r="D119" s="166" t="s">
        <v>176</v>
      </c>
      <c r="E119" s="172" t="s">
        <v>3</v>
      </c>
      <c r="F119" s="173" t="s">
        <v>838</v>
      </c>
      <c r="G119" s="10"/>
      <c r="H119" s="174">
        <v>87.686000000000007</v>
      </c>
      <c r="I119" s="175"/>
      <c r="J119" s="10"/>
      <c r="K119" s="10"/>
      <c r="L119" s="171"/>
      <c r="M119" s="176"/>
      <c r="N119" s="177"/>
      <c r="O119" s="177"/>
      <c r="P119" s="177"/>
      <c r="Q119" s="177"/>
      <c r="R119" s="177"/>
      <c r="S119" s="177"/>
      <c r="T119" s="178"/>
      <c r="U119" s="10"/>
      <c r="V119" s="10"/>
      <c r="W119" s="10"/>
      <c r="X119" s="10"/>
      <c r="Y119" s="10"/>
      <c r="Z119" s="10"/>
      <c r="AA119" s="10"/>
      <c r="AB119" s="10"/>
      <c r="AC119" s="10"/>
      <c r="AD119" s="10"/>
      <c r="AE119" s="10"/>
      <c r="AT119" s="172" t="s">
        <v>176</v>
      </c>
      <c r="AU119" s="172" t="s">
        <v>81</v>
      </c>
      <c r="AV119" s="10" t="s">
        <v>81</v>
      </c>
      <c r="AW119" s="10" t="s">
        <v>33</v>
      </c>
      <c r="AX119" s="10" t="s">
        <v>72</v>
      </c>
      <c r="AY119" s="172" t="s">
        <v>172</v>
      </c>
    </row>
    <row r="120" s="12" customFormat="1">
      <c r="A120" s="12"/>
      <c r="B120" s="205"/>
      <c r="C120" s="12"/>
      <c r="D120" s="166" t="s">
        <v>176</v>
      </c>
      <c r="E120" s="206" t="s">
        <v>3</v>
      </c>
      <c r="F120" s="207" t="s">
        <v>635</v>
      </c>
      <c r="G120" s="12"/>
      <c r="H120" s="206" t="s">
        <v>3</v>
      </c>
      <c r="I120" s="208"/>
      <c r="J120" s="12"/>
      <c r="K120" s="12"/>
      <c r="L120" s="205"/>
      <c r="M120" s="209"/>
      <c r="N120" s="210"/>
      <c r="O120" s="210"/>
      <c r="P120" s="210"/>
      <c r="Q120" s="210"/>
      <c r="R120" s="210"/>
      <c r="S120" s="210"/>
      <c r="T120" s="211"/>
      <c r="U120" s="12"/>
      <c r="V120" s="12"/>
      <c r="W120" s="12"/>
      <c r="X120" s="12"/>
      <c r="Y120" s="12"/>
      <c r="Z120" s="12"/>
      <c r="AA120" s="12"/>
      <c r="AB120" s="12"/>
      <c r="AC120" s="12"/>
      <c r="AD120" s="12"/>
      <c r="AE120" s="12"/>
      <c r="AT120" s="206" t="s">
        <v>176</v>
      </c>
      <c r="AU120" s="206" t="s">
        <v>81</v>
      </c>
      <c r="AV120" s="12" t="s">
        <v>79</v>
      </c>
      <c r="AW120" s="12" t="s">
        <v>33</v>
      </c>
      <c r="AX120" s="12" t="s">
        <v>72</v>
      </c>
      <c r="AY120" s="206" t="s">
        <v>172</v>
      </c>
    </row>
    <row r="121" s="12" customFormat="1">
      <c r="A121" s="12"/>
      <c r="B121" s="205"/>
      <c r="C121" s="12"/>
      <c r="D121" s="166" t="s">
        <v>176</v>
      </c>
      <c r="E121" s="206" t="s">
        <v>3</v>
      </c>
      <c r="F121" s="207" t="s">
        <v>839</v>
      </c>
      <c r="G121" s="12"/>
      <c r="H121" s="206" t="s">
        <v>3</v>
      </c>
      <c r="I121" s="208"/>
      <c r="J121" s="12"/>
      <c r="K121" s="12"/>
      <c r="L121" s="205"/>
      <c r="M121" s="209"/>
      <c r="N121" s="210"/>
      <c r="O121" s="210"/>
      <c r="P121" s="210"/>
      <c r="Q121" s="210"/>
      <c r="R121" s="210"/>
      <c r="S121" s="210"/>
      <c r="T121" s="211"/>
      <c r="U121" s="12"/>
      <c r="V121" s="12"/>
      <c r="W121" s="12"/>
      <c r="X121" s="12"/>
      <c r="Y121" s="12"/>
      <c r="Z121" s="12"/>
      <c r="AA121" s="12"/>
      <c r="AB121" s="12"/>
      <c r="AC121" s="12"/>
      <c r="AD121" s="12"/>
      <c r="AE121" s="12"/>
      <c r="AT121" s="206" t="s">
        <v>176</v>
      </c>
      <c r="AU121" s="206" t="s">
        <v>81</v>
      </c>
      <c r="AV121" s="12" t="s">
        <v>79</v>
      </c>
      <c r="AW121" s="12" t="s">
        <v>33</v>
      </c>
      <c r="AX121" s="12" t="s">
        <v>72</v>
      </c>
      <c r="AY121" s="206" t="s">
        <v>172</v>
      </c>
    </row>
    <row r="122" s="10" customFormat="1">
      <c r="A122" s="10"/>
      <c r="B122" s="171"/>
      <c r="C122" s="10"/>
      <c r="D122" s="166" t="s">
        <v>176</v>
      </c>
      <c r="E122" s="172" t="s">
        <v>3</v>
      </c>
      <c r="F122" s="173" t="s">
        <v>840</v>
      </c>
      <c r="G122" s="10"/>
      <c r="H122" s="174">
        <v>158.84</v>
      </c>
      <c r="I122" s="175"/>
      <c r="J122" s="10"/>
      <c r="K122" s="10"/>
      <c r="L122" s="171"/>
      <c r="M122" s="176"/>
      <c r="N122" s="177"/>
      <c r="O122" s="177"/>
      <c r="P122" s="177"/>
      <c r="Q122" s="177"/>
      <c r="R122" s="177"/>
      <c r="S122" s="177"/>
      <c r="T122" s="178"/>
      <c r="U122" s="10"/>
      <c r="V122" s="10"/>
      <c r="W122" s="10"/>
      <c r="X122" s="10"/>
      <c r="Y122" s="10"/>
      <c r="Z122" s="10"/>
      <c r="AA122" s="10"/>
      <c r="AB122" s="10"/>
      <c r="AC122" s="10"/>
      <c r="AD122" s="10"/>
      <c r="AE122" s="10"/>
      <c r="AT122" s="172" t="s">
        <v>176</v>
      </c>
      <c r="AU122" s="172" t="s">
        <v>81</v>
      </c>
      <c r="AV122" s="10" t="s">
        <v>81</v>
      </c>
      <c r="AW122" s="10" t="s">
        <v>33</v>
      </c>
      <c r="AX122" s="10" t="s">
        <v>72</v>
      </c>
      <c r="AY122" s="172" t="s">
        <v>172</v>
      </c>
    </row>
    <row r="123" s="12" customFormat="1">
      <c r="A123" s="12"/>
      <c r="B123" s="205"/>
      <c r="C123" s="12"/>
      <c r="D123" s="166" t="s">
        <v>176</v>
      </c>
      <c r="E123" s="206" t="s">
        <v>3</v>
      </c>
      <c r="F123" s="207" t="s">
        <v>837</v>
      </c>
      <c r="G123" s="12"/>
      <c r="H123" s="206" t="s">
        <v>3</v>
      </c>
      <c r="I123" s="208"/>
      <c r="J123" s="12"/>
      <c r="K123" s="12"/>
      <c r="L123" s="205"/>
      <c r="M123" s="209"/>
      <c r="N123" s="210"/>
      <c r="O123" s="210"/>
      <c r="P123" s="210"/>
      <c r="Q123" s="210"/>
      <c r="R123" s="210"/>
      <c r="S123" s="210"/>
      <c r="T123" s="211"/>
      <c r="U123" s="12"/>
      <c r="V123" s="12"/>
      <c r="W123" s="12"/>
      <c r="X123" s="12"/>
      <c r="Y123" s="12"/>
      <c r="Z123" s="12"/>
      <c r="AA123" s="12"/>
      <c r="AB123" s="12"/>
      <c r="AC123" s="12"/>
      <c r="AD123" s="12"/>
      <c r="AE123" s="12"/>
      <c r="AT123" s="206" t="s">
        <v>176</v>
      </c>
      <c r="AU123" s="206" t="s">
        <v>81</v>
      </c>
      <c r="AV123" s="12" t="s">
        <v>79</v>
      </c>
      <c r="AW123" s="12" t="s">
        <v>33</v>
      </c>
      <c r="AX123" s="12" t="s">
        <v>72</v>
      </c>
      <c r="AY123" s="206" t="s">
        <v>172</v>
      </c>
    </row>
    <row r="124" s="10" customFormat="1">
      <c r="A124" s="10"/>
      <c r="B124" s="171"/>
      <c r="C124" s="10"/>
      <c r="D124" s="166" t="s">
        <v>176</v>
      </c>
      <c r="E124" s="172" t="s">
        <v>3</v>
      </c>
      <c r="F124" s="173" t="s">
        <v>841</v>
      </c>
      <c r="G124" s="10"/>
      <c r="H124" s="174">
        <v>63.460999999999999</v>
      </c>
      <c r="I124" s="175"/>
      <c r="J124" s="10"/>
      <c r="K124" s="10"/>
      <c r="L124" s="171"/>
      <c r="M124" s="176"/>
      <c r="N124" s="177"/>
      <c r="O124" s="177"/>
      <c r="P124" s="177"/>
      <c r="Q124" s="177"/>
      <c r="R124" s="177"/>
      <c r="S124" s="177"/>
      <c r="T124" s="178"/>
      <c r="U124" s="10"/>
      <c r="V124" s="10"/>
      <c r="W124" s="10"/>
      <c r="X124" s="10"/>
      <c r="Y124" s="10"/>
      <c r="Z124" s="10"/>
      <c r="AA124" s="10"/>
      <c r="AB124" s="10"/>
      <c r="AC124" s="10"/>
      <c r="AD124" s="10"/>
      <c r="AE124" s="10"/>
      <c r="AT124" s="172" t="s">
        <v>176</v>
      </c>
      <c r="AU124" s="172" t="s">
        <v>81</v>
      </c>
      <c r="AV124" s="10" t="s">
        <v>81</v>
      </c>
      <c r="AW124" s="10" t="s">
        <v>33</v>
      </c>
      <c r="AX124" s="10" t="s">
        <v>72</v>
      </c>
      <c r="AY124" s="172" t="s">
        <v>172</v>
      </c>
    </row>
    <row r="125" s="11" customFormat="1">
      <c r="A125" s="11"/>
      <c r="B125" s="180"/>
      <c r="C125" s="11"/>
      <c r="D125" s="166" t="s">
        <v>176</v>
      </c>
      <c r="E125" s="181" t="s">
        <v>3</v>
      </c>
      <c r="F125" s="182" t="s">
        <v>197</v>
      </c>
      <c r="G125" s="11"/>
      <c r="H125" s="183">
        <v>410.55700000000002</v>
      </c>
      <c r="I125" s="184"/>
      <c r="J125" s="11"/>
      <c r="K125" s="11"/>
      <c r="L125" s="180"/>
      <c r="M125" s="185"/>
      <c r="N125" s="186"/>
      <c r="O125" s="186"/>
      <c r="P125" s="186"/>
      <c r="Q125" s="186"/>
      <c r="R125" s="186"/>
      <c r="S125" s="186"/>
      <c r="T125" s="187"/>
      <c r="U125" s="11"/>
      <c r="V125" s="11"/>
      <c r="W125" s="11"/>
      <c r="X125" s="11"/>
      <c r="Y125" s="11"/>
      <c r="Z125" s="11"/>
      <c r="AA125" s="11"/>
      <c r="AB125" s="11"/>
      <c r="AC125" s="11"/>
      <c r="AD125" s="11"/>
      <c r="AE125" s="11"/>
      <c r="AT125" s="181" t="s">
        <v>176</v>
      </c>
      <c r="AU125" s="181" t="s">
        <v>81</v>
      </c>
      <c r="AV125" s="11" t="s">
        <v>171</v>
      </c>
      <c r="AW125" s="11" t="s">
        <v>33</v>
      </c>
      <c r="AX125" s="11" t="s">
        <v>79</v>
      </c>
      <c r="AY125" s="181" t="s">
        <v>172</v>
      </c>
    </row>
    <row r="126" s="15" customFormat="1" ht="22.8" customHeight="1">
      <c r="A126" s="15"/>
      <c r="B126" s="223"/>
      <c r="C126" s="15"/>
      <c r="D126" s="224" t="s">
        <v>71</v>
      </c>
      <c r="E126" s="234" t="s">
        <v>171</v>
      </c>
      <c r="F126" s="234" t="s">
        <v>842</v>
      </c>
      <c r="G126" s="15"/>
      <c r="H126" s="15"/>
      <c r="I126" s="226"/>
      <c r="J126" s="235">
        <f>BK126</f>
        <v>0</v>
      </c>
      <c r="K126" s="15"/>
      <c r="L126" s="223"/>
      <c r="M126" s="228"/>
      <c r="N126" s="229"/>
      <c r="O126" s="229"/>
      <c r="P126" s="230">
        <f>SUM(P127:P139)</f>
        <v>0</v>
      </c>
      <c r="Q126" s="229"/>
      <c r="R126" s="230">
        <f>SUM(R127:R139)</f>
        <v>5.8358399999999993</v>
      </c>
      <c r="S126" s="229"/>
      <c r="T126" s="231">
        <f>SUM(T127:T139)</f>
        <v>0</v>
      </c>
      <c r="U126" s="15"/>
      <c r="V126" s="15"/>
      <c r="W126" s="15"/>
      <c r="X126" s="15"/>
      <c r="Y126" s="15"/>
      <c r="Z126" s="15"/>
      <c r="AA126" s="15"/>
      <c r="AB126" s="15"/>
      <c r="AC126" s="15"/>
      <c r="AD126" s="15"/>
      <c r="AE126" s="15"/>
      <c r="AR126" s="224" t="s">
        <v>79</v>
      </c>
      <c r="AT126" s="232" t="s">
        <v>71</v>
      </c>
      <c r="AU126" s="232" t="s">
        <v>79</v>
      </c>
      <c r="AY126" s="224" t="s">
        <v>172</v>
      </c>
      <c r="BK126" s="233">
        <f>SUM(BK127:BK139)</f>
        <v>0</v>
      </c>
    </row>
    <row r="127" s="2" customFormat="1" ht="16.5" customHeight="1">
      <c r="A127" s="38"/>
      <c r="B127" s="152"/>
      <c r="C127" s="153" t="s">
        <v>107</v>
      </c>
      <c r="D127" s="153" t="s">
        <v>166</v>
      </c>
      <c r="E127" s="154" t="s">
        <v>843</v>
      </c>
      <c r="F127" s="155" t="s">
        <v>844</v>
      </c>
      <c r="G127" s="156" t="s">
        <v>169</v>
      </c>
      <c r="H127" s="157">
        <v>24</v>
      </c>
      <c r="I127" s="158"/>
      <c r="J127" s="159">
        <f>ROUND(I127*H127,2)</f>
        <v>0</v>
      </c>
      <c r="K127" s="155" t="s">
        <v>821</v>
      </c>
      <c r="L127" s="39"/>
      <c r="M127" s="160" t="s">
        <v>3</v>
      </c>
      <c r="N127" s="161" t="s">
        <v>43</v>
      </c>
      <c r="O127" s="72"/>
      <c r="P127" s="162">
        <f>O127*H127</f>
        <v>0</v>
      </c>
      <c r="Q127" s="162">
        <v>0.24315999999999999</v>
      </c>
      <c r="R127" s="162">
        <f>Q127*H127</f>
        <v>5.8358399999999993</v>
      </c>
      <c r="S127" s="162">
        <v>0</v>
      </c>
      <c r="T127" s="163">
        <f>S127*H127</f>
        <v>0</v>
      </c>
      <c r="U127" s="38"/>
      <c r="V127" s="38"/>
      <c r="W127" s="38"/>
      <c r="X127" s="38"/>
      <c r="Y127" s="38"/>
      <c r="Z127" s="38"/>
      <c r="AA127" s="38"/>
      <c r="AB127" s="38"/>
      <c r="AC127" s="38"/>
      <c r="AD127" s="38"/>
      <c r="AE127" s="38"/>
      <c r="AR127" s="164" t="s">
        <v>171</v>
      </c>
      <c r="AT127" s="164" t="s">
        <v>166</v>
      </c>
      <c r="AU127" s="164" t="s">
        <v>81</v>
      </c>
      <c r="AY127" s="19" t="s">
        <v>172</v>
      </c>
      <c r="BE127" s="165">
        <f>IF(N127="základní",J127,0)</f>
        <v>0</v>
      </c>
      <c r="BF127" s="165">
        <f>IF(N127="snížená",J127,0)</f>
        <v>0</v>
      </c>
      <c r="BG127" s="165">
        <f>IF(N127="zákl. přenesená",J127,0)</f>
        <v>0</v>
      </c>
      <c r="BH127" s="165">
        <f>IF(N127="sníž. přenesená",J127,0)</f>
        <v>0</v>
      </c>
      <c r="BI127" s="165">
        <f>IF(N127="nulová",J127,0)</f>
        <v>0</v>
      </c>
      <c r="BJ127" s="19" t="s">
        <v>79</v>
      </c>
      <c r="BK127" s="165">
        <f>ROUND(I127*H127,2)</f>
        <v>0</v>
      </c>
      <c r="BL127" s="19" t="s">
        <v>171</v>
      </c>
      <c r="BM127" s="164" t="s">
        <v>845</v>
      </c>
    </row>
    <row r="128" s="2" customFormat="1">
      <c r="A128" s="38"/>
      <c r="B128" s="39"/>
      <c r="C128" s="38"/>
      <c r="D128" s="166" t="s">
        <v>174</v>
      </c>
      <c r="E128" s="38"/>
      <c r="F128" s="167" t="s">
        <v>846</v>
      </c>
      <c r="G128" s="38"/>
      <c r="H128" s="38"/>
      <c r="I128" s="168"/>
      <c r="J128" s="38"/>
      <c r="K128" s="38"/>
      <c r="L128" s="39"/>
      <c r="M128" s="169"/>
      <c r="N128" s="170"/>
      <c r="O128" s="72"/>
      <c r="P128" s="72"/>
      <c r="Q128" s="72"/>
      <c r="R128" s="72"/>
      <c r="S128" s="72"/>
      <c r="T128" s="73"/>
      <c r="U128" s="38"/>
      <c r="V128" s="38"/>
      <c r="W128" s="38"/>
      <c r="X128" s="38"/>
      <c r="Y128" s="38"/>
      <c r="Z128" s="38"/>
      <c r="AA128" s="38"/>
      <c r="AB128" s="38"/>
      <c r="AC128" s="38"/>
      <c r="AD128" s="38"/>
      <c r="AE128" s="38"/>
      <c r="AT128" s="19" t="s">
        <v>174</v>
      </c>
      <c r="AU128" s="19" t="s">
        <v>81</v>
      </c>
    </row>
    <row r="129" s="2" customFormat="1">
      <c r="A129" s="38"/>
      <c r="B129" s="39"/>
      <c r="C129" s="38"/>
      <c r="D129" s="236" t="s">
        <v>824</v>
      </c>
      <c r="E129" s="38"/>
      <c r="F129" s="237" t="s">
        <v>847</v>
      </c>
      <c r="G129" s="38"/>
      <c r="H129" s="38"/>
      <c r="I129" s="168"/>
      <c r="J129" s="38"/>
      <c r="K129" s="38"/>
      <c r="L129" s="39"/>
      <c r="M129" s="169"/>
      <c r="N129" s="170"/>
      <c r="O129" s="72"/>
      <c r="P129" s="72"/>
      <c r="Q129" s="72"/>
      <c r="R129" s="72"/>
      <c r="S129" s="72"/>
      <c r="T129" s="73"/>
      <c r="U129" s="38"/>
      <c r="V129" s="38"/>
      <c r="W129" s="38"/>
      <c r="X129" s="38"/>
      <c r="Y129" s="38"/>
      <c r="Z129" s="38"/>
      <c r="AA129" s="38"/>
      <c r="AB129" s="38"/>
      <c r="AC129" s="38"/>
      <c r="AD129" s="38"/>
      <c r="AE129" s="38"/>
      <c r="AT129" s="19" t="s">
        <v>824</v>
      </c>
      <c r="AU129" s="19" t="s">
        <v>81</v>
      </c>
    </row>
    <row r="130" s="12" customFormat="1">
      <c r="A130" s="12"/>
      <c r="B130" s="205"/>
      <c r="C130" s="12"/>
      <c r="D130" s="166" t="s">
        <v>176</v>
      </c>
      <c r="E130" s="206" t="s">
        <v>3</v>
      </c>
      <c r="F130" s="207" t="s">
        <v>848</v>
      </c>
      <c r="G130" s="12"/>
      <c r="H130" s="206" t="s">
        <v>3</v>
      </c>
      <c r="I130" s="208"/>
      <c r="J130" s="12"/>
      <c r="K130" s="12"/>
      <c r="L130" s="205"/>
      <c r="M130" s="209"/>
      <c r="N130" s="210"/>
      <c r="O130" s="210"/>
      <c r="P130" s="210"/>
      <c r="Q130" s="210"/>
      <c r="R130" s="210"/>
      <c r="S130" s="210"/>
      <c r="T130" s="211"/>
      <c r="U130" s="12"/>
      <c r="V130" s="12"/>
      <c r="W130" s="12"/>
      <c r="X130" s="12"/>
      <c r="Y130" s="12"/>
      <c r="Z130" s="12"/>
      <c r="AA130" s="12"/>
      <c r="AB130" s="12"/>
      <c r="AC130" s="12"/>
      <c r="AD130" s="12"/>
      <c r="AE130" s="12"/>
      <c r="AT130" s="206" t="s">
        <v>176</v>
      </c>
      <c r="AU130" s="206" t="s">
        <v>81</v>
      </c>
      <c r="AV130" s="12" t="s">
        <v>79</v>
      </c>
      <c r="AW130" s="12" t="s">
        <v>33</v>
      </c>
      <c r="AX130" s="12" t="s">
        <v>72</v>
      </c>
      <c r="AY130" s="206" t="s">
        <v>172</v>
      </c>
    </row>
    <row r="131" s="12" customFormat="1">
      <c r="A131" s="12"/>
      <c r="B131" s="205"/>
      <c r="C131" s="12"/>
      <c r="D131" s="166" t="s">
        <v>176</v>
      </c>
      <c r="E131" s="206" t="s">
        <v>3</v>
      </c>
      <c r="F131" s="207" t="s">
        <v>849</v>
      </c>
      <c r="G131" s="12"/>
      <c r="H131" s="206" t="s">
        <v>3</v>
      </c>
      <c r="I131" s="208"/>
      <c r="J131" s="12"/>
      <c r="K131" s="12"/>
      <c r="L131" s="205"/>
      <c r="M131" s="209"/>
      <c r="N131" s="210"/>
      <c r="O131" s="210"/>
      <c r="P131" s="210"/>
      <c r="Q131" s="210"/>
      <c r="R131" s="210"/>
      <c r="S131" s="210"/>
      <c r="T131" s="211"/>
      <c r="U131" s="12"/>
      <c r="V131" s="12"/>
      <c r="W131" s="12"/>
      <c r="X131" s="12"/>
      <c r="Y131" s="12"/>
      <c r="Z131" s="12"/>
      <c r="AA131" s="12"/>
      <c r="AB131" s="12"/>
      <c r="AC131" s="12"/>
      <c r="AD131" s="12"/>
      <c r="AE131" s="12"/>
      <c r="AT131" s="206" t="s">
        <v>176</v>
      </c>
      <c r="AU131" s="206" t="s">
        <v>81</v>
      </c>
      <c r="AV131" s="12" t="s">
        <v>79</v>
      </c>
      <c r="AW131" s="12" t="s">
        <v>33</v>
      </c>
      <c r="AX131" s="12" t="s">
        <v>72</v>
      </c>
      <c r="AY131" s="206" t="s">
        <v>172</v>
      </c>
    </row>
    <row r="132" s="12" customFormat="1">
      <c r="A132" s="12"/>
      <c r="B132" s="205"/>
      <c r="C132" s="12"/>
      <c r="D132" s="166" t="s">
        <v>176</v>
      </c>
      <c r="E132" s="206" t="s">
        <v>3</v>
      </c>
      <c r="F132" s="207" t="s">
        <v>850</v>
      </c>
      <c r="G132" s="12"/>
      <c r="H132" s="206" t="s">
        <v>3</v>
      </c>
      <c r="I132" s="208"/>
      <c r="J132" s="12"/>
      <c r="K132" s="12"/>
      <c r="L132" s="205"/>
      <c r="M132" s="209"/>
      <c r="N132" s="210"/>
      <c r="O132" s="210"/>
      <c r="P132" s="210"/>
      <c r="Q132" s="210"/>
      <c r="R132" s="210"/>
      <c r="S132" s="210"/>
      <c r="T132" s="211"/>
      <c r="U132" s="12"/>
      <c r="V132" s="12"/>
      <c r="W132" s="12"/>
      <c r="X132" s="12"/>
      <c r="Y132" s="12"/>
      <c r="Z132" s="12"/>
      <c r="AA132" s="12"/>
      <c r="AB132" s="12"/>
      <c r="AC132" s="12"/>
      <c r="AD132" s="12"/>
      <c r="AE132" s="12"/>
      <c r="AT132" s="206" t="s">
        <v>176</v>
      </c>
      <c r="AU132" s="206" t="s">
        <v>81</v>
      </c>
      <c r="AV132" s="12" t="s">
        <v>79</v>
      </c>
      <c r="AW132" s="12" t="s">
        <v>33</v>
      </c>
      <c r="AX132" s="12" t="s">
        <v>72</v>
      </c>
      <c r="AY132" s="206" t="s">
        <v>172</v>
      </c>
    </row>
    <row r="133" s="12" customFormat="1">
      <c r="A133" s="12"/>
      <c r="B133" s="205"/>
      <c r="C133" s="12"/>
      <c r="D133" s="166" t="s">
        <v>176</v>
      </c>
      <c r="E133" s="206" t="s">
        <v>3</v>
      </c>
      <c r="F133" s="207" t="s">
        <v>587</v>
      </c>
      <c r="G133" s="12"/>
      <c r="H133" s="206" t="s">
        <v>3</v>
      </c>
      <c r="I133" s="208"/>
      <c r="J133" s="12"/>
      <c r="K133" s="12"/>
      <c r="L133" s="205"/>
      <c r="M133" s="209"/>
      <c r="N133" s="210"/>
      <c r="O133" s="210"/>
      <c r="P133" s="210"/>
      <c r="Q133" s="210"/>
      <c r="R133" s="210"/>
      <c r="S133" s="210"/>
      <c r="T133" s="211"/>
      <c r="U133" s="12"/>
      <c r="V133" s="12"/>
      <c r="W133" s="12"/>
      <c r="X133" s="12"/>
      <c r="Y133" s="12"/>
      <c r="Z133" s="12"/>
      <c r="AA133" s="12"/>
      <c r="AB133" s="12"/>
      <c r="AC133" s="12"/>
      <c r="AD133" s="12"/>
      <c r="AE133" s="12"/>
      <c r="AT133" s="206" t="s">
        <v>176</v>
      </c>
      <c r="AU133" s="206" t="s">
        <v>81</v>
      </c>
      <c r="AV133" s="12" t="s">
        <v>79</v>
      </c>
      <c r="AW133" s="12" t="s">
        <v>33</v>
      </c>
      <c r="AX133" s="12" t="s">
        <v>72</v>
      </c>
      <c r="AY133" s="206" t="s">
        <v>172</v>
      </c>
    </row>
    <row r="134" s="10" customFormat="1">
      <c r="A134" s="10"/>
      <c r="B134" s="171"/>
      <c r="C134" s="10"/>
      <c r="D134" s="166" t="s">
        <v>176</v>
      </c>
      <c r="E134" s="172" t="s">
        <v>3</v>
      </c>
      <c r="F134" s="173" t="s">
        <v>851</v>
      </c>
      <c r="G134" s="10"/>
      <c r="H134" s="174">
        <v>8.1600000000000001</v>
      </c>
      <c r="I134" s="175"/>
      <c r="J134" s="10"/>
      <c r="K134" s="10"/>
      <c r="L134" s="171"/>
      <c r="M134" s="176"/>
      <c r="N134" s="177"/>
      <c r="O134" s="177"/>
      <c r="P134" s="177"/>
      <c r="Q134" s="177"/>
      <c r="R134" s="177"/>
      <c r="S134" s="177"/>
      <c r="T134" s="178"/>
      <c r="U134" s="10"/>
      <c r="V134" s="10"/>
      <c r="W134" s="10"/>
      <c r="X134" s="10"/>
      <c r="Y134" s="10"/>
      <c r="Z134" s="10"/>
      <c r="AA134" s="10"/>
      <c r="AB134" s="10"/>
      <c r="AC134" s="10"/>
      <c r="AD134" s="10"/>
      <c r="AE134" s="10"/>
      <c r="AT134" s="172" t="s">
        <v>176</v>
      </c>
      <c r="AU134" s="172" t="s">
        <v>81</v>
      </c>
      <c r="AV134" s="10" t="s">
        <v>81</v>
      </c>
      <c r="AW134" s="10" t="s">
        <v>33</v>
      </c>
      <c r="AX134" s="10" t="s">
        <v>72</v>
      </c>
      <c r="AY134" s="172" t="s">
        <v>172</v>
      </c>
    </row>
    <row r="135" s="12" customFormat="1">
      <c r="A135" s="12"/>
      <c r="B135" s="205"/>
      <c r="C135" s="12"/>
      <c r="D135" s="166" t="s">
        <v>176</v>
      </c>
      <c r="E135" s="206" t="s">
        <v>3</v>
      </c>
      <c r="F135" s="207" t="s">
        <v>589</v>
      </c>
      <c r="G135" s="12"/>
      <c r="H135" s="206" t="s">
        <v>3</v>
      </c>
      <c r="I135" s="208"/>
      <c r="J135" s="12"/>
      <c r="K135" s="12"/>
      <c r="L135" s="205"/>
      <c r="M135" s="209"/>
      <c r="N135" s="210"/>
      <c r="O135" s="210"/>
      <c r="P135" s="210"/>
      <c r="Q135" s="210"/>
      <c r="R135" s="210"/>
      <c r="S135" s="210"/>
      <c r="T135" s="211"/>
      <c r="U135" s="12"/>
      <c r="V135" s="12"/>
      <c r="W135" s="12"/>
      <c r="X135" s="12"/>
      <c r="Y135" s="12"/>
      <c r="Z135" s="12"/>
      <c r="AA135" s="12"/>
      <c r="AB135" s="12"/>
      <c r="AC135" s="12"/>
      <c r="AD135" s="12"/>
      <c r="AE135" s="12"/>
      <c r="AT135" s="206" t="s">
        <v>176</v>
      </c>
      <c r="AU135" s="206" t="s">
        <v>81</v>
      </c>
      <c r="AV135" s="12" t="s">
        <v>79</v>
      </c>
      <c r="AW135" s="12" t="s">
        <v>33</v>
      </c>
      <c r="AX135" s="12" t="s">
        <v>72</v>
      </c>
      <c r="AY135" s="206" t="s">
        <v>172</v>
      </c>
    </row>
    <row r="136" s="10" customFormat="1">
      <c r="A136" s="10"/>
      <c r="B136" s="171"/>
      <c r="C136" s="10"/>
      <c r="D136" s="166" t="s">
        <v>176</v>
      </c>
      <c r="E136" s="172" t="s">
        <v>3</v>
      </c>
      <c r="F136" s="173" t="s">
        <v>852</v>
      </c>
      <c r="G136" s="10"/>
      <c r="H136" s="174">
        <v>10.92</v>
      </c>
      <c r="I136" s="175"/>
      <c r="J136" s="10"/>
      <c r="K136" s="10"/>
      <c r="L136" s="171"/>
      <c r="M136" s="176"/>
      <c r="N136" s="177"/>
      <c r="O136" s="177"/>
      <c r="P136" s="177"/>
      <c r="Q136" s="177"/>
      <c r="R136" s="177"/>
      <c r="S136" s="177"/>
      <c r="T136" s="178"/>
      <c r="U136" s="10"/>
      <c r="V136" s="10"/>
      <c r="W136" s="10"/>
      <c r="X136" s="10"/>
      <c r="Y136" s="10"/>
      <c r="Z136" s="10"/>
      <c r="AA136" s="10"/>
      <c r="AB136" s="10"/>
      <c r="AC136" s="10"/>
      <c r="AD136" s="10"/>
      <c r="AE136" s="10"/>
      <c r="AT136" s="172" t="s">
        <v>176</v>
      </c>
      <c r="AU136" s="172" t="s">
        <v>81</v>
      </c>
      <c r="AV136" s="10" t="s">
        <v>81</v>
      </c>
      <c r="AW136" s="10" t="s">
        <v>33</v>
      </c>
      <c r="AX136" s="10" t="s">
        <v>72</v>
      </c>
      <c r="AY136" s="172" t="s">
        <v>172</v>
      </c>
    </row>
    <row r="137" s="12" customFormat="1">
      <c r="A137" s="12"/>
      <c r="B137" s="205"/>
      <c r="C137" s="12"/>
      <c r="D137" s="166" t="s">
        <v>176</v>
      </c>
      <c r="E137" s="206" t="s">
        <v>3</v>
      </c>
      <c r="F137" s="207" t="s">
        <v>853</v>
      </c>
      <c r="G137" s="12"/>
      <c r="H137" s="206" t="s">
        <v>3</v>
      </c>
      <c r="I137" s="208"/>
      <c r="J137" s="12"/>
      <c r="K137" s="12"/>
      <c r="L137" s="205"/>
      <c r="M137" s="209"/>
      <c r="N137" s="210"/>
      <c r="O137" s="210"/>
      <c r="P137" s="210"/>
      <c r="Q137" s="210"/>
      <c r="R137" s="210"/>
      <c r="S137" s="210"/>
      <c r="T137" s="211"/>
      <c r="U137" s="12"/>
      <c r="V137" s="12"/>
      <c r="W137" s="12"/>
      <c r="X137" s="12"/>
      <c r="Y137" s="12"/>
      <c r="Z137" s="12"/>
      <c r="AA137" s="12"/>
      <c r="AB137" s="12"/>
      <c r="AC137" s="12"/>
      <c r="AD137" s="12"/>
      <c r="AE137" s="12"/>
      <c r="AT137" s="206" t="s">
        <v>176</v>
      </c>
      <c r="AU137" s="206" t="s">
        <v>81</v>
      </c>
      <c r="AV137" s="12" t="s">
        <v>79</v>
      </c>
      <c r="AW137" s="12" t="s">
        <v>33</v>
      </c>
      <c r="AX137" s="12" t="s">
        <v>72</v>
      </c>
      <c r="AY137" s="206" t="s">
        <v>172</v>
      </c>
    </row>
    <row r="138" s="10" customFormat="1">
      <c r="A138" s="10"/>
      <c r="B138" s="171"/>
      <c r="C138" s="10"/>
      <c r="D138" s="166" t="s">
        <v>176</v>
      </c>
      <c r="E138" s="172" t="s">
        <v>3</v>
      </c>
      <c r="F138" s="173" t="s">
        <v>854</v>
      </c>
      <c r="G138" s="10"/>
      <c r="H138" s="174">
        <v>4.9199999999999999</v>
      </c>
      <c r="I138" s="175"/>
      <c r="J138" s="10"/>
      <c r="K138" s="10"/>
      <c r="L138" s="171"/>
      <c r="M138" s="176"/>
      <c r="N138" s="177"/>
      <c r="O138" s="177"/>
      <c r="P138" s="177"/>
      <c r="Q138" s="177"/>
      <c r="R138" s="177"/>
      <c r="S138" s="177"/>
      <c r="T138" s="178"/>
      <c r="U138" s="10"/>
      <c r="V138" s="10"/>
      <c r="W138" s="10"/>
      <c r="X138" s="10"/>
      <c r="Y138" s="10"/>
      <c r="Z138" s="10"/>
      <c r="AA138" s="10"/>
      <c r="AB138" s="10"/>
      <c r="AC138" s="10"/>
      <c r="AD138" s="10"/>
      <c r="AE138" s="10"/>
      <c r="AT138" s="172" t="s">
        <v>176</v>
      </c>
      <c r="AU138" s="172" t="s">
        <v>81</v>
      </c>
      <c r="AV138" s="10" t="s">
        <v>81</v>
      </c>
      <c r="AW138" s="10" t="s">
        <v>33</v>
      </c>
      <c r="AX138" s="10" t="s">
        <v>72</v>
      </c>
      <c r="AY138" s="172" t="s">
        <v>172</v>
      </c>
    </row>
    <row r="139" s="11" customFormat="1">
      <c r="A139" s="11"/>
      <c r="B139" s="180"/>
      <c r="C139" s="11"/>
      <c r="D139" s="166" t="s">
        <v>176</v>
      </c>
      <c r="E139" s="181" t="s">
        <v>3</v>
      </c>
      <c r="F139" s="182" t="s">
        <v>197</v>
      </c>
      <c r="G139" s="11"/>
      <c r="H139" s="183">
        <v>24</v>
      </c>
      <c r="I139" s="184"/>
      <c r="J139" s="11"/>
      <c r="K139" s="11"/>
      <c r="L139" s="180"/>
      <c r="M139" s="185"/>
      <c r="N139" s="186"/>
      <c r="O139" s="186"/>
      <c r="P139" s="186"/>
      <c r="Q139" s="186"/>
      <c r="R139" s="186"/>
      <c r="S139" s="186"/>
      <c r="T139" s="187"/>
      <c r="U139" s="11"/>
      <c r="V139" s="11"/>
      <c r="W139" s="11"/>
      <c r="X139" s="11"/>
      <c r="Y139" s="11"/>
      <c r="Z139" s="11"/>
      <c r="AA139" s="11"/>
      <c r="AB139" s="11"/>
      <c r="AC139" s="11"/>
      <c r="AD139" s="11"/>
      <c r="AE139" s="11"/>
      <c r="AT139" s="181" t="s">
        <v>176</v>
      </c>
      <c r="AU139" s="181" t="s">
        <v>81</v>
      </c>
      <c r="AV139" s="11" t="s">
        <v>171</v>
      </c>
      <c r="AW139" s="11" t="s">
        <v>33</v>
      </c>
      <c r="AX139" s="11" t="s">
        <v>79</v>
      </c>
      <c r="AY139" s="181" t="s">
        <v>172</v>
      </c>
    </row>
    <row r="140" s="15" customFormat="1" ht="22.8" customHeight="1">
      <c r="A140" s="15"/>
      <c r="B140" s="223"/>
      <c r="C140" s="15"/>
      <c r="D140" s="224" t="s">
        <v>71</v>
      </c>
      <c r="E140" s="234" t="s">
        <v>198</v>
      </c>
      <c r="F140" s="234" t="s">
        <v>855</v>
      </c>
      <c r="G140" s="15"/>
      <c r="H140" s="15"/>
      <c r="I140" s="226"/>
      <c r="J140" s="235">
        <f>BK140</f>
        <v>0</v>
      </c>
      <c r="K140" s="15"/>
      <c r="L140" s="223"/>
      <c r="M140" s="228"/>
      <c r="N140" s="229"/>
      <c r="O140" s="229"/>
      <c r="P140" s="230">
        <f>SUM(P141:P170)</f>
        <v>0</v>
      </c>
      <c r="Q140" s="229"/>
      <c r="R140" s="230">
        <f>SUM(R141:R170)</f>
        <v>192.69825499999999</v>
      </c>
      <c r="S140" s="229"/>
      <c r="T140" s="231">
        <f>SUM(T141:T170)</f>
        <v>0</v>
      </c>
      <c r="U140" s="15"/>
      <c r="V140" s="15"/>
      <c r="W140" s="15"/>
      <c r="X140" s="15"/>
      <c r="Y140" s="15"/>
      <c r="Z140" s="15"/>
      <c r="AA140" s="15"/>
      <c r="AB140" s="15"/>
      <c r="AC140" s="15"/>
      <c r="AD140" s="15"/>
      <c r="AE140" s="15"/>
      <c r="AR140" s="224" t="s">
        <v>79</v>
      </c>
      <c r="AT140" s="232" t="s">
        <v>71</v>
      </c>
      <c r="AU140" s="232" t="s">
        <v>79</v>
      </c>
      <c r="AY140" s="224" t="s">
        <v>172</v>
      </c>
      <c r="BK140" s="233">
        <f>SUM(BK141:BK170)</f>
        <v>0</v>
      </c>
    </row>
    <row r="141" s="2" customFormat="1" ht="16.5" customHeight="1">
      <c r="A141" s="38"/>
      <c r="B141" s="152"/>
      <c r="C141" s="153" t="s">
        <v>171</v>
      </c>
      <c r="D141" s="153" t="s">
        <v>166</v>
      </c>
      <c r="E141" s="154" t="s">
        <v>856</v>
      </c>
      <c r="F141" s="155" t="s">
        <v>857</v>
      </c>
      <c r="G141" s="156" t="s">
        <v>169</v>
      </c>
      <c r="H141" s="157">
        <v>528.90899999999999</v>
      </c>
      <c r="I141" s="158"/>
      <c r="J141" s="159">
        <f>ROUND(I141*H141,2)</f>
        <v>0</v>
      </c>
      <c r="K141" s="155" t="s">
        <v>821</v>
      </c>
      <c r="L141" s="39"/>
      <c r="M141" s="160" t="s">
        <v>3</v>
      </c>
      <c r="N141" s="161" t="s">
        <v>43</v>
      </c>
      <c r="O141" s="72"/>
      <c r="P141" s="162">
        <f>O141*H141</f>
        <v>0</v>
      </c>
      <c r="Q141" s="162">
        <v>0.34499999999999997</v>
      </c>
      <c r="R141" s="162">
        <f>Q141*H141</f>
        <v>182.47360499999999</v>
      </c>
      <c r="S141" s="162">
        <v>0</v>
      </c>
      <c r="T141" s="163">
        <f>S141*H141</f>
        <v>0</v>
      </c>
      <c r="U141" s="38"/>
      <c r="V141" s="38"/>
      <c r="W141" s="38"/>
      <c r="X141" s="38"/>
      <c r="Y141" s="38"/>
      <c r="Z141" s="38"/>
      <c r="AA141" s="38"/>
      <c r="AB141" s="38"/>
      <c r="AC141" s="38"/>
      <c r="AD141" s="38"/>
      <c r="AE141" s="38"/>
      <c r="AR141" s="164" t="s">
        <v>171</v>
      </c>
      <c r="AT141" s="164" t="s">
        <v>166</v>
      </c>
      <c r="AU141" s="164" t="s">
        <v>81</v>
      </c>
      <c r="AY141" s="19" t="s">
        <v>172</v>
      </c>
      <c r="BE141" s="165">
        <f>IF(N141="základní",J141,0)</f>
        <v>0</v>
      </c>
      <c r="BF141" s="165">
        <f>IF(N141="snížená",J141,0)</f>
        <v>0</v>
      </c>
      <c r="BG141" s="165">
        <f>IF(N141="zákl. přenesená",J141,0)</f>
        <v>0</v>
      </c>
      <c r="BH141" s="165">
        <f>IF(N141="sníž. přenesená",J141,0)</f>
        <v>0</v>
      </c>
      <c r="BI141" s="165">
        <f>IF(N141="nulová",J141,0)</f>
        <v>0</v>
      </c>
      <c r="BJ141" s="19" t="s">
        <v>79</v>
      </c>
      <c r="BK141" s="165">
        <f>ROUND(I141*H141,2)</f>
        <v>0</v>
      </c>
      <c r="BL141" s="19" t="s">
        <v>171</v>
      </c>
      <c r="BM141" s="164" t="s">
        <v>858</v>
      </c>
    </row>
    <row r="142" s="2" customFormat="1">
      <c r="A142" s="38"/>
      <c r="B142" s="39"/>
      <c r="C142" s="38"/>
      <c r="D142" s="166" t="s">
        <v>174</v>
      </c>
      <c r="E142" s="38"/>
      <c r="F142" s="167" t="s">
        <v>859</v>
      </c>
      <c r="G142" s="38"/>
      <c r="H142" s="38"/>
      <c r="I142" s="168"/>
      <c r="J142" s="38"/>
      <c r="K142" s="38"/>
      <c r="L142" s="39"/>
      <c r="M142" s="169"/>
      <c r="N142" s="170"/>
      <c r="O142" s="72"/>
      <c r="P142" s="72"/>
      <c r="Q142" s="72"/>
      <c r="R142" s="72"/>
      <c r="S142" s="72"/>
      <c r="T142" s="73"/>
      <c r="U142" s="38"/>
      <c r="V142" s="38"/>
      <c r="W142" s="38"/>
      <c r="X142" s="38"/>
      <c r="Y142" s="38"/>
      <c r="Z142" s="38"/>
      <c r="AA142" s="38"/>
      <c r="AB142" s="38"/>
      <c r="AC142" s="38"/>
      <c r="AD142" s="38"/>
      <c r="AE142" s="38"/>
      <c r="AT142" s="19" t="s">
        <v>174</v>
      </c>
      <c r="AU142" s="19" t="s">
        <v>81</v>
      </c>
    </row>
    <row r="143" s="2" customFormat="1">
      <c r="A143" s="38"/>
      <c r="B143" s="39"/>
      <c r="C143" s="38"/>
      <c r="D143" s="236" t="s">
        <v>824</v>
      </c>
      <c r="E143" s="38"/>
      <c r="F143" s="237" t="s">
        <v>860</v>
      </c>
      <c r="G143" s="38"/>
      <c r="H143" s="38"/>
      <c r="I143" s="168"/>
      <c r="J143" s="38"/>
      <c r="K143" s="38"/>
      <c r="L143" s="39"/>
      <c r="M143" s="169"/>
      <c r="N143" s="170"/>
      <c r="O143" s="72"/>
      <c r="P143" s="72"/>
      <c r="Q143" s="72"/>
      <c r="R143" s="72"/>
      <c r="S143" s="72"/>
      <c r="T143" s="73"/>
      <c r="U143" s="38"/>
      <c r="V143" s="38"/>
      <c r="W143" s="38"/>
      <c r="X143" s="38"/>
      <c r="Y143" s="38"/>
      <c r="Z143" s="38"/>
      <c r="AA143" s="38"/>
      <c r="AB143" s="38"/>
      <c r="AC143" s="38"/>
      <c r="AD143" s="38"/>
      <c r="AE143" s="38"/>
      <c r="AT143" s="19" t="s">
        <v>824</v>
      </c>
      <c r="AU143" s="19" t="s">
        <v>81</v>
      </c>
    </row>
    <row r="144" s="12" customFormat="1">
      <c r="A144" s="12"/>
      <c r="B144" s="205"/>
      <c r="C144" s="12"/>
      <c r="D144" s="166" t="s">
        <v>176</v>
      </c>
      <c r="E144" s="206" t="s">
        <v>3</v>
      </c>
      <c r="F144" s="207" t="s">
        <v>861</v>
      </c>
      <c r="G144" s="12"/>
      <c r="H144" s="206" t="s">
        <v>3</v>
      </c>
      <c r="I144" s="208"/>
      <c r="J144" s="12"/>
      <c r="K144" s="12"/>
      <c r="L144" s="205"/>
      <c r="M144" s="209"/>
      <c r="N144" s="210"/>
      <c r="O144" s="210"/>
      <c r="P144" s="210"/>
      <c r="Q144" s="210"/>
      <c r="R144" s="210"/>
      <c r="S144" s="210"/>
      <c r="T144" s="211"/>
      <c r="U144" s="12"/>
      <c r="V144" s="12"/>
      <c r="W144" s="12"/>
      <c r="X144" s="12"/>
      <c r="Y144" s="12"/>
      <c r="Z144" s="12"/>
      <c r="AA144" s="12"/>
      <c r="AB144" s="12"/>
      <c r="AC144" s="12"/>
      <c r="AD144" s="12"/>
      <c r="AE144" s="12"/>
      <c r="AT144" s="206" t="s">
        <v>176</v>
      </c>
      <c r="AU144" s="206" t="s">
        <v>81</v>
      </c>
      <c r="AV144" s="12" t="s">
        <v>79</v>
      </c>
      <c r="AW144" s="12" t="s">
        <v>33</v>
      </c>
      <c r="AX144" s="12" t="s">
        <v>72</v>
      </c>
      <c r="AY144" s="206" t="s">
        <v>172</v>
      </c>
    </row>
    <row r="145" s="12" customFormat="1">
      <c r="A145" s="12"/>
      <c r="B145" s="205"/>
      <c r="C145" s="12"/>
      <c r="D145" s="166" t="s">
        <v>176</v>
      </c>
      <c r="E145" s="206" t="s">
        <v>3</v>
      </c>
      <c r="F145" s="207" t="s">
        <v>862</v>
      </c>
      <c r="G145" s="12"/>
      <c r="H145" s="206" t="s">
        <v>3</v>
      </c>
      <c r="I145" s="208"/>
      <c r="J145" s="12"/>
      <c r="K145" s="12"/>
      <c r="L145" s="205"/>
      <c r="M145" s="209"/>
      <c r="N145" s="210"/>
      <c r="O145" s="210"/>
      <c r="P145" s="210"/>
      <c r="Q145" s="210"/>
      <c r="R145" s="210"/>
      <c r="S145" s="210"/>
      <c r="T145" s="211"/>
      <c r="U145" s="12"/>
      <c r="V145" s="12"/>
      <c r="W145" s="12"/>
      <c r="X145" s="12"/>
      <c r="Y145" s="12"/>
      <c r="Z145" s="12"/>
      <c r="AA145" s="12"/>
      <c r="AB145" s="12"/>
      <c r="AC145" s="12"/>
      <c r="AD145" s="12"/>
      <c r="AE145" s="12"/>
      <c r="AT145" s="206" t="s">
        <v>176</v>
      </c>
      <c r="AU145" s="206" t="s">
        <v>81</v>
      </c>
      <c r="AV145" s="12" t="s">
        <v>79</v>
      </c>
      <c r="AW145" s="12" t="s">
        <v>33</v>
      </c>
      <c r="AX145" s="12" t="s">
        <v>72</v>
      </c>
      <c r="AY145" s="206" t="s">
        <v>172</v>
      </c>
    </row>
    <row r="146" s="12" customFormat="1">
      <c r="A146" s="12"/>
      <c r="B146" s="205"/>
      <c r="C146" s="12"/>
      <c r="D146" s="166" t="s">
        <v>176</v>
      </c>
      <c r="E146" s="206" t="s">
        <v>3</v>
      </c>
      <c r="F146" s="207" t="s">
        <v>849</v>
      </c>
      <c r="G146" s="12"/>
      <c r="H146" s="206" t="s">
        <v>3</v>
      </c>
      <c r="I146" s="208"/>
      <c r="J146" s="12"/>
      <c r="K146" s="12"/>
      <c r="L146" s="205"/>
      <c r="M146" s="209"/>
      <c r="N146" s="210"/>
      <c r="O146" s="210"/>
      <c r="P146" s="210"/>
      <c r="Q146" s="210"/>
      <c r="R146" s="210"/>
      <c r="S146" s="210"/>
      <c r="T146" s="211"/>
      <c r="U146" s="12"/>
      <c r="V146" s="12"/>
      <c r="W146" s="12"/>
      <c r="X146" s="12"/>
      <c r="Y146" s="12"/>
      <c r="Z146" s="12"/>
      <c r="AA146" s="12"/>
      <c r="AB146" s="12"/>
      <c r="AC146" s="12"/>
      <c r="AD146" s="12"/>
      <c r="AE146" s="12"/>
      <c r="AT146" s="206" t="s">
        <v>176</v>
      </c>
      <c r="AU146" s="206" t="s">
        <v>81</v>
      </c>
      <c r="AV146" s="12" t="s">
        <v>79</v>
      </c>
      <c r="AW146" s="12" t="s">
        <v>33</v>
      </c>
      <c r="AX146" s="12" t="s">
        <v>72</v>
      </c>
      <c r="AY146" s="206" t="s">
        <v>172</v>
      </c>
    </row>
    <row r="147" s="12" customFormat="1">
      <c r="A147" s="12"/>
      <c r="B147" s="205"/>
      <c r="C147" s="12"/>
      <c r="D147" s="166" t="s">
        <v>176</v>
      </c>
      <c r="E147" s="206" t="s">
        <v>3</v>
      </c>
      <c r="F147" s="207" t="s">
        <v>863</v>
      </c>
      <c r="G147" s="12"/>
      <c r="H147" s="206" t="s">
        <v>3</v>
      </c>
      <c r="I147" s="208"/>
      <c r="J147" s="12"/>
      <c r="K147" s="12"/>
      <c r="L147" s="205"/>
      <c r="M147" s="209"/>
      <c r="N147" s="210"/>
      <c r="O147" s="210"/>
      <c r="P147" s="210"/>
      <c r="Q147" s="210"/>
      <c r="R147" s="210"/>
      <c r="S147" s="210"/>
      <c r="T147" s="211"/>
      <c r="U147" s="12"/>
      <c r="V147" s="12"/>
      <c r="W147" s="12"/>
      <c r="X147" s="12"/>
      <c r="Y147" s="12"/>
      <c r="Z147" s="12"/>
      <c r="AA147" s="12"/>
      <c r="AB147" s="12"/>
      <c r="AC147" s="12"/>
      <c r="AD147" s="12"/>
      <c r="AE147" s="12"/>
      <c r="AT147" s="206" t="s">
        <v>176</v>
      </c>
      <c r="AU147" s="206" t="s">
        <v>81</v>
      </c>
      <c r="AV147" s="12" t="s">
        <v>79</v>
      </c>
      <c r="AW147" s="12" t="s">
        <v>33</v>
      </c>
      <c r="AX147" s="12" t="s">
        <v>72</v>
      </c>
      <c r="AY147" s="206" t="s">
        <v>172</v>
      </c>
    </row>
    <row r="148" s="12" customFormat="1">
      <c r="A148" s="12"/>
      <c r="B148" s="205"/>
      <c r="C148" s="12"/>
      <c r="D148" s="166" t="s">
        <v>176</v>
      </c>
      <c r="E148" s="206" t="s">
        <v>3</v>
      </c>
      <c r="F148" s="207" t="s">
        <v>633</v>
      </c>
      <c r="G148" s="12"/>
      <c r="H148" s="206" t="s">
        <v>3</v>
      </c>
      <c r="I148" s="208"/>
      <c r="J148" s="12"/>
      <c r="K148" s="12"/>
      <c r="L148" s="205"/>
      <c r="M148" s="209"/>
      <c r="N148" s="210"/>
      <c r="O148" s="210"/>
      <c r="P148" s="210"/>
      <c r="Q148" s="210"/>
      <c r="R148" s="210"/>
      <c r="S148" s="210"/>
      <c r="T148" s="211"/>
      <c r="U148" s="12"/>
      <c r="V148" s="12"/>
      <c r="W148" s="12"/>
      <c r="X148" s="12"/>
      <c r="Y148" s="12"/>
      <c r="Z148" s="12"/>
      <c r="AA148" s="12"/>
      <c r="AB148" s="12"/>
      <c r="AC148" s="12"/>
      <c r="AD148" s="12"/>
      <c r="AE148" s="12"/>
      <c r="AT148" s="206" t="s">
        <v>176</v>
      </c>
      <c r="AU148" s="206" t="s">
        <v>81</v>
      </c>
      <c r="AV148" s="12" t="s">
        <v>79</v>
      </c>
      <c r="AW148" s="12" t="s">
        <v>33</v>
      </c>
      <c r="AX148" s="12" t="s">
        <v>72</v>
      </c>
      <c r="AY148" s="206" t="s">
        <v>172</v>
      </c>
    </row>
    <row r="149" s="12" customFormat="1">
      <c r="A149" s="12"/>
      <c r="B149" s="205"/>
      <c r="C149" s="12"/>
      <c r="D149" s="166" t="s">
        <v>176</v>
      </c>
      <c r="E149" s="206" t="s">
        <v>3</v>
      </c>
      <c r="F149" s="207" t="s">
        <v>839</v>
      </c>
      <c r="G149" s="12"/>
      <c r="H149" s="206" t="s">
        <v>3</v>
      </c>
      <c r="I149" s="208"/>
      <c r="J149" s="12"/>
      <c r="K149" s="12"/>
      <c r="L149" s="205"/>
      <c r="M149" s="209"/>
      <c r="N149" s="210"/>
      <c r="O149" s="210"/>
      <c r="P149" s="210"/>
      <c r="Q149" s="210"/>
      <c r="R149" s="210"/>
      <c r="S149" s="210"/>
      <c r="T149" s="211"/>
      <c r="U149" s="12"/>
      <c r="V149" s="12"/>
      <c r="W149" s="12"/>
      <c r="X149" s="12"/>
      <c r="Y149" s="12"/>
      <c r="Z149" s="12"/>
      <c r="AA149" s="12"/>
      <c r="AB149" s="12"/>
      <c r="AC149" s="12"/>
      <c r="AD149" s="12"/>
      <c r="AE149" s="12"/>
      <c r="AT149" s="206" t="s">
        <v>176</v>
      </c>
      <c r="AU149" s="206" t="s">
        <v>81</v>
      </c>
      <c r="AV149" s="12" t="s">
        <v>79</v>
      </c>
      <c r="AW149" s="12" t="s">
        <v>33</v>
      </c>
      <c r="AX149" s="12" t="s">
        <v>72</v>
      </c>
      <c r="AY149" s="206" t="s">
        <v>172</v>
      </c>
    </row>
    <row r="150" s="10" customFormat="1">
      <c r="A150" s="10"/>
      <c r="B150" s="171"/>
      <c r="C150" s="10"/>
      <c r="D150" s="166" t="s">
        <v>176</v>
      </c>
      <c r="E150" s="172" t="s">
        <v>3</v>
      </c>
      <c r="F150" s="173" t="s">
        <v>864</v>
      </c>
      <c r="G150" s="10"/>
      <c r="H150" s="174">
        <v>201.13999999999999</v>
      </c>
      <c r="I150" s="175"/>
      <c r="J150" s="10"/>
      <c r="K150" s="10"/>
      <c r="L150" s="171"/>
      <c r="M150" s="176"/>
      <c r="N150" s="177"/>
      <c r="O150" s="177"/>
      <c r="P150" s="177"/>
      <c r="Q150" s="177"/>
      <c r="R150" s="177"/>
      <c r="S150" s="177"/>
      <c r="T150" s="178"/>
      <c r="U150" s="10"/>
      <c r="V150" s="10"/>
      <c r="W150" s="10"/>
      <c r="X150" s="10"/>
      <c r="Y150" s="10"/>
      <c r="Z150" s="10"/>
      <c r="AA150" s="10"/>
      <c r="AB150" s="10"/>
      <c r="AC150" s="10"/>
      <c r="AD150" s="10"/>
      <c r="AE150" s="10"/>
      <c r="AT150" s="172" t="s">
        <v>176</v>
      </c>
      <c r="AU150" s="172" t="s">
        <v>81</v>
      </c>
      <c r="AV150" s="10" t="s">
        <v>81</v>
      </c>
      <c r="AW150" s="10" t="s">
        <v>33</v>
      </c>
      <c r="AX150" s="10" t="s">
        <v>72</v>
      </c>
      <c r="AY150" s="172" t="s">
        <v>172</v>
      </c>
    </row>
    <row r="151" s="12" customFormat="1">
      <c r="A151" s="12"/>
      <c r="B151" s="205"/>
      <c r="C151" s="12"/>
      <c r="D151" s="166" t="s">
        <v>176</v>
      </c>
      <c r="E151" s="206" t="s">
        <v>3</v>
      </c>
      <c r="F151" s="207" t="s">
        <v>865</v>
      </c>
      <c r="G151" s="12"/>
      <c r="H151" s="206" t="s">
        <v>3</v>
      </c>
      <c r="I151" s="208"/>
      <c r="J151" s="12"/>
      <c r="K151" s="12"/>
      <c r="L151" s="205"/>
      <c r="M151" s="209"/>
      <c r="N151" s="210"/>
      <c r="O151" s="210"/>
      <c r="P151" s="210"/>
      <c r="Q151" s="210"/>
      <c r="R151" s="210"/>
      <c r="S151" s="210"/>
      <c r="T151" s="211"/>
      <c r="U151" s="12"/>
      <c r="V151" s="12"/>
      <c r="W151" s="12"/>
      <c r="X151" s="12"/>
      <c r="Y151" s="12"/>
      <c r="Z151" s="12"/>
      <c r="AA151" s="12"/>
      <c r="AB151" s="12"/>
      <c r="AC151" s="12"/>
      <c r="AD151" s="12"/>
      <c r="AE151" s="12"/>
      <c r="AT151" s="206" t="s">
        <v>176</v>
      </c>
      <c r="AU151" s="206" t="s">
        <v>81</v>
      </c>
      <c r="AV151" s="12" t="s">
        <v>79</v>
      </c>
      <c r="AW151" s="12" t="s">
        <v>33</v>
      </c>
      <c r="AX151" s="12" t="s">
        <v>72</v>
      </c>
      <c r="AY151" s="206" t="s">
        <v>172</v>
      </c>
    </row>
    <row r="152" s="10" customFormat="1">
      <c r="A152" s="10"/>
      <c r="B152" s="171"/>
      <c r="C152" s="10"/>
      <c r="D152" s="166" t="s">
        <v>176</v>
      </c>
      <c r="E152" s="172" t="s">
        <v>3</v>
      </c>
      <c r="F152" s="173" t="s">
        <v>866</v>
      </c>
      <c r="G152" s="10"/>
      <c r="H152" s="174">
        <v>41.264000000000003</v>
      </c>
      <c r="I152" s="175"/>
      <c r="J152" s="10"/>
      <c r="K152" s="10"/>
      <c r="L152" s="171"/>
      <c r="M152" s="176"/>
      <c r="N152" s="177"/>
      <c r="O152" s="177"/>
      <c r="P152" s="177"/>
      <c r="Q152" s="177"/>
      <c r="R152" s="177"/>
      <c r="S152" s="177"/>
      <c r="T152" s="178"/>
      <c r="U152" s="10"/>
      <c r="V152" s="10"/>
      <c r="W152" s="10"/>
      <c r="X152" s="10"/>
      <c r="Y152" s="10"/>
      <c r="Z152" s="10"/>
      <c r="AA152" s="10"/>
      <c r="AB152" s="10"/>
      <c r="AC152" s="10"/>
      <c r="AD152" s="10"/>
      <c r="AE152" s="10"/>
      <c r="AT152" s="172" t="s">
        <v>176</v>
      </c>
      <c r="AU152" s="172" t="s">
        <v>81</v>
      </c>
      <c r="AV152" s="10" t="s">
        <v>81</v>
      </c>
      <c r="AW152" s="10" t="s">
        <v>33</v>
      </c>
      <c r="AX152" s="10" t="s">
        <v>72</v>
      </c>
      <c r="AY152" s="172" t="s">
        <v>172</v>
      </c>
    </row>
    <row r="153" s="10" customFormat="1">
      <c r="A153" s="10"/>
      <c r="B153" s="171"/>
      <c r="C153" s="10"/>
      <c r="D153" s="166" t="s">
        <v>176</v>
      </c>
      <c r="E153" s="172" t="s">
        <v>3</v>
      </c>
      <c r="F153" s="173" t="s">
        <v>867</v>
      </c>
      <c r="G153" s="10"/>
      <c r="H153" s="174">
        <v>56.738</v>
      </c>
      <c r="I153" s="175"/>
      <c r="J153" s="10"/>
      <c r="K153" s="10"/>
      <c r="L153" s="171"/>
      <c r="M153" s="176"/>
      <c r="N153" s="177"/>
      <c r="O153" s="177"/>
      <c r="P153" s="177"/>
      <c r="Q153" s="177"/>
      <c r="R153" s="177"/>
      <c r="S153" s="177"/>
      <c r="T153" s="178"/>
      <c r="U153" s="10"/>
      <c r="V153" s="10"/>
      <c r="W153" s="10"/>
      <c r="X153" s="10"/>
      <c r="Y153" s="10"/>
      <c r="Z153" s="10"/>
      <c r="AA153" s="10"/>
      <c r="AB153" s="10"/>
      <c r="AC153" s="10"/>
      <c r="AD153" s="10"/>
      <c r="AE153" s="10"/>
      <c r="AT153" s="172" t="s">
        <v>176</v>
      </c>
      <c r="AU153" s="172" t="s">
        <v>81</v>
      </c>
      <c r="AV153" s="10" t="s">
        <v>81</v>
      </c>
      <c r="AW153" s="10" t="s">
        <v>33</v>
      </c>
      <c r="AX153" s="10" t="s">
        <v>72</v>
      </c>
      <c r="AY153" s="172" t="s">
        <v>172</v>
      </c>
    </row>
    <row r="154" s="12" customFormat="1">
      <c r="A154" s="12"/>
      <c r="B154" s="205"/>
      <c r="C154" s="12"/>
      <c r="D154" s="166" t="s">
        <v>176</v>
      </c>
      <c r="E154" s="206" t="s">
        <v>3</v>
      </c>
      <c r="F154" s="207" t="s">
        <v>635</v>
      </c>
      <c r="G154" s="12"/>
      <c r="H154" s="206" t="s">
        <v>3</v>
      </c>
      <c r="I154" s="208"/>
      <c r="J154" s="12"/>
      <c r="K154" s="12"/>
      <c r="L154" s="205"/>
      <c r="M154" s="209"/>
      <c r="N154" s="210"/>
      <c r="O154" s="210"/>
      <c r="P154" s="210"/>
      <c r="Q154" s="210"/>
      <c r="R154" s="210"/>
      <c r="S154" s="210"/>
      <c r="T154" s="211"/>
      <c r="U154" s="12"/>
      <c r="V154" s="12"/>
      <c r="W154" s="12"/>
      <c r="X154" s="12"/>
      <c r="Y154" s="12"/>
      <c r="Z154" s="12"/>
      <c r="AA154" s="12"/>
      <c r="AB154" s="12"/>
      <c r="AC154" s="12"/>
      <c r="AD154" s="12"/>
      <c r="AE154" s="12"/>
      <c r="AT154" s="206" t="s">
        <v>176</v>
      </c>
      <c r="AU154" s="206" t="s">
        <v>81</v>
      </c>
      <c r="AV154" s="12" t="s">
        <v>79</v>
      </c>
      <c r="AW154" s="12" t="s">
        <v>33</v>
      </c>
      <c r="AX154" s="12" t="s">
        <v>72</v>
      </c>
      <c r="AY154" s="206" t="s">
        <v>172</v>
      </c>
    </row>
    <row r="155" s="12" customFormat="1">
      <c r="A155" s="12"/>
      <c r="B155" s="205"/>
      <c r="C155" s="12"/>
      <c r="D155" s="166" t="s">
        <v>176</v>
      </c>
      <c r="E155" s="206" t="s">
        <v>3</v>
      </c>
      <c r="F155" s="207" t="s">
        <v>839</v>
      </c>
      <c r="G155" s="12"/>
      <c r="H155" s="206" t="s">
        <v>3</v>
      </c>
      <c r="I155" s="208"/>
      <c r="J155" s="12"/>
      <c r="K155" s="12"/>
      <c r="L155" s="205"/>
      <c r="M155" s="209"/>
      <c r="N155" s="210"/>
      <c r="O155" s="210"/>
      <c r="P155" s="210"/>
      <c r="Q155" s="210"/>
      <c r="R155" s="210"/>
      <c r="S155" s="210"/>
      <c r="T155" s="211"/>
      <c r="U155" s="12"/>
      <c r="V155" s="12"/>
      <c r="W155" s="12"/>
      <c r="X155" s="12"/>
      <c r="Y155" s="12"/>
      <c r="Z155" s="12"/>
      <c r="AA155" s="12"/>
      <c r="AB155" s="12"/>
      <c r="AC155" s="12"/>
      <c r="AD155" s="12"/>
      <c r="AE155" s="12"/>
      <c r="AT155" s="206" t="s">
        <v>176</v>
      </c>
      <c r="AU155" s="206" t="s">
        <v>81</v>
      </c>
      <c r="AV155" s="12" t="s">
        <v>79</v>
      </c>
      <c r="AW155" s="12" t="s">
        <v>33</v>
      </c>
      <c r="AX155" s="12" t="s">
        <v>72</v>
      </c>
      <c r="AY155" s="206" t="s">
        <v>172</v>
      </c>
    </row>
    <row r="156" s="10" customFormat="1">
      <c r="A156" s="10"/>
      <c r="B156" s="171"/>
      <c r="C156" s="10"/>
      <c r="D156" s="166" t="s">
        <v>176</v>
      </c>
      <c r="E156" s="172" t="s">
        <v>3</v>
      </c>
      <c r="F156" s="173" t="s">
        <v>840</v>
      </c>
      <c r="G156" s="10"/>
      <c r="H156" s="174">
        <v>158.84</v>
      </c>
      <c r="I156" s="175"/>
      <c r="J156" s="10"/>
      <c r="K156" s="10"/>
      <c r="L156" s="171"/>
      <c r="M156" s="176"/>
      <c r="N156" s="177"/>
      <c r="O156" s="177"/>
      <c r="P156" s="177"/>
      <c r="Q156" s="177"/>
      <c r="R156" s="177"/>
      <c r="S156" s="177"/>
      <c r="T156" s="178"/>
      <c r="U156" s="10"/>
      <c r="V156" s="10"/>
      <c r="W156" s="10"/>
      <c r="X156" s="10"/>
      <c r="Y156" s="10"/>
      <c r="Z156" s="10"/>
      <c r="AA156" s="10"/>
      <c r="AB156" s="10"/>
      <c r="AC156" s="10"/>
      <c r="AD156" s="10"/>
      <c r="AE156" s="10"/>
      <c r="AT156" s="172" t="s">
        <v>176</v>
      </c>
      <c r="AU156" s="172" t="s">
        <v>81</v>
      </c>
      <c r="AV156" s="10" t="s">
        <v>81</v>
      </c>
      <c r="AW156" s="10" t="s">
        <v>33</v>
      </c>
      <c r="AX156" s="10" t="s">
        <v>72</v>
      </c>
      <c r="AY156" s="172" t="s">
        <v>172</v>
      </c>
    </row>
    <row r="157" s="12" customFormat="1">
      <c r="A157" s="12"/>
      <c r="B157" s="205"/>
      <c r="C157" s="12"/>
      <c r="D157" s="166" t="s">
        <v>176</v>
      </c>
      <c r="E157" s="206" t="s">
        <v>3</v>
      </c>
      <c r="F157" s="207" t="s">
        <v>865</v>
      </c>
      <c r="G157" s="12"/>
      <c r="H157" s="206" t="s">
        <v>3</v>
      </c>
      <c r="I157" s="208"/>
      <c r="J157" s="12"/>
      <c r="K157" s="12"/>
      <c r="L157" s="205"/>
      <c r="M157" s="209"/>
      <c r="N157" s="210"/>
      <c r="O157" s="210"/>
      <c r="P157" s="210"/>
      <c r="Q157" s="210"/>
      <c r="R157" s="210"/>
      <c r="S157" s="210"/>
      <c r="T157" s="211"/>
      <c r="U157" s="12"/>
      <c r="V157" s="12"/>
      <c r="W157" s="12"/>
      <c r="X157" s="12"/>
      <c r="Y157" s="12"/>
      <c r="Z157" s="12"/>
      <c r="AA157" s="12"/>
      <c r="AB157" s="12"/>
      <c r="AC157" s="12"/>
      <c r="AD157" s="12"/>
      <c r="AE157" s="12"/>
      <c r="AT157" s="206" t="s">
        <v>176</v>
      </c>
      <c r="AU157" s="206" t="s">
        <v>81</v>
      </c>
      <c r="AV157" s="12" t="s">
        <v>79</v>
      </c>
      <c r="AW157" s="12" t="s">
        <v>33</v>
      </c>
      <c r="AX157" s="12" t="s">
        <v>72</v>
      </c>
      <c r="AY157" s="206" t="s">
        <v>172</v>
      </c>
    </row>
    <row r="158" s="10" customFormat="1">
      <c r="A158" s="10"/>
      <c r="B158" s="171"/>
      <c r="C158" s="10"/>
      <c r="D158" s="166" t="s">
        <v>176</v>
      </c>
      <c r="E158" s="172" t="s">
        <v>3</v>
      </c>
      <c r="F158" s="173" t="s">
        <v>868</v>
      </c>
      <c r="G158" s="10"/>
      <c r="H158" s="174">
        <v>29.864000000000001</v>
      </c>
      <c r="I158" s="175"/>
      <c r="J158" s="10"/>
      <c r="K158" s="10"/>
      <c r="L158" s="171"/>
      <c r="M158" s="176"/>
      <c r="N158" s="177"/>
      <c r="O158" s="177"/>
      <c r="P158" s="177"/>
      <c r="Q158" s="177"/>
      <c r="R158" s="177"/>
      <c r="S158" s="177"/>
      <c r="T158" s="178"/>
      <c r="U158" s="10"/>
      <c r="V158" s="10"/>
      <c r="W158" s="10"/>
      <c r="X158" s="10"/>
      <c r="Y158" s="10"/>
      <c r="Z158" s="10"/>
      <c r="AA158" s="10"/>
      <c r="AB158" s="10"/>
      <c r="AC158" s="10"/>
      <c r="AD158" s="10"/>
      <c r="AE158" s="10"/>
      <c r="AT158" s="172" t="s">
        <v>176</v>
      </c>
      <c r="AU158" s="172" t="s">
        <v>81</v>
      </c>
      <c r="AV158" s="10" t="s">
        <v>81</v>
      </c>
      <c r="AW158" s="10" t="s">
        <v>33</v>
      </c>
      <c r="AX158" s="10" t="s">
        <v>72</v>
      </c>
      <c r="AY158" s="172" t="s">
        <v>172</v>
      </c>
    </row>
    <row r="159" s="10" customFormat="1">
      <c r="A159" s="10"/>
      <c r="B159" s="171"/>
      <c r="C159" s="10"/>
      <c r="D159" s="166" t="s">
        <v>176</v>
      </c>
      <c r="E159" s="172" t="s">
        <v>3</v>
      </c>
      <c r="F159" s="173" t="s">
        <v>869</v>
      </c>
      <c r="G159" s="10"/>
      <c r="H159" s="174">
        <v>41.063000000000002</v>
      </c>
      <c r="I159" s="175"/>
      <c r="J159" s="10"/>
      <c r="K159" s="10"/>
      <c r="L159" s="171"/>
      <c r="M159" s="176"/>
      <c r="N159" s="177"/>
      <c r="O159" s="177"/>
      <c r="P159" s="177"/>
      <c r="Q159" s="177"/>
      <c r="R159" s="177"/>
      <c r="S159" s="177"/>
      <c r="T159" s="178"/>
      <c r="U159" s="10"/>
      <c r="V159" s="10"/>
      <c r="W159" s="10"/>
      <c r="X159" s="10"/>
      <c r="Y159" s="10"/>
      <c r="Z159" s="10"/>
      <c r="AA159" s="10"/>
      <c r="AB159" s="10"/>
      <c r="AC159" s="10"/>
      <c r="AD159" s="10"/>
      <c r="AE159" s="10"/>
      <c r="AT159" s="172" t="s">
        <v>176</v>
      </c>
      <c r="AU159" s="172" t="s">
        <v>81</v>
      </c>
      <c r="AV159" s="10" t="s">
        <v>81</v>
      </c>
      <c r="AW159" s="10" t="s">
        <v>33</v>
      </c>
      <c r="AX159" s="10" t="s">
        <v>72</v>
      </c>
      <c r="AY159" s="172" t="s">
        <v>172</v>
      </c>
    </row>
    <row r="160" s="11" customFormat="1">
      <c r="A160" s="11"/>
      <c r="B160" s="180"/>
      <c r="C160" s="11"/>
      <c r="D160" s="166" t="s">
        <v>176</v>
      </c>
      <c r="E160" s="181" t="s">
        <v>3</v>
      </c>
      <c r="F160" s="182" t="s">
        <v>197</v>
      </c>
      <c r="G160" s="11"/>
      <c r="H160" s="183">
        <v>528.90899999999999</v>
      </c>
      <c r="I160" s="184"/>
      <c r="J160" s="11"/>
      <c r="K160" s="11"/>
      <c r="L160" s="180"/>
      <c r="M160" s="185"/>
      <c r="N160" s="186"/>
      <c r="O160" s="186"/>
      <c r="P160" s="186"/>
      <c r="Q160" s="186"/>
      <c r="R160" s="186"/>
      <c r="S160" s="186"/>
      <c r="T160" s="187"/>
      <c r="U160" s="11"/>
      <c r="V160" s="11"/>
      <c r="W160" s="11"/>
      <c r="X160" s="11"/>
      <c r="Y160" s="11"/>
      <c r="Z160" s="11"/>
      <c r="AA160" s="11"/>
      <c r="AB160" s="11"/>
      <c r="AC160" s="11"/>
      <c r="AD160" s="11"/>
      <c r="AE160" s="11"/>
      <c r="AT160" s="181" t="s">
        <v>176</v>
      </c>
      <c r="AU160" s="181" t="s">
        <v>81</v>
      </c>
      <c r="AV160" s="11" t="s">
        <v>171</v>
      </c>
      <c r="AW160" s="11" t="s">
        <v>33</v>
      </c>
      <c r="AX160" s="11" t="s">
        <v>79</v>
      </c>
      <c r="AY160" s="181" t="s">
        <v>172</v>
      </c>
    </row>
    <row r="161" s="2" customFormat="1" ht="16.5" customHeight="1">
      <c r="A161" s="38"/>
      <c r="B161" s="152"/>
      <c r="C161" s="153" t="s">
        <v>198</v>
      </c>
      <c r="D161" s="153" t="s">
        <v>166</v>
      </c>
      <c r="E161" s="154" t="s">
        <v>870</v>
      </c>
      <c r="F161" s="155" t="s">
        <v>871</v>
      </c>
      <c r="G161" s="156" t="s">
        <v>169</v>
      </c>
      <c r="H161" s="157">
        <v>44.454999999999998</v>
      </c>
      <c r="I161" s="158"/>
      <c r="J161" s="159">
        <f>ROUND(I161*H161,2)</f>
        <v>0</v>
      </c>
      <c r="K161" s="155" t="s">
        <v>821</v>
      </c>
      <c r="L161" s="39"/>
      <c r="M161" s="160" t="s">
        <v>3</v>
      </c>
      <c r="N161" s="161" t="s">
        <v>43</v>
      </c>
      <c r="O161" s="72"/>
      <c r="P161" s="162">
        <f>O161*H161</f>
        <v>0</v>
      </c>
      <c r="Q161" s="162">
        <v>0.23000000000000001</v>
      </c>
      <c r="R161" s="162">
        <f>Q161*H161</f>
        <v>10.224650000000001</v>
      </c>
      <c r="S161" s="162">
        <v>0</v>
      </c>
      <c r="T161" s="163">
        <f>S161*H161</f>
        <v>0</v>
      </c>
      <c r="U161" s="38"/>
      <c r="V161" s="38"/>
      <c r="W161" s="38"/>
      <c r="X161" s="38"/>
      <c r="Y161" s="38"/>
      <c r="Z161" s="38"/>
      <c r="AA161" s="38"/>
      <c r="AB161" s="38"/>
      <c r="AC161" s="38"/>
      <c r="AD161" s="38"/>
      <c r="AE161" s="38"/>
      <c r="AR161" s="164" t="s">
        <v>171</v>
      </c>
      <c r="AT161" s="164" t="s">
        <v>166</v>
      </c>
      <c r="AU161" s="164" t="s">
        <v>81</v>
      </c>
      <c r="AY161" s="19" t="s">
        <v>172</v>
      </c>
      <c r="BE161" s="165">
        <f>IF(N161="základní",J161,0)</f>
        <v>0</v>
      </c>
      <c r="BF161" s="165">
        <f>IF(N161="snížená",J161,0)</f>
        <v>0</v>
      </c>
      <c r="BG161" s="165">
        <f>IF(N161="zákl. přenesená",J161,0)</f>
        <v>0</v>
      </c>
      <c r="BH161" s="165">
        <f>IF(N161="sníž. přenesená",J161,0)</f>
        <v>0</v>
      </c>
      <c r="BI161" s="165">
        <f>IF(N161="nulová",J161,0)</f>
        <v>0</v>
      </c>
      <c r="BJ161" s="19" t="s">
        <v>79</v>
      </c>
      <c r="BK161" s="165">
        <f>ROUND(I161*H161,2)</f>
        <v>0</v>
      </c>
      <c r="BL161" s="19" t="s">
        <v>171</v>
      </c>
      <c r="BM161" s="164" t="s">
        <v>872</v>
      </c>
    </row>
    <row r="162" s="2" customFormat="1">
      <c r="A162" s="38"/>
      <c r="B162" s="39"/>
      <c r="C162" s="38"/>
      <c r="D162" s="166" t="s">
        <v>174</v>
      </c>
      <c r="E162" s="38"/>
      <c r="F162" s="167" t="s">
        <v>873</v>
      </c>
      <c r="G162" s="38"/>
      <c r="H162" s="38"/>
      <c r="I162" s="168"/>
      <c r="J162" s="38"/>
      <c r="K162" s="38"/>
      <c r="L162" s="39"/>
      <c r="M162" s="169"/>
      <c r="N162" s="170"/>
      <c r="O162" s="72"/>
      <c r="P162" s="72"/>
      <c r="Q162" s="72"/>
      <c r="R162" s="72"/>
      <c r="S162" s="72"/>
      <c r="T162" s="73"/>
      <c r="U162" s="38"/>
      <c r="V162" s="38"/>
      <c r="W162" s="38"/>
      <c r="X162" s="38"/>
      <c r="Y162" s="38"/>
      <c r="Z162" s="38"/>
      <c r="AA162" s="38"/>
      <c r="AB162" s="38"/>
      <c r="AC162" s="38"/>
      <c r="AD162" s="38"/>
      <c r="AE162" s="38"/>
      <c r="AT162" s="19" t="s">
        <v>174</v>
      </c>
      <c r="AU162" s="19" t="s">
        <v>81</v>
      </c>
    </row>
    <row r="163" s="2" customFormat="1">
      <c r="A163" s="38"/>
      <c r="B163" s="39"/>
      <c r="C163" s="38"/>
      <c r="D163" s="236" t="s">
        <v>824</v>
      </c>
      <c r="E163" s="38"/>
      <c r="F163" s="237" t="s">
        <v>874</v>
      </c>
      <c r="G163" s="38"/>
      <c r="H163" s="38"/>
      <c r="I163" s="168"/>
      <c r="J163" s="38"/>
      <c r="K163" s="38"/>
      <c r="L163" s="39"/>
      <c r="M163" s="169"/>
      <c r="N163" s="170"/>
      <c r="O163" s="72"/>
      <c r="P163" s="72"/>
      <c r="Q163" s="72"/>
      <c r="R163" s="72"/>
      <c r="S163" s="72"/>
      <c r="T163" s="73"/>
      <c r="U163" s="38"/>
      <c r="V163" s="38"/>
      <c r="W163" s="38"/>
      <c r="X163" s="38"/>
      <c r="Y163" s="38"/>
      <c r="Z163" s="38"/>
      <c r="AA163" s="38"/>
      <c r="AB163" s="38"/>
      <c r="AC163" s="38"/>
      <c r="AD163" s="38"/>
      <c r="AE163" s="38"/>
      <c r="AT163" s="19" t="s">
        <v>824</v>
      </c>
      <c r="AU163" s="19" t="s">
        <v>81</v>
      </c>
    </row>
    <row r="164" s="12" customFormat="1">
      <c r="A164" s="12"/>
      <c r="B164" s="205"/>
      <c r="C164" s="12"/>
      <c r="D164" s="166" t="s">
        <v>176</v>
      </c>
      <c r="E164" s="206" t="s">
        <v>3</v>
      </c>
      <c r="F164" s="207" t="s">
        <v>875</v>
      </c>
      <c r="G164" s="12"/>
      <c r="H164" s="206" t="s">
        <v>3</v>
      </c>
      <c r="I164" s="208"/>
      <c r="J164" s="12"/>
      <c r="K164" s="12"/>
      <c r="L164" s="205"/>
      <c r="M164" s="209"/>
      <c r="N164" s="210"/>
      <c r="O164" s="210"/>
      <c r="P164" s="210"/>
      <c r="Q164" s="210"/>
      <c r="R164" s="210"/>
      <c r="S164" s="210"/>
      <c r="T164" s="211"/>
      <c r="U164" s="12"/>
      <c r="V164" s="12"/>
      <c r="W164" s="12"/>
      <c r="X164" s="12"/>
      <c r="Y164" s="12"/>
      <c r="Z164" s="12"/>
      <c r="AA164" s="12"/>
      <c r="AB164" s="12"/>
      <c r="AC164" s="12"/>
      <c r="AD164" s="12"/>
      <c r="AE164" s="12"/>
      <c r="AT164" s="206" t="s">
        <v>176</v>
      </c>
      <c r="AU164" s="206" t="s">
        <v>81</v>
      </c>
      <c r="AV164" s="12" t="s">
        <v>79</v>
      </c>
      <c r="AW164" s="12" t="s">
        <v>33</v>
      </c>
      <c r="AX164" s="12" t="s">
        <v>72</v>
      </c>
      <c r="AY164" s="206" t="s">
        <v>172</v>
      </c>
    </row>
    <row r="165" s="12" customFormat="1">
      <c r="A165" s="12"/>
      <c r="B165" s="205"/>
      <c r="C165" s="12"/>
      <c r="D165" s="166" t="s">
        <v>176</v>
      </c>
      <c r="E165" s="206" t="s">
        <v>3</v>
      </c>
      <c r="F165" s="207" t="s">
        <v>717</v>
      </c>
      <c r="G165" s="12"/>
      <c r="H165" s="206" t="s">
        <v>3</v>
      </c>
      <c r="I165" s="208"/>
      <c r="J165" s="12"/>
      <c r="K165" s="12"/>
      <c r="L165" s="205"/>
      <c r="M165" s="209"/>
      <c r="N165" s="210"/>
      <c r="O165" s="210"/>
      <c r="P165" s="210"/>
      <c r="Q165" s="210"/>
      <c r="R165" s="210"/>
      <c r="S165" s="210"/>
      <c r="T165" s="211"/>
      <c r="U165" s="12"/>
      <c r="V165" s="12"/>
      <c r="W165" s="12"/>
      <c r="X165" s="12"/>
      <c r="Y165" s="12"/>
      <c r="Z165" s="12"/>
      <c r="AA165" s="12"/>
      <c r="AB165" s="12"/>
      <c r="AC165" s="12"/>
      <c r="AD165" s="12"/>
      <c r="AE165" s="12"/>
      <c r="AT165" s="206" t="s">
        <v>176</v>
      </c>
      <c r="AU165" s="206" t="s">
        <v>81</v>
      </c>
      <c r="AV165" s="12" t="s">
        <v>79</v>
      </c>
      <c r="AW165" s="12" t="s">
        <v>33</v>
      </c>
      <c r="AX165" s="12" t="s">
        <v>72</v>
      </c>
      <c r="AY165" s="206" t="s">
        <v>172</v>
      </c>
    </row>
    <row r="166" s="12" customFormat="1">
      <c r="A166" s="12"/>
      <c r="B166" s="205"/>
      <c r="C166" s="12"/>
      <c r="D166" s="166" t="s">
        <v>176</v>
      </c>
      <c r="E166" s="206" t="s">
        <v>3</v>
      </c>
      <c r="F166" s="207" t="s">
        <v>719</v>
      </c>
      <c r="G166" s="12"/>
      <c r="H166" s="206" t="s">
        <v>3</v>
      </c>
      <c r="I166" s="208"/>
      <c r="J166" s="12"/>
      <c r="K166" s="12"/>
      <c r="L166" s="205"/>
      <c r="M166" s="209"/>
      <c r="N166" s="210"/>
      <c r="O166" s="210"/>
      <c r="P166" s="210"/>
      <c r="Q166" s="210"/>
      <c r="R166" s="210"/>
      <c r="S166" s="210"/>
      <c r="T166" s="211"/>
      <c r="U166" s="12"/>
      <c r="V166" s="12"/>
      <c r="W166" s="12"/>
      <c r="X166" s="12"/>
      <c r="Y166" s="12"/>
      <c r="Z166" s="12"/>
      <c r="AA166" s="12"/>
      <c r="AB166" s="12"/>
      <c r="AC166" s="12"/>
      <c r="AD166" s="12"/>
      <c r="AE166" s="12"/>
      <c r="AT166" s="206" t="s">
        <v>176</v>
      </c>
      <c r="AU166" s="206" t="s">
        <v>81</v>
      </c>
      <c r="AV166" s="12" t="s">
        <v>79</v>
      </c>
      <c r="AW166" s="12" t="s">
        <v>33</v>
      </c>
      <c r="AX166" s="12" t="s">
        <v>72</v>
      </c>
      <c r="AY166" s="206" t="s">
        <v>172</v>
      </c>
    </row>
    <row r="167" s="10" customFormat="1">
      <c r="A167" s="10"/>
      <c r="B167" s="171"/>
      <c r="C167" s="10"/>
      <c r="D167" s="166" t="s">
        <v>176</v>
      </c>
      <c r="E167" s="172" t="s">
        <v>3</v>
      </c>
      <c r="F167" s="173" t="s">
        <v>876</v>
      </c>
      <c r="G167" s="10"/>
      <c r="H167" s="174">
        <v>25.789999999999999</v>
      </c>
      <c r="I167" s="175"/>
      <c r="J167" s="10"/>
      <c r="K167" s="10"/>
      <c r="L167" s="171"/>
      <c r="M167" s="176"/>
      <c r="N167" s="177"/>
      <c r="O167" s="177"/>
      <c r="P167" s="177"/>
      <c r="Q167" s="177"/>
      <c r="R167" s="177"/>
      <c r="S167" s="177"/>
      <c r="T167" s="178"/>
      <c r="U167" s="10"/>
      <c r="V167" s="10"/>
      <c r="W167" s="10"/>
      <c r="X167" s="10"/>
      <c r="Y167" s="10"/>
      <c r="Z167" s="10"/>
      <c r="AA167" s="10"/>
      <c r="AB167" s="10"/>
      <c r="AC167" s="10"/>
      <c r="AD167" s="10"/>
      <c r="AE167" s="10"/>
      <c r="AT167" s="172" t="s">
        <v>176</v>
      </c>
      <c r="AU167" s="172" t="s">
        <v>81</v>
      </c>
      <c r="AV167" s="10" t="s">
        <v>81</v>
      </c>
      <c r="AW167" s="10" t="s">
        <v>33</v>
      </c>
      <c r="AX167" s="10" t="s">
        <v>72</v>
      </c>
      <c r="AY167" s="172" t="s">
        <v>172</v>
      </c>
    </row>
    <row r="168" s="12" customFormat="1">
      <c r="A168" s="12"/>
      <c r="B168" s="205"/>
      <c r="C168" s="12"/>
      <c r="D168" s="166" t="s">
        <v>176</v>
      </c>
      <c r="E168" s="206" t="s">
        <v>3</v>
      </c>
      <c r="F168" s="207" t="s">
        <v>635</v>
      </c>
      <c r="G168" s="12"/>
      <c r="H168" s="206" t="s">
        <v>3</v>
      </c>
      <c r="I168" s="208"/>
      <c r="J168" s="12"/>
      <c r="K168" s="12"/>
      <c r="L168" s="205"/>
      <c r="M168" s="209"/>
      <c r="N168" s="210"/>
      <c r="O168" s="210"/>
      <c r="P168" s="210"/>
      <c r="Q168" s="210"/>
      <c r="R168" s="210"/>
      <c r="S168" s="210"/>
      <c r="T168" s="211"/>
      <c r="U168" s="12"/>
      <c r="V168" s="12"/>
      <c r="W168" s="12"/>
      <c r="X168" s="12"/>
      <c r="Y168" s="12"/>
      <c r="Z168" s="12"/>
      <c r="AA168" s="12"/>
      <c r="AB168" s="12"/>
      <c r="AC168" s="12"/>
      <c r="AD168" s="12"/>
      <c r="AE168" s="12"/>
      <c r="AT168" s="206" t="s">
        <v>176</v>
      </c>
      <c r="AU168" s="206" t="s">
        <v>81</v>
      </c>
      <c r="AV168" s="12" t="s">
        <v>79</v>
      </c>
      <c r="AW168" s="12" t="s">
        <v>33</v>
      </c>
      <c r="AX168" s="12" t="s">
        <v>72</v>
      </c>
      <c r="AY168" s="206" t="s">
        <v>172</v>
      </c>
    </row>
    <row r="169" s="10" customFormat="1">
      <c r="A169" s="10"/>
      <c r="B169" s="171"/>
      <c r="C169" s="10"/>
      <c r="D169" s="166" t="s">
        <v>176</v>
      </c>
      <c r="E169" s="172" t="s">
        <v>3</v>
      </c>
      <c r="F169" s="173" t="s">
        <v>877</v>
      </c>
      <c r="G169" s="10"/>
      <c r="H169" s="174">
        <v>18.664999999999999</v>
      </c>
      <c r="I169" s="175"/>
      <c r="J169" s="10"/>
      <c r="K169" s="10"/>
      <c r="L169" s="171"/>
      <c r="M169" s="176"/>
      <c r="N169" s="177"/>
      <c r="O169" s="177"/>
      <c r="P169" s="177"/>
      <c r="Q169" s="177"/>
      <c r="R169" s="177"/>
      <c r="S169" s="177"/>
      <c r="T169" s="178"/>
      <c r="U169" s="10"/>
      <c r="V169" s="10"/>
      <c r="W169" s="10"/>
      <c r="X169" s="10"/>
      <c r="Y169" s="10"/>
      <c r="Z169" s="10"/>
      <c r="AA169" s="10"/>
      <c r="AB169" s="10"/>
      <c r="AC169" s="10"/>
      <c r="AD169" s="10"/>
      <c r="AE169" s="10"/>
      <c r="AT169" s="172" t="s">
        <v>176</v>
      </c>
      <c r="AU169" s="172" t="s">
        <v>81</v>
      </c>
      <c r="AV169" s="10" t="s">
        <v>81</v>
      </c>
      <c r="AW169" s="10" t="s">
        <v>33</v>
      </c>
      <c r="AX169" s="10" t="s">
        <v>72</v>
      </c>
      <c r="AY169" s="172" t="s">
        <v>172</v>
      </c>
    </row>
    <row r="170" s="11" customFormat="1">
      <c r="A170" s="11"/>
      <c r="B170" s="180"/>
      <c r="C170" s="11"/>
      <c r="D170" s="166" t="s">
        <v>176</v>
      </c>
      <c r="E170" s="181" t="s">
        <v>3</v>
      </c>
      <c r="F170" s="182" t="s">
        <v>197</v>
      </c>
      <c r="G170" s="11"/>
      <c r="H170" s="183">
        <v>44.454999999999998</v>
      </c>
      <c r="I170" s="184"/>
      <c r="J170" s="11"/>
      <c r="K170" s="11"/>
      <c r="L170" s="180"/>
      <c r="M170" s="185"/>
      <c r="N170" s="186"/>
      <c r="O170" s="186"/>
      <c r="P170" s="186"/>
      <c r="Q170" s="186"/>
      <c r="R170" s="186"/>
      <c r="S170" s="186"/>
      <c r="T170" s="187"/>
      <c r="U170" s="11"/>
      <c r="V170" s="11"/>
      <c r="W170" s="11"/>
      <c r="X170" s="11"/>
      <c r="Y170" s="11"/>
      <c r="Z170" s="11"/>
      <c r="AA170" s="11"/>
      <c r="AB170" s="11"/>
      <c r="AC170" s="11"/>
      <c r="AD170" s="11"/>
      <c r="AE170" s="11"/>
      <c r="AT170" s="181" t="s">
        <v>176</v>
      </c>
      <c r="AU170" s="181" t="s">
        <v>81</v>
      </c>
      <c r="AV170" s="11" t="s">
        <v>171</v>
      </c>
      <c r="AW170" s="11" t="s">
        <v>33</v>
      </c>
      <c r="AX170" s="11" t="s">
        <v>79</v>
      </c>
      <c r="AY170" s="181" t="s">
        <v>172</v>
      </c>
    </row>
    <row r="171" s="15" customFormat="1" ht="22.8" customHeight="1">
      <c r="A171" s="15"/>
      <c r="B171" s="223"/>
      <c r="C171" s="15"/>
      <c r="D171" s="224" t="s">
        <v>71</v>
      </c>
      <c r="E171" s="234" t="s">
        <v>225</v>
      </c>
      <c r="F171" s="234" t="s">
        <v>878</v>
      </c>
      <c r="G171" s="15"/>
      <c r="H171" s="15"/>
      <c r="I171" s="226"/>
      <c r="J171" s="235">
        <f>BK171</f>
        <v>0</v>
      </c>
      <c r="K171" s="15"/>
      <c r="L171" s="223"/>
      <c r="M171" s="228"/>
      <c r="N171" s="229"/>
      <c r="O171" s="229"/>
      <c r="P171" s="230">
        <f>SUM(P172:P180)</f>
        <v>0</v>
      </c>
      <c r="Q171" s="229"/>
      <c r="R171" s="230">
        <f>SUM(R172:R180)</f>
        <v>8.3062083999999992</v>
      </c>
      <c r="S171" s="229"/>
      <c r="T171" s="231">
        <f>SUM(T172:T180)</f>
        <v>0</v>
      </c>
      <c r="U171" s="15"/>
      <c r="V171" s="15"/>
      <c r="W171" s="15"/>
      <c r="X171" s="15"/>
      <c r="Y171" s="15"/>
      <c r="Z171" s="15"/>
      <c r="AA171" s="15"/>
      <c r="AB171" s="15"/>
      <c r="AC171" s="15"/>
      <c r="AD171" s="15"/>
      <c r="AE171" s="15"/>
      <c r="AR171" s="224" t="s">
        <v>79</v>
      </c>
      <c r="AT171" s="232" t="s">
        <v>71</v>
      </c>
      <c r="AU171" s="232" t="s">
        <v>79</v>
      </c>
      <c r="AY171" s="224" t="s">
        <v>172</v>
      </c>
      <c r="BK171" s="233">
        <f>SUM(BK172:BK180)</f>
        <v>0</v>
      </c>
    </row>
    <row r="172" s="2" customFormat="1" ht="21.75" customHeight="1">
      <c r="A172" s="38"/>
      <c r="B172" s="152"/>
      <c r="C172" s="153" t="s">
        <v>203</v>
      </c>
      <c r="D172" s="153" t="s">
        <v>166</v>
      </c>
      <c r="E172" s="154" t="s">
        <v>879</v>
      </c>
      <c r="F172" s="155" t="s">
        <v>880</v>
      </c>
      <c r="G172" s="156" t="s">
        <v>180</v>
      </c>
      <c r="H172" s="157">
        <v>3.3199999999999998</v>
      </c>
      <c r="I172" s="158"/>
      <c r="J172" s="159">
        <f>ROUND(I172*H172,2)</f>
        <v>0</v>
      </c>
      <c r="K172" s="155" t="s">
        <v>821</v>
      </c>
      <c r="L172" s="39"/>
      <c r="M172" s="160" t="s">
        <v>3</v>
      </c>
      <c r="N172" s="161" t="s">
        <v>43</v>
      </c>
      <c r="O172" s="72"/>
      <c r="P172" s="162">
        <f>O172*H172</f>
        <v>0</v>
      </c>
      <c r="Q172" s="162">
        <v>2.5018699999999998</v>
      </c>
      <c r="R172" s="162">
        <f>Q172*H172</f>
        <v>8.3062083999999992</v>
      </c>
      <c r="S172" s="162">
        <v>0</v>
      </c>
      <c r="T172" s="163">
        <f>S172*H172</f>
        <v>0</v>
      </c>
      <c r="U172" s="38"/>
      <c r="V172" s="38"/>
      <c r="W172" s="38"/>
      <c r="X172" s="38"/>
      <c r="Y172" s="38"/>
      <c r="Z172" s="38"/>
      <c r="AA172" s="38"/>
      <c r="AB172" s="38"/>
      <c r="AC172" s="38"/>
      <c r="AD172" s="38"/>
      <c r="AE172" s="38"/>
      <c r="AR172" s="164" t="s">
        <v>171</v>
      </c>
      <c r="AT172" s="164" t="s">
        <v>166</v>
      </c>
      <c r="AU172" s="164" t="s">
        <v>81</v>
      </c>
      <c r="AY172" s="19" t="s">
        <v>172</v>
      </c>
      <c r="BE172" s="165">
        <f>IF(N172="základní",J172,0)</f>
        <v>0</v>
      </c>
      <c r="BF172" s="165">
        <f>IF(N172="snížená",J172,0)</f>
        <v>0</v>
      </c>
      <c r="BG172" s="165">
        <f>IF(N172="zákl. přenesená",J172,0)</f>
        <v>0</v>
      </c>
      <c r="BH172" s="165">
        <f>IF(N172="sníž. přenesená",J172,0)</f>
        <v>0</v>
      </c>
      <c r="BI172" s="165">
        <f>IF(N172="nulová",J172,0)</f>
        <v>0</v>
      </c>
      <c r="BJ172" s="19" t="s">
        <v>79</v>
      </c>
      <c r="BK172" s="165">
        <f>ROUND(I172*H172,2)</f>
        <v>0</v>
      </c>
      <c r="BL172" s="19" t="s">
        <v>171</v>
      </c>
      <c r="BM172" s="164" t="s">
        <v>881</v>
      </c>
    </row>
    <row r="173" s="2" customFormat="1">
      <c r="A173" s="38"/>
      <c r="B173" s="39"/>
      <c r="C173" s="38"/>
      <c r="D173" s="166" t="s">
        <v>174</v>
      </c>
      <c r="E173" s="38"/>
      <c r="F173" s="167" t="s">
        <v>882</v>
      </c>
      <c r="G173" s="38"/>
      <c r="H173" s="38"/>
      <c r="I173" s="168"/>
      <c r="J173" s="38"/>
      <c r="K173" s="38"/>
      <c r="L173" s="39"/>
      <c r="M173" s="169"/>
      <c r="N173" s="170"/>
      <c r="O173" s="72"/>
      <c r="P173" s="72"/>
      <c r="Q173" s="72"/>
      <c r="R173" s="72"/>
      <c r="S173" s="72"/>
      <c r="T173" s="73"/>
      <c r="U173" s="38"/>
      <c r="V173" s="38"/>
      <c r="W173" s="38"/>
      <c r="X173" s="38"/>
      <c r="Y173" s="38"/>
      <c r="Z173" s="38"/>
      <c r="AA173" s="38"/>
      <c r="AB173" s="38"/>
      <c r="AC173" s="38"/>
      <c r="AD173" s="38"/>
      <c r="AE173" s="38"/>
      <c r="AT173" s="19" t="s">
        <v>174</v>
      </c>
      <c r="AU173" s="19" t="s">
        <v>81</v>
      </c>
    </row>
    <row r="174" s="2" customFormat="1">
      <c r="A174" s="38"/>
      <c r="B174" s="39"/>
      <c r="C174" s="38"/>
      <c r="D174" s="236" t="s">
        <v>824</v>
      </c>
      <c r="E174" s="38"/>
      <c r="F174" s="237" t="s">
        <v>883</v>
      </c>
      <c r="G174" s="38"/>
      <c r="H174" s="38"/>
      <c r="I174" s="168"/>
      <c r="J174" s="38"/>
      <c r="K174" s="38"/>
      <c r="L174" s="39"/>
      <c r="M174" s="169"/>
      <c r="N174" s="170"/>
      <c r="O174" s="72"/>
      <c r="P174" s="72"/>
      <c r="Q174" s="72"/>
      <c r="R174" s="72"/>
      <c r="S174" s="72"/>
      <c r="T174" s="73"/>
      <c r="U174" s="38"/>
      <c r="V174" s="38"/>
      <c r="W174" s="38"/>
      <c r="X174" s="38"/>
      <c r="Y174" s="38"/>
      <c r="Z174" s="38"/>
      <c r="AA174" s="38"/>
      <c r="AB174" s="38"/>
      <c r="AC174" s="38"/>
      <c r="AD174" s="38"/>
      <c r="AE174" s="38"/>
      <c r="AT174" s="19" t="s">
        <v>824</v>
      </c>
      <c r="AU174" s="19" t="s">
        <v>81</v>
      </c>
    </row>
    <row r="175" s="12" customFormat="1">
      <c r="A175" s="12"/>
      <c r="B175" s="205"/>
      <c r="C175" s="12"/>
      <c r="D175" s="166" t="s">
        <v>176</v>
      </c>
      <c r="E175" s="206" t="s">
        <v>3</v>
      </c>
      <c r="F175" s="207" t="s">
        <v>884</v>
      </c>
      <c r="G175" s="12"/>
      <c r="H175" s="206" t="s">
        <v>3</v>
      </c>
      <c r="I175" s="208"/>
      <c r="J175" s="12"/>
      <c r="K175" s="12"/>
      <c r="L175" s="205"/>
      <c r="M175" s="209"/>
      <c r="N175" s="210"/>
      <c r="O175" s="210"/>
      <c r="P175" s="210"/>
      <c r="Q175" s="210"/>
      <c r="R175" s="210"/>
      <c r="S175" s="210"/>
      <c r="T175" s="211"/>
      <c r="U175" s="12"/>
      <c r="V175" s="12"/>
      <c r="W175" s="12"/>
      <c r="X175" s="12"/>
      <c r="Y175" s="12"/>
      <c r="Z175" s="12"/>
      <c r="AA175" s="12"/>
      <c r="AB175" s="12"/>
      <c r="AC175" s="12"/>
      <c r="AD175" s="12"/>
      <c r="AE175" s="12"/>
      <c r="AT175" s="206" t="s">
        <v>176</v>
      </c>
      <c r="AU175" s="206" t="s">
        <v>81</v>
      </c>
      <c r="AV175" s="12" t="s">
        <v>79</v>
      </c>
      <c r="AW175" s="12" t="s">
        <v>33</v>
      </c>
      <c r="AX175" s="12" t="s">
        <v>72</v>
      </c>
      <c r="AY175" s="206" t="s">
        <v>172</v>
      </c>
    </row>
    <row r="176" s="12" customFormat="1">
      <c r="A176" s="12"/>
      <c r="B176" s="205"/>
      <c r="C176" s="12"/>
      <c r="D176" s="166" t="s">
        <v>176</v>
      </c>
      <c r="E176" s="206" t="s">
        <v>3</v>
      </c>
      <c r="F176" s="207" t="s">
        <v>885</v>
      </c>
      <c r="G176" s="12"/>
      <c r="H176" s="206" t="s">
        <v>3</v>
      </c>
      <c r="I176" s="208"/>
      <c r="J176" s="12"/>
      <c r="K176" s="12"/>
      <c r="L176" s="205"/>
      <c r="M176" s="209"/>
      <c r="N176" s="210"/>
      <c r="O176" s="210"/>
      <c r="P176" s="210"/>
      <c r="Q176" s="210"/>
      <c r="R176" s="210"/>
      <c r="S176" s="210"/>
      <c r="T176" s="211"/>
      <c r="U176" s="12"/>
      <c r="V176" s="12"/>
      <c r="W176" s="12"/>
      <c r="X176" s="12"/>
      <c r="Y176" s="12"/>
      <c r="Z176" s="12"/>
      <c r="AA176" s="12"/>
      <c r="AB176" s="12"/>
      <c r="AC176" s="12"/>
      <c r="AD176" s="12"/>
      <c r="AE176" s="12"/>
      <c r="AT176" s="206" t="s">
        <v>176</v>
      </c>
      <c r="AU176" s="206" t="s">
        <v>81</v>
      </c>
      <c r="AV176" s="12" t="s">
        <v>79</v>
      </c>
      <c r="AW176" s="12" t="s">
        <v>33</v>
      </c>
      <c r="AX176" s="12" t="s">
        <v>72</v>
      </c>
      <c r="AY176" s="206" t="s">
        <v>172</v>
      </c>
    </row>
    <row r="177" s="10" customFormat="1">
      <c r="A177" s="10"/>
      <c r="B177" s="171"/>
      <c r="C177" s="10"/>
      <c r="D177" s="166" t="s">
        <v>176</v>
      </c>
      <c r="E177" s="172" t="s">
        <v>3</v>
      </c>
      <c r="F177" s="173" t="s">
        <v>723</v>
      </c>
      <c r="G177" s="10"/>
      <c r="H177" s="174">
        <v>2.04</v>
      </c>
      <c r="I177" s="175"/>
      <c r="J177" s="10"/>
      <c r="K177" s="10"/>
      <c r="L177" s="171"/>
      <c r="M177" s="176"/>
      <c r="N177" s="177"/>
      <c r="O177" s="177"/>
      <c r="P177" s="177"/>
      <c r="Q177" s="177"/>
      <c r="R177" s="177"/>
      <c r="S177" s="177"/>
      <c r="T177" s="178"/>
      <c r="U177" s="10"/>
      <c r="V177" s="10"/>
      <c r="W177" s="10"/>
      <c r="X177" s="10"/>
      <c r="Y177" s="10"/>
      <c r="Z177" s="10"/>
      <c r="AA177" s="10"/>
      <c r="AB177" s="10"/>
      <c r="AC177" s="10"/>
      <c r="AD177" s="10"/>
      <c r="AE177" s="10"/>
      <c r="AT177" s="172" t="s">
        <v>176</v>
      </c>
      <c r="AU177" s="172" t="s">
        <v>81</v>
      </c>
      <c r="AV177" s="10" t="s">
        <v>81</v>
      </c>
      <c r="AW177" s="10" t="s">
        <v>33</v>
      </c>
      <c r="AX177" s="10" t="s">
        <v>72</v>
      </c>
      <c r="AY177" s="172" t="s">
        <v>172</v>
      </c>
    </row>
    <row r="178" s="12" customFormat="1">
      <c r="A178" s="12"/>
      <c r="B178" s="205"/>
      <c r="C178" s="12"/>
      <c r="D178" s="166" t="s">
        <v>176</v>
      </c>
      <c r="E178" s="206" t="s">
        <v>3</v>
      </c>
      <c r="F178" s="207" t="s">
        <v>886</v>
      </c>
      <c r="G178" s="12"/>
      <c r="H178" s="206" t="s">
        <v>3</v>
      </c>
      <c r="I178" s="208"/>
      <c r="J178" s="12"/>
      <c r="K178" s="12"/>
      <c r="L178" s="205"/>
      <c r="M178" s="209"/>
      <c r="N178" s="210"/>
      <c r="O178" s="210"/>
      <c r="P178" s="210"/>
      <c r="Q178" s="210"/>
      <c r="R178" s="210"/>
      <c r="S178" s="210"/>
      <c r="T178" s="211"/>
      <c r="U178" s="12"/>
      <c r="V178" s="12"/>
      <c r="W178" s="12"/>
      <c r="X178" s="12"/>
      <c r="Y178" s="12"/>
      <c r="Z178" s="12"/>
      <c r="AA178" s="12"/>
      <c r="AB178" s="12"/>
      <c r="AC178" s="12"/>
      <c r="AD178" s="12"/>
      <c r="AE178" s="12"/>
      <c r="AT178" s="206" t="s">
        <v>176</v>
      </c>
      <c r="AU178" s="206" t="s">
        <v>81</v>
      </c>
      <c r="AV178" s="12" t="s">
        <v>79</v>
      </c>
      <c r="AW178" s="12" t="s">
        <v>33</v>
      </c>
      <c r="AX178" s="12" t="s">
        <v>72</v>
      </c>
      <c r="AY178" s="206" t="s">
        <v>172</v>
      </c>
    </row>
    <row r="179" s="10" customFormat="1">
      <c r="A179" s="10"/>
      <c r="B179" s="171"/>
      <c r="C179" s="10"/>
      <c r="D179" s="166" t="s">
        <v>176</v>
      </c>
      <c r="E179" s="172" t="s">
        <v>3</v>
      </c>
      <c r="F179" s="173" t="s">
        <v>887</v>
      </c>
      <c r="G179" s="10"/>
      <c r="H179" s="174">
        <v>1.28</v>
      </c>
      <c r="I179" s="175"/>
      <c r="J179" s="10"/>
      <c r="K179" s="10"/>
      <c r="L179" s="171"/>
      <c r="M179" s="176"/>
      <c r="N179" s="177"/>
      <c r="O179" s="177"/>
      <c r="P179" s="177"/>
      <c r="Q179" s="177"/>
      <c r="R179" s="177"/>
      <c r="S179" s="177"/>
      <c r="T179" s="178"/>
      <c r="U179" s="10"/>
      <c r="V179" s="10"/>
      <c r="W179" s="10"/>
      <c r="X179" s="10"/>
      <c r="Y179" s="10"/>
      <c r="Z179" s="10"/>
      <c r="AA179" s="10"/>
      <c r="AB179" s="10"/>
      <c r="AC179" s="10"/>
      <c r="AD179" s="10"/>
      <c r="AE179" s="10"/>
      <c r="AT179" s="172" t="s">
        <v>176</v>
      </c>
      <c r="AU179" s="172" t="s">
        <v>81</v>
      </c>
      <c r="AV179" s="10" t="s">
        <v>81</v>
      </c>
      <c r="AW179" s="10" t="s">
        <v>33</v>
      </c>
      <c r="AX179" s="10" t="s">
        <v>72</v>
      </c>
      <c r="AY179" s="172" t="s">
        <v>172</v>
      </c>
    </row>
    <row r="180" s="11" customFormat="1">
      <c r="A180" s="11"/>
      <c r="B180" s="180"/>
      <c r="C180" s="11"/>
      <c r="D180" s="166" t="s">
        <v>176</v>
      </c>
      <c r="E180" s="181" t="s">
        <v>3</v>
      </c>
      <c r="F180" s="182" t="s">
        <v>197</v>
      </c>
      <c r="G180" s="11"/>
      <c r="H180" s="183">
        <v>3.3200000000000003</v>
      </c>
      <c r="I180" s="184"/>
      <c r="J180" s="11"/>
      <c r="K180" s="11"/>
      <c r="L180" s="180"/>
      <c r="M180" s="185"/>
      <c r="N180" s="186"/>
      <c r="O180" s="186"/>
      <c r="P180" s="186"/>
      <c r="Q180" s="186"/>
      <c r="R180" s="186"/>
      <c r="S180" s="186"/>
      <c r="T180" s="187"/>
      <c r="U180" s="11"/>
      <c r="V180" s="11"/>
      <c r="W180" s="11"/>
      <c r="X180" s="11"/>
      <c r="Y180" s="11"/>
      <c r="Z180" s="11"/>
      <c r="AA180" s="11"/>
      <c r="AB180" s="11"/>
      <c r="AC180" s="11"/>
      <c r="AD180" s="11"/>
      <c r="AE180" s="11"/>
      <c r="AT180" s="181" t="s">
        <v>176</v>
      </c>
      <c r="AU180" s="181" t="s">
        <v>81</v>
      </c>
      <c r="AV180" s="11" t="s">
        <v>171</v>
      </c>
      <c r="AW180" s="11" t="s">
        <v>33</v>
      </c>
      <c r="AX180" s="11" t="s">
        <v>79</v>
      </c>
      <c r="AY180" s="181" t="s">
        <v>172</v>
      </c>
    </row>
    <row r="181" s="15" customFormat="1" ht="22.8" customHeight="1">
      <c r="A181" s="15"/>
      <c r="B181" s="223"/>
      <c r="C181" s="15"/>
      <c r="D181" s="224" t="s">
        <v>71</v>
      </c>
      <c r="E181" s="234" t="s">
        <v>888</v>
      </c>
      <c r="F181" s="234" t="s">
        <v>889</v>
      </c>
      <c r="G181" s="15"/>
      <c r="H181" s="15"/>
      <c r="I181" s="226"/>
      <c r="J181" s="235">
        <f>BK181</f>
        <v>0</v>
      </c>
      <c r="K181" s="15"/>
      <c r="L181" s="223"/>
      <c r="M181" s="228"/>
      <c r="N181" s="229"/>
      <c r="O181" s="229"/>
      <c r="P181" s="230">
        <f>SUM(P182:P184)</f>
        <v>0</v>
      </c>
      <c r="Q181" s="229"/>
      <c r="R181" s="230">
        <f>SUM(R182:R184)</f>
        <v>0</v>
      </c>
      <c r="S181" s="229"/>
      <c r="T181" s="231">
        <f>SUM(T182:T184)</f>
        <v>0</v>
      </c>
      <c r="U181" s="15"/>
      <c r="V181" s="15"/>
      <c r="W181" s="15"/>
      <c r="X181" s="15"/>
      <c r="Y181" s="15"/>
      <c r="Z181" s="15"/>
      <c r="AA181" s="15"/>
      <c r="AB181" s="15"/>
      <c r="AC181" s="15"/>
      <c r="AD181" s="15"/>
      <c r="AE181" s="15"/>
      <c r="AR181" s="224" t="s">
        <v>79</v>
      </c>
      <c r="AT181" s="232" t="s">
        <v>71</v>
      </c>
      <c r="AU181" s="232" t="s">
        <v>79</v>
      </c>
      <c r="AY181" s="224" t="s">
        <v>172</v>
      </c>
      <c r="BK181" s="233">
        <f>SUM(BK182:BK184)</f>
        <v>0</v>
      </c>
    </row>
    <row r="182" s="2" customFormat="1" ht="21.75" customHeight="1">
      <c r="A182" s="38"/>
      <c r="B182" s="152"/>
      <c r="C182" s="153" t="s">
        <v>210</v>
      </c>
      <c r="D182" s="153" t="s">
        <v>166</v>
      </c>
      <c r="E182" s="154" t="s">
        <v>890</v>
      </c>
      <c r="F182" s="155" t="s">
        <v>891</v>
      </c>
      <c r="G182" s="156" t="s">
        <v>214</v>
      </c>
      <c r="H182" s="157">
        <v>21.469999999999999</v>
      </c>
      <c r="I182" s="158"/>
      <c r="J182" s="159">
        <f>ROUND(I182*H182,2)</f>
        <v>0</v>
      </c>
      <c r="K182" s="155" t="s">
        <v>821</v>
      </c>
      <c r="L182" s="39"/>
      <c r="M182" s="160" t="s">
        <v>3</v>
      </c>
      <c r="N182" s="161" t="s">
        <v>43</v>
      </c>
      <c r="O182" s="72"/>
      <c r="P182" s="162">
        <f>O182*H182</f>
        <v>0</v>
      </c>
      <c r="Q182" s="162">
        <v>0</v>
      </c>
      <c r="R182" s="162">
        <f>Q182*H182</f>
        <v>0</v>
      </c>
      <c r="S182" s="162">
        <v>0</v>
      </c>
      <c r="T182" s="163">
        <f>S182*H182</f>
        <v>0</v>
      </c>
      <c r="U182" s="38"/>
      <c r="V182" s="38"/>
      <c r="W182" s="38"/>
      <c r="X182" s="38"/>
      <c r="Y182" s="38"/>
      <c r="Z182" s="38"/>
      <c r="AA182" s="38"/>
      <c r="AB182" s="38"/>
      <c r="AC182" s="38"/>
      <c r="AD182" s="38"/>
      <c r="AE182" s="38"/>
      <c r="AR182" s="164" t="s">
        <v>171</v>
      </c>
      <c r="AT182" s="164" t="s">
        <v>166</v>
      </c>
      <c r="AU182" s="164" t="s">
        <v>81</v>
      </c>
      <c r="AY182" s="19" t="s">
        <v>172</v>
      </c>
      <c r="BE182" s="165">
        <f>IF(N182="základní",J182,0)</f>
        <v>0</v>
      </c>
      <c r="BF182" s="165">
        <f>IF(N182="snížená",J182,0)</f>
        <v>0</v>
      </c>
      <c r="BG182" s="165">
        <f>IF(N182="zákl. přenesená",J182,0)</f>
        <v>0</v>
      </c>
      <c r="BH182" s="165">
        <f>IF(N182="sníž. přenesená",J182,0)</f>
        <v>0</v>
      </c>
      <c r="BI182" s="165">
        <f>IF(N182="nulová",J182,0)</f>
        <v>0</v>
      </c>
      <c r="BJ182" s="19" t="s">
        <v>79</v>
      </c>
      <c r="BK182" s="165">
        <f>ROUND(I182*H182,2)</f>
        <v>0</v>
      </c>
      <c r="BL182" s="19" t="s">
        <v>171</v>
      </c>
      <c r="BM182" s="164" t="s">
        <v>892</v>
      </c>
    </row>
    <row r="183" s="2" customFormat="1">
      <c r="A183" s="38"/>
      <c r="B183" s="39"/>
      <c r="C183" s="38"/>
      <c r="D183" s="166" t="s">
        <v>174</v>
      </c>
      <c r="E183" s="38"/>
      <c r="F183" s="167" t="s">
        <v>893</v>
      </c>
      <c r="G183" s="38"/>
      <c r="H183" s="38"/>
      <c r="I183" s="168"/>
      <c r="J183" s="38"/>
      <c r="K183" s="38"/>
      <c r="L183" s="39"/>
      <c r="M183" s="169"/>
      <c r="N183" s="170"/>
      <c r="O183" s="72"/>
      <c r="P183" s="72"/>
      <c r="Q183" s="72"/>
      <c r="R183" s="72"/>
      <c r="S183" s="72"/>
      <c r="T183" s="73"/>
      <c r="U183" s="38"/>
      <c r="V183" s="38"/>
      <c r="W183" s="38"/>
      <c r="X183" s="38"/>
      <c r="Y183" s="38"/>
      <c r="Z183" s="38"/>
      <c r="AA183" s="38"/>
      <c r="AB183" s="38"/>
      <c r="AC183" s="38"/>
      <c r="AD183" s="38"/>
      <c r="AE183" s="38"/>
      <c r="AT183" s="19" t="s">
        <v>174</v>
      </c>
      <c r="AU183" s="19" t="s">
        <v>81</v>
      </c>
    </row>
    <row r="184" s="2" customFormat="1">
      <c r="A184" s="38"/>
      <c r="B184" s="39"/>
      <c r="C184" s="38"/>
      <c r="D184" s="236" t="s">
        <v>824</v>
      </c>
      <c r="E184" s="38"/>
      <c r="F184" s="237" t="s">
        <v>894</v>
      </c>
      <c r="G184" s="38"/>
      <c r="H184" s="38"/>
      <c r="I184" s="168"/>
      <c r="J184" s="38"/>
      <c r="K184" s="38"/>
      <c r="L184" s="39"/>
      <c r="M184" s="169"/>
      <c r="N184" s="170"/>
      <c r="O184" s="72"/>
      <c r="P184" s="72"/>
      <c r="Q184" s="72"/>
      <c r="R184" s="72"/>
      <c r="S184" s="72"/>
      <c r="T184" s="73"/>
      <c r="U184" s="38"/>
      <c r="V184" s="38"/>
      <c r="W184" s="38"/>
      <c r="X184" s="38"/>
      <c r="Y184" s="38"/>
      <c r="Z184" s="38"/>
      <c r="AA184" s="38"/>
      <c r="AB184" s="38"/>
      <c r="AC184" s="38"/>
      <c r="AD184" s="38"/>
      <c r="AE184" s="38"/>
      <c r="AT184" s="19" t="s">
        <v>824</v>
      </c>
      <c r="AU184" s="19" t="s">
        <v>81</v>
      </c>
    </row>
    <row r="185" s="15" customFormat="1" ht="25.92" customHeight="1">
      <c r="A185" s="15"/>
      <c r="B185" s="223"/>
      <c r="C185" s="15"/>
      <c r="D185" s="224" t="s">
        <v>71</v>
      </c>
      <c r="E185" s="225" t="s">
        <v>211</v>
      </c>
      <c r="F185" s="225" t="s">
        <v>895</v>
      </c>
      <c r="G185" s="15"/>
      <c r="H185" s="15"/>
      <c r="I185" s="226"/>
      <c r="J185" s="227">
        <f>BK185</f>
        <v>0</v>
      </c>
      <c r="K185" s="15"/>
      <c r="L185" s="223"/>
      <c r="M185" s="228"/>
      <c r="N185" s="229"/>
      <c r="O185" s="229"/>
      <c r="P185" s="230">
        <f>P186</f>
        <v>0</v>
      </c>
      <c r="Q185" s="229"/>
      <c r="R185" s="230">
        <f>R186</f>
        <v>37.238399999999999</v>
      </c>
      <c r="S185" s="229"/>
      <c r="T185" s="231">
        <f>T186</f>
        <v>0</v>
      </c>
      <c r="U185" s="15"/>
      <c r="V185" s="15"/>
      <c r="W185" s="15"/>
      <c r="X185" s="15"/>
      <c r="Y185" s="15"/>
      <c r="Z185" s="15"/>
      <c r="AA185" s="15"/>
      <c r="AB185" s="15"/>
      <c r="AC185" s="15"/>
      <c r="AD185" s="15"/>
      <c r="AE185" s="15"/>
      <c r="AR185" s="224" t="s">
        <v>107</v>
      </c>
      <c r="AT185" s="232" t="s">
        <v>71</v>
      </c>
      <c r="AU185" s="232" t="s">
        <v>72</v>
      </c>
      <c r="AY185" s="224" t="s">
        <v>172</v>
      </c>
      <c r="BK185" s="233">
        <f>BK186</f>
        <v>0</v>
      </c>
    </row>
    <row r="186" s="15" customFormat="1" ht="22.8" customHeight="1">
      <c r="A186" s="15"/>
      <c r="B186" s="223"/>
      <c r="C186" s="15"/>
      <c r="D186" s="224" t="s">
        <v>71</v>
      </c>
      <c r="E186" s="234" t="s">
        <v>896</v>
      </c>
      <c r="F186" s="234" t="s">
        <v>897</v>
      </c>
      <c r="G186" s="15"/>
      <c r="H186" s="15"/>
      <c r="I186" s="226"/>
      <c r="J186" s="235">
        <f>BK186</f>
        <v>0</v>
      </c>
      <c r="K186" s="15"/>
      <c r="L186" s="223"/>
      <c r="M186" s="228"/>
      <c r="N186" s="229"/>
      <c r="O186" s="229"/>
      <c r="P186" s="230">
        <f>SUM(P187:P196)</f>
        <v>0</v>
      </c>
      <c r="Q186" s="229"/>
      <c r="R186" s="230">
        <f>SUM(R187:R196)</f>
        <v>37.238399999999999</v>
      </c>
      <c r="S186" s="229"/>
      <c r="T186" s="231">
        <f>SUM(T187:T196)</f>
        <v>0</v>
      </c>
      <c r="U186" s="15"/>
      <c r="V186" s="15"/>
      <c r="W186" s="15"/>
      <c r="X186" s="15"/>
      <c r="Y186" s="15"/>
      <c r="Z186" s="15"/>
      <c r="AA186" s="15"/>
      <c r="AB186" s="15"/>
      <c r="AC186" s="15"/>
      <c r="AD186" s="15"/>
      <c r="AE186" s="15"/>
      <c r="AR186" s="224" t="s">
        <v>107</v>
      </c>
      <c r="AT186" s="232" t="s">
        <v>71</v>
      </c>
      <c r="AU186" s="232" t="s">
        <v>79</v>
      </c>
      <c r="AY186" s="224" t="s">
        <v>172</v>
      </c>
      <c r="BK186" s="233">
        <f>SUM(BK187:BK196)</f>
        <v>0</v>
      </c>
    </row>
    <row r="187" s="2" customFormat="1" ht="16.5" customHeight="1">
      <c r="A187" s="38"/>
      <c r="B187" s="152"/>
      <c r="C187" s="153" t="s">
        <v>218</v>
      </c>
      <c r="D187" s="153" t="s">
        <v>166</v>
      </c>
      <c r="E187" s="154" t="s">
        <v>898</v>
      </c>
      <c r="F187" s="155" t="s">
        <v>899</v>
      </c>
      <c r="G187" s="156" t="s">
        <v>255</v>
      </c>
      <c r="H187" s="157">
        <v>86.200000000000003</v>
      </c>
      <c r="I187" s="158"/>
      <c r="J187" s="159">
        <f>ROUND(I187*H187,2)</f>
        <v>0</v>
      </c>
      <c r="K187" s="155" t="s">
        <v>821</v>
      </c>
      <c r="L187" s="39"/>
      <c r="M187" s="160" t="s">
        <v>3</v>
      </c>
      <c r="N187" s="161" t="s">
        <v>43</v>
      </c>
      <c r="O187" s="72"/>
      <c r="P187" s="162">
        <f>O187*H187</f>
        <v>0</v>
      </c>
      <c r="Q187" s="162">
        <v>0.432</v>
      </c>
      <c r="R187" s="162">
        <f>Q187*H187</f>
        <v>37.238399999999999</v>
      </c>
      <c r="S187" s="162">
        <v>0</v>
      </c>
      <c r="T187" s="163">
        <f>S187*H187</f>
        <v>0</v>
      </c>
      <c r="U187" s="38"/>
      <c r="V187" s="38"/>
      <c r="W187" s="38"/>
      <c r="X187" s="38"/>
      <c r="Y187" s="38"/>
      <c r="Z187" s="38"/>
      <c r="AA187" s="38"/>
      <c r="AB187" s="38"/>
      <c r="AC187" s="38"/>
      <c r="AD187" s="38"/>
      <c r="AE187" s="38"/>
      <c r="AR187" s="164" t="s">
        <v>524</v>
      </c>
      <c r="AT187" s="164" t="s">
        <v>166</v>
      </c>
      <c r="AU187" s="164" t="s">
        <v>81</v>
      </c>
      <c r="AY187" s="19" t="s">
        <v>172</v>
      </c>
      <c r="BE187" s="165">
        <f>IF(N187="základní",J187,0)</f>
        <v>0</v>
      </c>
      <c r="BF187" s="165">
        <f>IF(N187="snížená",J187,0)</f>
        <v>0</v>
      </c>
      <c r="BG187" s="165">
        <f>IF(N187="zákl. přenesená",J187,0)</f>
        <v>0</v>
      </c>
      <c r="BH187" s="165">
        <f>IF(N187="sníž. přenesená",J187,0)</f>
        <v>0</v>
      </c>
      <c r="BI187" s="165">
        <f>IF(N187="nulová",J187,0)</f>
        <v>0</v>
      </c>
      <c r="BJ187" s="19" t="s">
        <v>79</v>
      </c>
      <c r="BK187" s="165">
        <f>ROUND(I187*H187,2)</f>
        <v>0</v>
      </c>
      <c r="BL187" s="19" t="s">
        <v>524</v>
      </c>
      <c r="BM187" s="164" t="s">
        <v>900</v>
      </c>
    </row>
    <row r="188" s="2" customFormat="1">
      <c r="A188" s="38"/>
      <c r="B188" s="39"/>
      <c r="C188" s="38"/>
      <c r="D188" s="166" t="s">
        <v>174</v>
      </c>
      <c r="E188" s="38"/>
      <c r="F188" s="167" t="s">
        <v>901</v>
      </c>
      <c r="G188" s="38"/>
      <c r="H188" s="38"/>
      <c r="I188" s="168"/>
      <c r="J188" s="38"/>
      <c r="K188" s="38"/>
      <c r="L188" s="39"/>
      <c r="M188" s="169"/>
      <c r="N188" s="170"/>
      <c r="O188" s="72"/>
      <c r="P188" s="72"/>
      <c r="Q188" s="72"/>
      <c r="R188" s="72"/>
      <c r="S188" s="72"/>
      <c r="T188" s="73"/>
      <c r="U188" s="38"/>
      <c r="V188" s="38"/>
      <c r="W188" s="38"/>
      <c r="X188" s="38"/>
      <c r="Y188" s="38"/>
      <c r="Z188" s="38"/>
      <c r="AA188" s="38"/>
      <c r="AB188" s="38"/>
      <c r="AC188" s="38"/>
      <c r="AD188" s="38"/>
      <c r="AE188" s="38"/>
      <c r="AT188" s="19" t="s">
        <v>174</v>
      </c>
      <c r="AU188" s="19" t="s">
        <v>81</v>
      </c>
    </row>
    <row r="189" s="2" customFormat="1">
      <c r="A189" s="38"/>
      <c r="B189" s="39"/>
      <c r="C189" s="38"/>
      <c r="D189" s="236" t="s">
        <v>824</v>
      </c>
      <c r="E189" s="38"/>
      <c r="F189" s="237" t="s">
        <v>902</v>
      </c>
      <c r="G189" s="38"/>
      <c r="H189" s="38"/>
      <c r="I189" s="168"/>
      <c r="J189" s="38"/>
      <c r="K189" s="38"/>
      <c r="L189" s="39"/>
      <c r="M189" s="169"/>
      <c r="N189" s="170"/>
      <c r="O189" s="72"/>
      <c r="P189" s="72"/>
      <c r="Q189" s="72"/>
      <c r="R189" s="72"/>
      <c r="S189" s="72"/>
      <c r="T189" s="73"/>
      <c r="U189" s="38"/>
      <c r="V189" s="38"/>
      <c r="W189" s="38"/>
      <c r="X189" s="38"/>
      <c r="Y189" s="38"/>
      <c r="Z189" s="38"/>
      <c r="AA189" s="38"/>
      <c r="AB189" s="38"/>
      <c r="AC189" s="38"/>
      <c r="AD189" s="38"/>
      <c r="AE189" s="38"/>
      <c r="AT189" s="19" t="s">
        <v>824</v>
      </c>
      <c r="AU189" s="19" t="s">
        <v>81</v>
      </c>
    </row>
    <row r="190" s="12" customFormat="1">
      <c r="A190" s="12"/>
      <c r="B190" s="205"/>
      <c r="C190" s="12"/>
      <c r="D190" s="166" t="s">
        <v>176</v>
      </c>
      <c r="E190" s="206" t="s">
        <v>3</v>
      </c>
      <c r="F190" s="207" t="s">
        <v>903</v>
      </c>
      <c r="G190" s="12"/>
      <c r="H190" s="206" t="s">
        <v>3</v>
      </c>
      <c r="I190" s="208"/>
      <c r="J190" s="12"/>
      <c r="K190" s="12"/>
      <c r="L190" s="205"/>
      <c r="M190" s="209"/>
      <c r="N190" s="210"/>
      <c r="O190" s="210"/>
      <c r="P190" s="210"/>
      <c r="Q190" s="210"/>
      <c r="R190" s="210"/>
      <c r="S190" s="210"/>
      <c r="T190" s="211"/>
      <c r="U190" s="12"/>
      <c r="V190" s="12"/>
      <c r="W190" s="12"/>
      <c r="X190" s="12"/>
      <c r="Y190" s="12"/>
      <c r="Z190" s="12"/>
      <c r="AA190" s="12"/>
      <c r="AB190" s="12"/>
      <c r="AC190" s="12"/>
      <c r="AD190" s="12"/>
      <c r="AE190" s="12"/>
      <c r="AT190" s="206" t="s">
        <v>176</v>
      </c>
      <c r="AU190" s="206" t="s">
        <v>81</v>
      </c>
      <c r="AV190" s="12" t="s">
        <v>79</v>
      </c>
      <c r="AW190" s="12" t="s">
        <v>33</v>
      </c>
      <c r="AX190" s="12" t="s">
        <v>72</v>
      </c>
      <c r="AY190" s="206" t="s">
        <v>172</v>
      </c>
    </row>
    <row r="191" s="12" customFormat="1">
      <c r="A191" s="12"/>
      <c r="B191" s="205"/>
      <c r="C191" s="12"/>
      <c r="D191" s="166" t="s">
        <v>176</v>
      </c>
      <c r="E191" s="206" t="s">
        <v>3</v>
      </c>
      <c r="F191" s="207" t="s">
        <v>700</v>
      </c>
      <c r="G191" s="12"/>
      <c r="H191" s="206" t="s">
        <v>3</v>
      </c>
      <c r="I191" s="208"/>
      <c r="J191" s="12"/>
      <c r="K191" s="12"/>
      <c r="L191" s="205"/>
      <c r="M191" s="209"/>
      <c r="N191" s="210"/>
      <c r="O191" s="210"/>
      <c r="P191" s="210"/>
      <c r="Q191" s="210"/>
      <c r="R191" s="210"/>
      <c r="S191" s="210"/>
      <c r="T191" s="211"/>
      <c r="U191" s="12"/>
      <c r="V191" s="12"/>
      <c r="W191" s="12"/>
      <c r="X191" s="12"/>
      <c r="Y191" s="12"/>
      <c r="Z191" s="12"/>
      <c r="AA191" s="12"/>
      <c r="AB191" s="12"/>
      <c r="AC191" s="12"/>
      <c r="AD191" s="12"/>
      <c r="AE191" s="12"/>
      <c r="AT191" s="206" t="s">
        <v>176</v>
      </c>
      <c r="AU191" s="206" t="s">
        <v>81</v>
      </c>
      <c r="AV191" s="12" t="s">
        <v>79</v>
      </c>
      <c r="AW191" s="12" t="s">
        <v>33</v>
      </c>
      <c r="AX191" s="12" t="s">
        <v>72</v>
      </c>
      <c r="AY191" s="206" t="s">
        <v>172</v>
      </c>
    </row>
    <row r="192" s="12" customFormat="1">
      <c r="A192" s="12"/>
      <c r="B192" s="205"/>
      <c r="C192" s="12"/>
      <c r="D192" s="166" t="s">
        <v>176</v>
      </c>
      <c r="E192" s="206" t="s">
        <v>3</v>
      </c>
      <c r="F192" s="207" t="s">
        <v>904</v>
      </c>
      <c r="G192" s="12"/>
      <c r="H192" s="206" t="s">
        <v>3</v>
      </c>
      <c r="I192" s="208"/>
      <c r="J192" s="12"/>
      <c r="K192" s="12"/>
      <c r="L192" s="205"/>
      <c r="M192" s="209"/>
      <c r="N192" s="210"/>
      <c r="O192" s="210"/>
      <c r="P192" s="210"/>
      <c r="Q192" s="210"/>
      <c r="R192" s="210"/>
      <c r="S192" s="210"/>
      <c r="T192" s="211"/>
      <c r="U192" s="12"/>
      <c r="V192" s="12"/>
      <c r="W192" s="12"/>
      <c r="X192" s="12"/>
      <c r="Y192" s="12"/>
      <c r="Z192" s="12"/>
      <c r="AA192" s="12"/>
      <c r="AB192" s="12"/>
      <c r="AC192" s="12"/>
      <c r="AD192" s="12"/>
      <c r="AE192" s="12"/>
      <c r="AT192" s="206" t="s">
        <v>176</v>
      </c>
      <c r="AU192" s="206" t="s">
        <v>81</v>
      </c>
      <c r="AV192" s="12" t="s">
        <v>79</v>
      </c>
      <c r="AW192" s="12" t="s">
        <v>33</v>
      </c>
      <c r="AX192" s="12" t="s">
        <v>72</v>
      </c>
      <c r="AY192" s="206" t="s">
        <v>172</v>
      </c>
    </row>
    <row r="193" s="10" customFormat="1">
      <c r="A193" s="10"/>
      <c r="B193" s="171"/>
      <c r="C193" s="10"/>
      <c r="D193" s="166" t="s">
        <v>176</v>
      </c>
      <c r="E193" s="172" t="s">
        <v>3</v>
      </c>
      <c r="F193" s="173" t="s">
        <v>905</v>
      </c>
      <c r="G193" s="10"/>
      <c r="H193" s="174">
        <v>50.200000000000003</v>
      </c>
      <c r="I193" s="175"/>
      <c r="J193" s="10"/>
      <c r="K193" s="10"/>
      <c r="L193" s="171"/>
      <c r="M193" s="176"/>
      <c r="N193" s="177"/>
      <c r="O193" s="177"/>
      <c r="P193" s="177"/>
      <c r="Q193" s="177"/>
      <c r="R193" s="177"/>
      <c r="S193" s="177"/>
      <c r="T193" s="178"/>
      <c r="U193" s="10"/>
      <c r="V193" s="10"/>
      <c r="W193" s="10"/>
      <c r="X193" s="10"/>
      <c r="Y193" s="10"/>
      <c r="Z193" s="10"/>
      <c r="AA193" s="10"/>
      <c r="AB193" s="10"/>
      <c r="AC193" s="10"/>
      <c r="AD193" s="10"/>
      <c r="AE193" s="10"/>
      <c r="AT193" s="172" t="s">
        <v>176</v>
      </c>
      <c r="AU193" s="172" t="s">
        <v>81</v>
      </c>
      <c r="AV193" s="10" t="s">
        <v>81</v>
      </c>
      <c r="AW193" s="10" t="s">
        <v>33</v>
      </c>
      <c r="AX193" s="10" t="s">
        <v>72</v>
      </c>
      <c r="AY193" s="172" t="s">
        <v>172</v>
      </c>
    </row>
    <row r="194" s="12" customFormat="1">
      <c r="A194" s="12"/>
      <c r="B194" s="205"/>
      <c r="C194" s="12"/>
      <c r="D194" s="166" t="s">
        <v>176</v>
      </c>
      <c r="E194" s="206" t="s">
        <v>3</v>
      </c>
      <c r="F194" s="207" t="s">
        <v>906</v>
      </c>
      <c r="G194" s="12"/>
      <c r="H194" s="206" t="s">
        <v>3</v>
      </c>
      <c r="I194" s="208"/>
      <c r="J194" s="12"/>
      <c r="K194" s="12"/>
      <c r="L194" s="205"/>
      <c r="M194" s="209"/>
      <c r="N194" s="210"/>
      <c r="O194" s="210"/>
      <c r="P194" s="210"/>
      <c r="Q194" s="210"/>
      <c r="R194" s="210"/>
      <c r="S194" s="210"/>
      <c r="T194" s="211"/>
      <c r="U194" s="12"/>
      <c r="V194" s="12"/>
      <c r="W194" s="12"/>
      <c r="X194" s="12"/>
      <c r="Y194" s="12"/>
      <c r="Z194" s="12"/>
      <c r="AA194" s="12"/>
      <c r="AB194" s="12"/>
      <c r="AC194" s="12"/>
      <c r="AD194" s="12"/>
      <c r="AE194" s="12"/>
      <c r="AT194" s="206" t="s">
        <v>176</v>
      </c>
      <c r="AU194" s="206" t="s">
        <v>81</v>
      </c>
      <c r="AV194" s="12" t="s">
        <v>79</v>
      </c>
      <c r="AW194" s="12" t="s">
        <v>33</v>
      </c>
      <c r="AX194" s="12" t="s">
        <v>72</v>
      </c>
      <c r="AY194" s="206" t="s">
        <v>172</v>
      </c>
    </row>
    <row r="195" s="10" customFormat="1">
      <c r="A195" s="10"/>
      <c r="B195" s="171"/>
      <c r="C195" s="10"/>
      <c r="D195" s="166" t="s">
        <v>176</v>
      </c>
      <c r="E195" s="172" t="s">
        <v>3</v>
      </c>
      <c r="F195" s="173" t="s">
        <v>907</v>
      </c>
      <c r="G195" s="10"/>
      <c r="H195" s="174">
        <v>36</v>
      </c>
      <c r="I195" s="175"/>
      <c r="J195" s="10"/>
      <c r="K195" s="10"/>
      <c r="L195" s="171"/>
      <c r="M195" s="176"/>
      <c r="N195" s="177"/>
      <c r="O195" s="177"/>
      <c r="P195" s="177"/>
      <c r="Q195" s="177"/>
      <c r="R195" s="177"/>
      <c r="S195" s="177"/>
      <c r="T195" s="178"/>
      <c r="U195" s="10"/>
      <c r="V195" s="10"/>
      <c r="W195" s="10"/>
      <c r="X195" s="10"/>
      <c r="Y195" s="10"/>
      <c r="Z195" s="10"/>
      <c r="AA195" s="10"/>
      <c r="AB195" s="10"/>
      <c r="AC195" s="10"/>
      <c r="AD195" s="10"/>
      <c r="AE195" s="10"/>
      <c r="AT195" s="172" t="s">
        <v>176</v>
      </c>
      <c r="AU195" s="172" t="s">
        <v>81</v>
      </c>
      <c r="AV195" s="10" t="s">
        <v>81</v>
      </c>
      <c r="AW195" s="10" t="s">
        <v>33</v>
      </c>
      <c r="AX195" s="10" t="s">
        <v>72</v>
      </c>
      <c r="AY195" s="172" t="s">
        <v>172</v>
      </c>
    </row>
    <row r="196" s="11" customFormat="1">
      <c r="A196" s="11"/>
      <c r="B196" s="180"/>
      <c r="C196" s="11"/>
      <c r="D196" s="166" t="s">
        <v>176</v>
      </c>
      <c r="E196" s="181" t="s">
        <v>3</v>
      </c>
      <c r="F196" s="182" t="s">
        <v>197</v>
      </c>
      <c r="G196" s="11"/>
      <c r="H196" s="183">
        <v>86.200000000000003</v>
      </c>
      <c r="I196" s="184"/>
      <c r="J196" s="11"/>
      <c r="K196" s="11"/>
      <c r="L196" s="180"/>
      <c r="M196" s="212"/>
      <c r="N196" s="213"/>
      <c r="O196" s="213"/>
      <c r="P196" s="213"/>
      <c r="Q196" s="213"/>
      <c r="R196" s="213"/>
      <c r="S196" s="213"/>
      <c r="T196" s="214"/>
      <c r="U196" s="11"/>
      <c r="V196" s="11"/>
      <c r="W196" s="11"/>
      <c r="X196" s="11"/>
      <c r="Y196" s="11"/>
      <c r="Z196" s="11"/>
      <c r="AA196" s="11"/>
      <c r="AB196" s="11"/>
      <c r="AC196" s="11"/>
      <c r="AD196" s="11"/>
      <c r="AE196" s="11"/>
      <c r="AT196" s="181" t="s">
        <v>176</v>
      </c>
      <c r="AU196" s="181" t="s">
        <v>81</v>
      </c>
      <c r="AV196" s="11" t="s">
        <v>171</v>
      </c>
      <c r="AW196" s="11" t="s">
        <v>33</v>
      </c>
      <c r="AX196" s="11" t="s">
        <v>79</v>
      </c>
      <c r="AY196" s="181" t="s">
        <v>172</v>
      </c>
    </row>
    <row r="197" s="2" customFormat="1" ht="6.96" customHeight="1">
      <c r="A197" s="38"/>
      <c r="B197" s="55"/>
      <c r="C197" s="56"/>
      <c r="D197" s="56"/>
      <c r="E197" s="56"/>
      <c r="F197" s="56"/>
      <c r="G197" s="56"/>
      <c r="H197" s="56"/>
      <c r="I197" s="56"/>
      <c r="J197" s="56"/>
      <c r="K197" s="56"/>
      <c r="L197" s="39"/>
      <c r="M197" s="38"/>
      <c r="O197" s="38"/>
      <c r="P197" s="38"/>
      <c r="Q197" s="38"/>
      <c r="R197" s="38"/>
      <c r="S197" s="38"/>
      <c r="T197" s="38"/>
      <c r="U197" s="38"/>
      <c r="V197" s="38"/>
      <c r="W197" s="38"/>
      <c r="X197" s="38"/>
      <c r="Y197" s="38"/>
      <c r="Z197" s="38"/>
      <c r="AA197" s="38"/>
      <c r="AB197" s="38"/>
      <c r="AC197" s="38"/>
      <c r="AD197" s="38"/>
      <c r="AE197" s="38"/>
    </row>
  </sheetData>
  <autoFilter ref="C98:K19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4" r:id="rId1" display="https://podminky.urs.cz/item/CS_URS_2023_01/119001423"/>
    <hyperlink ref="F113" r:id="rId2" display="https://podminky.urs.cz/item/CS_URS_2023_01/181951112"/>
    <hyperlink ref="F129" r:id="rId3" display="https://podminky.urs.cz/item/CS_URS_2023_01/451315111"/>
    <hyperlink ref="F143" r:id="rId4" display="https://podminky.urs.cz/item/CS_URS_2023_01/564851111"/>
    <hyperlink ref="F163" r:id="rId5" display="https://podminky.urs.cz/item/CS_URS_2023_01/569831111"/>
    <hyperlink ref="F174" r:id="rId6" display="https://podminky.urs.cz/item/CS_URS_2023_01/939292015"/>
    <hyperlink ref="F184" r:id="rId7" display="https://podminky.urs.cz/item/CS_URS_2023_01/998225111"/>
    <hyperlink ref="F189" r:id="rId8" display="https://podminky.urs.cz/item/CS_URS_2023_01/460662114"/>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113</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449</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908</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ROUND((SUM(BE85:BE89)),  2)</f>
        <v>0</v>
      </c>
      <c r="G35" s="38"/>
      <c r="H35" s="38"/>
      <c r="I35" s="132">
        <v>0.20999999999999999</v>
      </c>
      <c r="J35" s="131">
        <f>ROUND(((SUM(BE85:BE89))*I35),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ROUND((SUM(BF85:BF89)),  2)</f>
        <v>0</v>
      </c>
      <c r="G36" s="38"/>
      <c r="H36" s="38"/>
      <c r="I36" s="132">
        <v>0.14999999999999999</v>
      </c>
      <c r="J36" s="131">
        <f>ROUND(((SUM(BF85:BF89))*I36),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ROUND((SUM(BG85:BG89)),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ROUND((SUM(BH85:BH89)),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ROUND((SUM(BI85:BI89)),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449</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2.4 - Materiál objednatele</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449</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2.4 - Materiál objednatele</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SUM(P86:P89)</f>
        <v>0</v>
      </c>
      <c r="Q85" s="84"/>
      <c r="R85" s="149">
        <f>SUM(R86:R89)</f>
        <v>0</v>
      </c>
      <c r="S85" s="84"/>
      <c r="T85" s="150">
        <f>SUM(T86:T89)</f>
        <v>0</v>
      </c>
      <c r="U85" s="38"/>
      <c r="V85" s="38"/>
      <c r="W85" s="38"/>
      <c r="X85" s="38"/>
      <c r="Y85" s="38"/>
      <c r="Z85" s="38"/>
      <c r="AA85" s="38"/>
      <c r="AB85" s="38"/>
      <c r="AC85" s="38"/>
      <c r="AD85" s="38"/>
      <c r="AE85" s="38"/>
      <c r="AT85" s="19" t="s">
        <v>71</v>
      </c>
      <c r="AU85" s="19" t="s">
        <v>152</v>
      </c>
      <c r="BK85" s="151">
        <f>SUM(BK86:BK89)</f>
        <v>0</v>
      </c>
    </row>
    <row r="86" s="2" customFormat="1" ht="16.5" customHeight="1">
      <c r="A86" s="38"/>
      <c r="B86" s="152"/>
      <c r="C86" s="188" t="s">
        <v>79</v>
      </c>
      <c r="D86" s="188" t="s">
        <v>211</v>
      </c>
      <c r="E86" s="189" t="s">
        <v>440</v>
      </c>
      <c r="F86" s="190" t="s">
        <v>441</v>
      </c>
      <c r="G86" s="191" t="s">
        <v>221</v>
      </c>
      <c r="H86" s="192">
        <v>881</v>
      </c>
      <c r="I86" s="193"/>
      <c r="J86" s="194">
        <f>ROUND(I86*H86,2)</f>
        <v>0</v>
      </c>
      <c r="K86" s="190" t="s">
        <v>392</v>
      </c>
      <c r="L86" s="195"/>
      <c r="M86" s="196" t="s">
        <v>3</v>
      </c>
      <c r="N86" s="197"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218</v>
      </c>
      <c r="AT86" s="164" t="s">
        <v>211</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442</v>
      </c>
    </row>
    <row r="87" s="2" customFormat="1">
      <c r="A87" s="38"/>
      <c r="B87" s="39"/>
      <c r="C87" s="38"/>
      <c r="D87" s="166" t="s">
        <v>174</v>
      </c>
      <c r="E87" s="38"/>
      <c r="F87" s="167" t="s">
        <v>441</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2" customFormat="1" ht="16.5" customHeight="1">
      <c r="A88" s="38"/>
      <c r="B88" s="152"/>
      <c r="C88" s="188" t="s">
        <v>81</v>
      </c>
      <c r="D88" s="188" t="s">
        <v>211</v>
      </c>
      <c r="E88" s="189" t="s">
        <v>909</v>
      </c>
      <c r="F88" s="190" t="s">
        <v>910</v>
      </c>
      <c r="G88" s="191" t="s">
        <v>255</v>
      </c>
      <c r="H88" s="192">
        <v>15.6</v>
      </c>
      <c r="I88" s="193"/>
      <c r="J88" s="194">
        <f>ROUND(I88*H88,2)</f>
        <v>0</v>
      </c>
      <c r="K88" s="190" t="s">
        <v>392</v>
      </c>
      <c r="L88" s="195"/>
      <c r="M88" s="196" t="s">
        <v>3</v>
      </c>
      <c r="N88" s="197" t="s">
        <v>43</v>
      </c>
      <c r="O88" s="72"/>
      <c r="P88" s="162">
        <f>O88*H88</f>
        <v>0</v>
      </c>
      <c r="Q88" s="162">
        <v>0</v>
      </c>
      <c r="R88" s="162">
        <f>Q88*H88</f>
        <v>0</v>
      </c>
      <c r="S88" s="162">
        <v>0</v>
      </c>
      <c r="T88" s="163">
        <f>S88*H88</f>
        <v>0</v>
      </c>
      <c r="U88" s="38"/>
      <c r="V88" s="38"/>
      <c r="W88" s="38"/>
      <c r="X88" s="38"/>
      <c r="Y88" s="38"/>
      <c r="Z88" s="38"/>
      <c r="AA88" s="38"/>
      <c r="AB88" s="38"/>
      <c r="AC88" s="38"/>
      <c r="AD88" s="38"/>
      <c r="AE88" s="38"/>
      <c r="AR88" s="164" t="s">
        <v>218</v>
      </c>
      <c r="AT88" s="164" t="s">
        <v>211</v>
      </c>
      <c r="AU88" s="164" t="s">
        <v>72</v>
      </c>
      <c r="AY88" s="19" t="s">
        <v>172</v>
      </c>
      <c r="BE88" s="165">
        <f>IF(N88="základní",J88,0)</f>
        <v>0</v>
      </c>
      <c r="BF88" s="165">
        <f>IF(N88="snížená",J88,0)</f>
        <v>0</v>
      </c>
      <c r="BG88" s="165">
        <f>IF(N88="zákl. přenesená",J88,0)</f>
        <v>0</v>
      </c>
      <c r="BH88" s="165">
        <f>IF(N88="sníž. přenesená",J88,0)</f>
        <v>0</v>
      </c>
      <c r="BI88" s="165">
        <f>IF(N88="nulová",J88,0)</f>
        <v>0</v>
      </c>
      <c r="BJ88" s="19" t="s">
        <v>79</v>
      </c>
      <c r="BK88" s="165">
        <f>ROUND(I88*H88,2)</f>
        <v>0</v>
      </c>
      <c r="BL88" s="19" t="s">
        <v>171</v>
      </c>
      <c r="BM88" s="164" t="s">
        <v>911</v>
      </c>
    </row>
    <row r="89" s="2" customFormat="1">
      <c r="A89" s="38"/>
      <c r="B89" s="39"/>
      <c r="C89" s="38"/>
      <c r="D89" s="166" t="s">
        <v>174</v>
      </c>
      <c r="E89" s="38"/>
      <c r="F89" s="167" t="s">
        <v>910</v>
      </c>
      <c r="G89" s="38"/>
      <c r="H89" s="38"/>
      <c r="I89" s="168"/>
      <c r="J89" s="38"/>
      <c r="K89" s="38"/>
      <c r="L89" s="39"/>
      <c r="M89" s="201"/>
      <c r="N89" s="202"/>
      <c r="O89" s="203"/>
      <c r="P89" s="203"/>
      <c r="Q89" s="203"/>
      <c r="R89" s="203"/>
      <c r="S89" s="203"/>
      <c r="T89" s="204"/>
      <c r="U89" s="38"/>
      <c r="V89" s="38"/>
      <c r="W89" s="38"/>
      <c r="X89" s="38"/>
      <c r="Y89" s="38"/>
      <c r="Z89" s="38"/>
      <c r="AA89" s="38"/>
      <c r="AB89" s="38"/>
      <c r="AC89" s="38"/>
      <c r="AD89" s="38"/>
      <c r="AE89" s="38"/>
      <c r="AT89" s="19" t="s">
        <v>174</v>
      </c>
      <c r="AU89" s="19" t="s">
        <v>72</v>
      </c>
    </row>
    <row r="90" s="2" customFormat="1" ht="6.96" customHeight="1">
      <c r="A90" s="38"/>
      <c r="B90" s="55"/>
      <c r="C90" s="56"/>
      <c r="D90" s="56"/>
      <c r="E90" s="56"/>
      <c r="F90" s="56"/>
      <c r="G90" s="56"/>
      <c r="H90" s="56"/>
      <c r="I90" s="56"/>
      <c r="J90" s="56"/>
      <c r="K90" s="56"/>
      <c r="L90" s="39"/>
      <c r="M90" s="38"/>
      <c r="O90" s="38"/>
      <c r="P90" s="38"/>
      <c r="Q90" s="38"/>
      <c r="R90" s="38"/>
      <c r="S90" s="38"/>
      <c r="T90" s="38"/>
      <c r="U90" s="38"/>
      <c r="V90" s="38"/>
      <c r="W90" s="38"/>
      <c r="X90" s="38"/>
      <c r="Y90" s="38"/>
      <c r="Z90" s="38"/>
      <c r="AA90" s="38"/>
      <c r="AB90" s="38"/>
      <c r="AC90" s="38"/>
      <c r="AD90" s="38"/>
      <c r="AE90" s="38"/>
    </row>
  </sheetData>
  <autoFilter ref="C84:K8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912</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913</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ROUND((SUM(BE85:BE169)),  2)</f>
        <v>0</v>
      </c>
      <c r="G35" s="38"/>
      <c r="H35" s="38"/>
      <c r="I35" s="132">
        <v>0.20999999999999999</v>
      </c>
      <c r="J35" s="131">
        <f>ROUND(((SUM(BE85:BE169))*I35),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ROUND((SUM(BF85:BF169)),  2)</f>
        <v>0</v>
      </c>
      <c r="G36" s="38"/>
      <c r="H36" s="38"/>
      <c r="I36" s="132">
        <v>0.14999999999999999</v>
      </c>
      <c r="J36" s="131">
        <f>ROUND(((SUM(BF85:BF169))*I36),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ROUND((SUM(BG85:BG169)),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ROUND((SUM(BH85:BH169)),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ROUND((SUM(BI85:BI169)),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912</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3.1 - Výměna pražců a čištění KL, km 147,849 - 148,049</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912</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3.1 - Výměna pražců a čištění KL, km 147,849 - 148,049</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SUM(P86:P169)</f>
        <v>0</v>
      </c>
      <c r="Q85" s="84"/>
      <c r="R85" s="149">
        <f>SUM(R86:R169)</f>
        <v>283.85408000000001</v>
      </c>
      <c r="S85" s="84"/>
      <c r="T85" s="150">
        <f>SUM(T86:T169)</f>
        <v>0</v>
      </c>
      <c r="U85" s="38"/>
      <c r="V85" s="38"/>
      <c r="W85" s="38"/>
      <c r="X85" s="38"/>
      <c r="Y85" s="38"/>
      <c r="Z85" s="38"/>
      <c r="AA85" s="38"/>
      <c r="AB85" s="38"/>
      <c r="AC85" s="38"/>
      <c r="AD85" s="38"/>
      <c r="AE85" s="38"/>
      <c r="AT85" s="19" t="s">
        <v>71</v>
      </c>
      <c r="AU85" s="19" t="s">
        <v>152</v>
      </c>
      <c r="BK85" s="151">
        <f>SUM(BK86:BK169)</f>
        <v>0</v>
      </c>
    </row>
    <row r="86" s="2" customFormat="1" ht="16.5" customHeight="1">
      <c r="A86" s="38"/>
      <c r="B86" s="152"/>
      <c r="C86" s="153" t="s">
        <v>79</v>
      </c>
      <c r="D86" s="153" t="s">
        <v>166</v>
      </c>
      <c r="E86" s="154" t="s">
        <v>167</v>
      </c>
      <c r="F86" s="155" t="s">
        <v>168</v>
      </c>
      <c r="G86" s="156" t="s">
        <v>169</v>
      </c>
      <c r="H86" s="157">
        <v>300</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914</v>
      </c>
    </row>
    <row r="87" s="2" customFormat="1">
      <c r="A87" s="38"/>
      <c r="B87" s="39"/>
      <c r="C87" s="38"/>
      <c r="D87" s="166" t="s">
        <v>174</v>
      </c>
      <c r="E87" s="38"/>
      <c r="F87" s="167" t="s">
        <v>175</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915</v>
      </c>
      <c r="G88" s="10"/>
      <c r="H88" s="174">
        <v>300</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53" t="s">
        <v>81</v>
      </c>
      <c r="D89" s="153" t="s">
        <v>166</v>
      </c>
      <c r="E89" s="154" t="s">
        <v>178</v>
      </c>
      <c r="F89" s="155" t="s">
        <v>179</v>
      </c>
      <c r="G89" s="156" t="s">
        <v>180</v>
      </c>
      <c r="H89" s="157">
        <v>3.5</v>
      </c>
      <c r="I89" s="158"/>
      <c r="J89" s="159">
        <f>ROUND(I89*H89,2)</f>
        <v>0</v>
      </c>
      <c r="K89" s="155" t="s">
        <v>170</v>
      </c>
      <c r="L89" s="39"/>
      <c r="M89" s="160" t="s">
        <v>3</v>
      </c>
      <c r="N89" s="161" t="s">
        <v>43</v>
      </c>
      <c r="O89" s="72"/>
      <c r="P89" s="162">
        <f>O89*H89</f>
        <v>0</v>
      </c>
      <c r="Q89" s="162">
        <v>0</v>
      </c>
      <c r="R89" s="162">
        <f>Q89*H89</f>
        <v>0</v>
      </c>
      <c r="S89" s="162">
        <v>0</v>
      </c>
      <c r="T89" s="163">
        <f>S89*H89</f>
        <v>0</v>
      </c>
      <c r="U89" s="38"/>
      <c r="V89" s="38"/>
      <c r="W89" s="38"/>
      <c r="X89" s="38"/>
      <c r="Y89" s="38"/>
      <c r="Z89" s="38"/>
      <c r="AA89" s="38"/>
      <c r="AB89" s="38"/>
      <c r="AC89" s="38"/>
      <c r="AD89" s="38"/>
      <c r="AE89" s="38"/>
      <c r="AR89" s="164" t="s">
        <v>171</v>
      </c>
      <c r="AT89" s="164" t="s">
        <v>166</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916</v>
      </c>
    </row>
    <row r="90" s="2" customFormat="1">
      <c r="A90" s="38"/>
      <c r="B90" s="39"/>
      <c r="C90" s="38"/>
      <c r="D90" s="166" t="s">
        <v>174</v>
      </c>
      <c r="E90" s="38"/>
      <c r="F90" s="167" t="s">
        <v>182</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10" customFormat="1">
      <c r="A91" s="10"/>
      <c r="B91" s="171"/>
      <c r="C91" s="10"/>
      <c r="D91" s="166" t="s">
        <v>176</v>
      </c>
      <c r="E91" s="172" t="s">
        <v>3</v>
      </c>
      <c r="F91" s="173" t="s">
        <v>183</v>
      </c>
      <c r="G91" s="10"/>
      <c r="H91" s="174">
        <v>3.5</v>
      </c>
      <c r="I91" s="175"/>
      <c r="J91" s="10"/>
      <c r="K91" s="10"/>
      <c r="L91" s="171"/>
      <c r="M91" s="176"/>
      <c r="N91" s="177"/>
      <c r="O91" s="177"/>
      <c r="P91" s="177"/>
      <c r="Q91" s="177"/>
      <c r="R91" s="177"/>
      <c r="S91" s="177"/>
      <c r="T91" s="178"/>
      <c r="U91" s="10"/>
      <c r="V91" s="10"/>
      <c r="W91" s="10"/>
      <c r="X91" s="10"/>
      <c r="Y91" s="10"/>
      <c r="Z91" s="10"/>
      <c r="AA91" s="10"/>
      <c r="AB91" s="10"/>
      <c r="AC91" s="10"/>
      <c r="AD91" s="10"/>
      <c r="AE91" s="10"/>
      <c r="AT91" s="172" t="s">
        <v>176</v>
      </c>
      <c r="AU91" s="172" t="s">
        <v>72</v>
      </c>
      <c r="AV91" s="10" t="s">
        <v>81</v>
      </c>
      <c r="AW91" s="10" t="s">
        <v>33</v>
      </c>
      <c r="AX91" s="10" t="s">
        <v>79</v>
      </c>
      <c r="AY91" s="172" t="s">
        <v>172</v>
      </c>
    </row>
    <row r="92" s="2" customFormat="1" ht="16.5" customHeight="1">
      <c r="A92" s="38"/>
      <c r="B92" s="152"/>
      <c r="C92" s="153" t="s">
        <v>107</v>
      </c>
      <c r="D92" s="153" t="s">
        <v>166</v>
      </c>
      <c r="E92" s="154" t="s">
        <v>184</v>
      </c>
      <c r="F92" s="155" t="s">
        <v>185</v>
      </c>
      <c r="G92" s="156" t="s">
        <v>186</v>
      </c>
      <c r="H92" s="157">
        <v>0.20000000000000001</v>
      </c>
      <c r="I92" s="158"/>
      <c r="J92" s="159">
        <f>ROUND(I92*H92,2)</f>
        <v>0</v>
      </c>
      <c r="K92" s="155" t="s">
        <v>170</v>
      </c>
      <c r="L92" s="39"/>
      <c r="M92" s="160" t="s">
        <v>3</v>
      </c>
      <c r="N92" s="161" t="s">
        <v>43</v>
      </c>
      <c r="O92" s="72"/>
      <c r="P92" s="162">
        <f>O92*H92</f>
        <v>0</v>
      </c>
      <c r="Q92" s="162">
        <v>0</v>
      </c>
      <c r="R92" s="162">
        <f>Q92*H92</f>
        <v>0</v>
      </c>
      <c r="S92" s="162">
        <v>0</v>
      </c>
      <c r="T92" s="163">
        <f>S92*H92</f>
        <v>0</v>
      </c>
      <c r="U92" s="38"/>
      <c r="V92" s="38"/>
      <c r="W92" s="38"/>
      <c r="X92" s="38"/>
      <c r="Y92" s="38"/>
      <c r="Z92" s="38"/>
      <c r="AA92" s="38"/>
      <c r="AB92" s="38"/>
      <c r="AC92" s="38"/>
      <c r="AD92" s="38"/>
      <c r="AE92" s="38"/>
      <c r="AR92" s="164" t="s">
        <v>171</v>
      </c>
      <c r="AT92" s="164" t="s">
        <v>166</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171</v>
      </c>
      <c r="BM92" s="164" t="s">
        <v>917</v>
      </c>
    </row>
    <row r="93" s="2" customFormat="1">
      <c r="A93" s="38"/>
      <c r="B93" s="39"/>
      <c r="C93" s="38"/>
      <c r="D93" s="166" t="s">
        <v>174</v>
      </c>
      <c r="E93" s="38"/>
      <c r="F93" s="167" t="s">
        <v>188</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2" customFormat="1" ht="16.5" customHeight="1">
      <c r="A94" s="38"/>
      <c r="B94" s="152"/>
      <c r="C94" s="153" t="s">
        <v>171</v>
      </c>
      <c r="D94" s="153" t="s">
        <v>166</v>
      </c>
      <c r="E94" s="154" t="s">
        <v>189</v>
      </c>
      <c r="F94" s="155" t="s">
        <v>190</v>
      </c>
      <c r="G94" s="156" t="s">
        <v>186</v>
      </c>
      <c r="H94" s="157">
        <v>0.29999999999999999</v>
      </c>
      <c r="I94" s="158"/>
      <c r="J94" s="159">
        <f>ROUND(I94*H94,2)</f>
        <v>0</v>
      </c>
      <c r="K94" s="155" t="s">
        <v>170</v>
      </c>
      <c r="L94" s="39"/>
      <c r="M94" s="160" t="s">
        <v>3</v>
      </c>
      <c r="N94" s="161" t="s">
        <v>43</v>
      </c>
      <c r="O94" s="72"/>
      <c r="P94" s="162">
        <f>O94*H94</f>
        <v>0</v>
      </c>
      <c r="Q94" s="162">
        <v>0</v>
      </c>
      <c r="R94" s="162">
        <f>Q94*H94</f>
        <v>0</v>
      </c>
      <c r="S94" s="162">
        <v>0</v>
      </c>
      <c r="T94" s="163">
        <f>S94*H94</f>
        <v>0</v>
      </c>
      <c r="U94" s="38"/>
      <c r="V94" s="38"/>
      <c r="W94" s="38"/>
      <c r="X94" s="38"/>
      <c r="Y94" s="38"/>
      <c r="Z94" s="38"/>
      <c r="AA94" s="38"/>
      <c r="AB94" s="38"/>
      <c r="AC94" s="38"/>
      <c r="AD94" s="38"/>
      <c r="AE94" s="38"/>
      <c r="AR94" s="164" t="s">
        <v>171</v>
      </c>
      <c r="AT94" s="164" t="s">
        <v>166</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171</v>
      </c>
      <c r="BM94" s="164" t="s">
        <v>918</v>
      </c>
    </row>
    <row r="95" s="2" customFormat="1">
      <c r="A95" s="38"/>
      <c r="B95" s="39"/>
      <c r="C95" s="38"/>
      <c r="D95" s="166" t="s">
        <v>174</v>
      </c>
      <c r="E95" s="38"/>
      <c r="F95" s="167" t="s">
        <v>192</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2" customFormat="1">
      <c r="A96" s="38"/>
      <c r="B96" s="39"/>
      <c r="C96" s="38"/>
      <c r="D96" s="166" t="s">
        <v>193</v>
      </c>
      <c r="E96" s="38"/>
      <c r="F96" s="179" t="s">
        <v>194</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193</v>
      </c>
      <c r="AU96" s="19" t="s">
        <v>72</v>
      </c>
    </row>
    <row r="97" s="10" customFormat="1">
      <c r="A97" s="10"/>
      <c r="B97" s="171"/>
      <c r="C97" s="10"/>
      <c r="D97" s="166" t="s">
        <v>176</v>
      </c>
      <c r="E97" s="172" t="s">
        <v>3</v>
      </c>
      <c r="F97" s="173" t="s">
        <v>919</v>
      </c>
      <c r="G97" s="10"/>
      <c r="H97" s="174">
        <v>0.20000000000000001</v>
      </c>
      <c r="I97" s="175"/>
      <c r="J97" s="10"/>
      <c r="K97" s="10"/>
      <c r="L97" s="171"/>
      <c r="M97" s="176"/>
      <c r="N97" s="177"/>
      <c r="O97" s="177"/>
      <c r="P97" s="177"/>
      <c r="Q97" s="177"/>
      <c r="R97" s="177"/>
      <c r="S97" s="177"/>
      <c r="T97" s="178"/>
      <c r="U97" s="10"/>
      <c r="V97" s="10"/>
      <c r="W97" s="10"/>
      <c r="X97" s="10"/>
      <c r="Y97" s="10"/>
      <c r="Z97" s="10"/>
      <c r="AA97" s="10"/>
      <c r="AB97" s="10"/>
      <c r="AC97" s="10"/>
      <c r="AD97" s="10"/>
      <c r="AE97" s="10"/>
      <c r="AT97" s="172" t="s">
        <v>176</v>
      </c>
      <c r="AU97" s="172" t="s">
        <v>72</v>
      </c>
      <c r="AV97" s="10" t="s">
        <v>81</v>
      </c>
      <c r="AW97" s="10" t="s">
        <v>33</v>
      </c>
      <c r="AX97" s="10" t="s">
        <v>72</v>
      </c>
      <c r="AY97" s="172" t="s">
        <v>172</v>
      </c>
    </row>
    <row r="98" s="10" customFormat="1">
      <c r="A98" s="10"/>
      <c r="B98" s="171"/>
      <c r="C98" s="10"/>
      <c r="D98" s="166" t="s">
        <v>176</v>
      </c>
      <c r="E98" s="172" t="s">
        <v>3</v>
      </c>
      <c r="F98" s="173" t="s">
        <v>458</v>
      </c>
      <c r="G98" s="10"/>
      <c r="H98" s="174">
        <v>0.10000000000000001</v>
      </c>
      <c r="I98" s="175"/>
      <c r="J98" s="10"/>
      <c r="K98" s="10"/>
      <c r="L98" s="171"/>
      <c r="M98" s="176"/>
      <c r="N98" s="177"/>
      <c r="O98" s="177"/>
      <c r="P98" s="177"/>
      <c r="Q98" s="177"/>
      <c r="R98" s="177"/>
      <c r="S98" s="177"/>
      <c r="T98" s="178"/>
      <c r="U98" s="10"/>
      <c r="V98" s="10"/>
      <c r="W98" s="10"/>
      <c r="X98" s="10"/>
      <c r="Y98" s="10"/>
      <c r="Z98" s="10"/>
      <c r="AA98" s="10"/>
      <c r="AB98" s="10"/>
      <c r="AC98" s="10"/>
      <c r="AD98" s="10"/>
      <c r="AE98" s="10"/>
      <c r="AT98" s="172" t="s">
        <v>176</v>
      </c>
      <c r="AU98" s="172" t="s">
        <v>72</v>
      </c>
      <c r="AV98" s="10" t="s">
        <v>81</v>
      </c>
      <c r="AW98" s="10" t="s">
        <v>33</v>
      </c>
      <c r="AX98" s="10" t="s">
        <v>72</v>
      </c>
      <c r="AY98" s="172" t="s">
        <v>172</v>
      </c>
    </row>
    <row r="99" s="11" customFormat="1">
      <c r="A99" s="11"/>
      <c r="B99" s="180"/>
      <c r="C99" s="11"/>
      <c r="D99" s="166" t="s">
        <v>176</v>
      </c>
      <c r="E99" s="181" t="s">
        <v>3</v>
      </c>
      <c r="F99" s="182" t="s">
        <v>197</v>
      </c>
      <c r="G99" s="11"/>
      <c r="H99" s="183">
        <v>0.29999999999999999</v>
      </c>
      <c r="I99" s="184"/>
      <c r="J99" s="11"/>
      <c r="K99" s="11"/>
      <c r="L99" s="180"/>
      <c r="M99" s="185"/>
      <c r="N99" s="186"/>
      <c r="O99" s="186"/>
      <c r="P99" s="186"/>
      <c r="Q99" s="186"/>
      <c r="R99" s="186"/>
      <c r="S99" s="186"/>
      <c r="T99" s="187"/>
      <c r="U99" s="11"/>
      <c r="V99" s="11"/>
      <c r="W99" s="11"/>
      <c r="X99" s="11"/>
      <c r="Y99" s="11"/>
      <c r="Z99" s="11"/>
      <c r="AA99" s="11"/>
      <c r="AB99" s="11"/>
      <c r="AC99" s="11"/>
      <c r="AD99" s="11"/>
      <c r="AE99" s="11"/>
      <c r="AT99" s="181" t="s">
        <v>176</v>
      </c>
      <c r="AU99" s="181" t="s">
        <v>72</v>
      </c>
      <c r="AV99" s="11" t="s">
        <v>171</v>
      </c>
      <c r="AW99" s="11" t="s">
        <v>33</v>
      </c>
      <c r="AX99" s="11" t="s">
        <v>79</v>
      </c>
      <c r="AY99" s="181" t="s">
        <v>172</v>
      </c>
    </row>
    <row r="100" s="2" customFormat="1" ht="16.5" customHeight="1">
      <c r="A100" s="38"/>
      <c r="B100" s="152"/>
      <c r="C100" s="153" t="s">
        <v>198</v>
      </c>
      <c r="D100" s="153" t="s">
        <v>166</v>
      </c>
      <c r="E100" s="154" t="s">
        <v>199</v>
      </c>
      <c r="F100" s="155" t="s">
        <v>200</v>
      </c>
      <c r="G100" s="156" t="s">
        <v>186</v>
      </c>
      <c r="H100" s="157">
        <v>0.29999999999999999</v>
      </c>
      <c r="I100" s="158"/>
      <c r="J100" s="159">
        <f>ROUND(I100*H100,2)</f>
        <v>0</v>
      </c>
      <c r="K100" s="155" t="s">
        <v>170</v>
      </c>
      <c r="L100" s="39"/>
      <c r="M100" s="160" t="s">
        <v>3</v>
      </c>
      <c r="N100" s="161" t="s">
        <v>43</v>
      </c>
      <c r="O100" s="72"/>
      <c r="P100" s="162">
        <f>O100*H100</f>
        <v>0</v>
      </c>
      <c r="Q100" s="162">
        <v>0</v>
      </c>
      <c r="R100" s="162">
        <f>Q100*H100</f>
        <v>0</v>
      </c>
      <c r="S100" s="162">
        <v>0</v>
      </c>
      <c r="T100" s="163">
        <f>S100*H100</f>
        <v>0</v>
      </c>
      <c r="U100" s="38"/>
      <c r="V100" s="38"/>
      <c r="W100" s="38"/>
      <c r="X100" s="38"/>
      <c r="Y100" s="38"/>
      <c r="Z100" s="38"/>
      <c r="AA100" s="38"/>
      <c r="AB100" s="38"/>
      <c r="AC100" s="38"/>
      <c r="AD100" s="38"/>
      <c r="AE100" s="38"/>
      <c r="AR100" s="164" t="s">
        <v>171</v>
      </c>
      <c r="AT100" s="164" t="s">
        <v>166</v>
      </c>
      <c r="AU100" s="164" t="s">
        <v>72</v>
      </c>
      <c r="AY100" s="19" t="s">
        <v>172</v>
      </c>
      <c r="BE100" s="165">
        <f>IF(N100="základní",J100,0)</f>
        <v>0</v>
      </c>
      <c r="BF100" s="165">
        <f>IF(N100="snížená",J100,0)</f>
        <v>0</v>
      </c>
      <c r="BG100" s="165">
        <f>IF(N100="zákl. přenesená",J100,0)</f>
        <v>0</v>
      </c>
      <c r="BH100" s="165">
        <f>IF(N100="sníž. přenesená",J100,0)</f>
        <v>0</v>
      </c>
      <c r="BI100" s="165">
        <f>IF(N100="nulová",J100,0)</f>
        <v>0</v>
      </c>
      <c r="BJ100" s="19" t="s">
        <v>79</v>
      </c>
      <c r="BK100" s="165">
        <f>ROUND(I100*H100,2)</f>
        <v>0</v>
      </c>
      <c r="BL100" s="19" t="s">
        <v>171</v>
      </c>
      <c r="BM100" s="164" t="s">
        <v>920</v>
      </c>
    </row>
    <row r="101" s="2" customFormat="1">
      <c r="A101" s="38"/>
      <c r="B101" s="39"/>
      <c r="C101" s="38"/>
      <c r="D101" s="166" t="s">
        <v>174</v>
      </c>
      <c r="E101" s="38"/>
      <c r="F101" s="167" t="s">
        <v>202</v>
      </c>
      <c r="G101" s="38"/>
      <c r="H101" s="38"/>
      <c r="I101" s="168"/>
      <c r="J101" s="38"/>
      <c r="K101" s="38"/>
      <c r="L101" s="39"/>
      <c r="M101" s="169"/>
      <c r="N101" s="170"/>
      <c r="O101" s="72"/>
      <c r="P101" s="72"/>
      <c r="Q101" s="72"/>
      <c r="R101" s="72"/>
      <c r="S101" s="72"/>
      <c r="T101" s="73"/>
      <c r="U101" s="38"/>
      <c r="V101" s="38"/>
      <c r="W101" s="38"/>
      <c r="X101" s="38"/>
      <c r="Y101" s="38"/>
      <c r="Z101" s="38"/>
      <c r="AA101" s="38"/>
      <c r="AB101" s="38"/>
      <c r="AC101" s="38"/>
      <c r="AD101" s="38"/>
      <c r="AE101" s="38"/>
      <c r="AT101" s="19" t="s">
        <v>174</v>
      </c>
      <c r="AU101" s="19" t="s">
        <v>72</v>
      </c>
    </row>
    <row r="102" s="2" customFormat="1">
      <c r="A102" s="38"/>
      <c r="B102" s="39"/>
      <c r="C102" s="38"/>
      <c r="D102" s="166" t="s">
        <v>193</v>
      </c>
      <c r="E102" s="38"/>
      <c r="F102" s="179" t="s">
        <v>194</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193</v>
      </c>
      <c r="AU102" s="19" t="s">
        <v>72</v>
      </c>
    </row>
    <row r="103" s="10" customFormat="1">
      <c r="A103" s="10"/>
      <c r="B103" s="171"/>
      <c r="C103" s="10"/>
      <c r="D103" s="166" t="s">
        <v>176</v>
      </c>
      <c r="E103" s="172" t="s">
        <v>3</v>
      </c>
      <c r="F103" s="173" t="s">
        <v>919</v>
      </c>
      <c r="G103" s="10"/>
      <c r="H103" s="174">
        <v>0.20000000000000001</v>
      </c>
      <c r="I103" s="175"/>
      <c r="J103" s="10"/>
      <c r="K103" s="10"/>
      <c r="L103" s="171"/>
      <c r="M103" s="176"/>
      <c r="N103" s="177"/>
      <c r="O103" s="177"/>
      <c r="P103" s="177"/>
      <c r="Q103" s="177"/>
      <c r="R103" s="177"/>
      <c r="S103" s="177"/>
      <c r="T103" s="178"/>
      <c r="U103" s="10"/>
      <c r="V103" s="10"/>
      <c r="W103" s="10"/>
      <c r="X103" s="10"/>
      <c r="Y103" s="10"/>
      <c r="Z103" s="10"/>
      <c r="AA103" s="10"/>
      <c r="AB103" s="10"/>
      <c r="AC103" s="10"/>
      <c r="AD103" s="10"/>
      <c r="AE103" s="10"/>
      <c r="AT103" s="172" t="s">
        <v>176</v>
      </c>
      <c r="AU103" s="172" t="s">
        <v>72</v>
      </c>
      <c r="AV103" s="10" t="s">
        <v>81</v>
      </c>
      <c r="AW103" s="10" t="s">
        <v>33</v>
      </c>
      <c r="AX103" s="10" t="s">
        <v>72</v>
      </c>
      <c r="AY103" s="172" t="s">
        <v>172</v>
      </c>
    </row>
    <row r="104" s="10" customFormat="1">
      <c r="A104" s="10"/>
      <c r="B104" s="171"/>
      <c r="C104" s="10"/>
      <c r="D104" s="166" t="s">
        <v>176</v>
      </c>
      <c r="E104" s="172" t="s">
        <v>3</v>
      </c>
      <c r="F104" s="173" t="s">
        <v>458</v>
      </c>
      <c r="G104" s="10"/>
      <c r="H104" s="174">
        <v>0.10000000000000001</v>
      </c>
      <c r="I104" s="175"/>
      <c r="J104" s="10"/>
      <c r="K104" s="10"/>
      <c r="L104" s="171"/>
      <c r="M104" s="176"/>
      <c r="N104" s="177"/>
      <c r="O104" s="177"/>
      <c r="P104" s="177"/>
      <c r="Q104" s="177"/>
      <c r="R104" s="177"/>
      <c r="S104" s="177"/>
      <c r="T104" s="178"/>
      <c r="U104" s="10"/>
      <c r="V104" s="10"/>
      <c r="W104" s="10"/>
      <c r="X104" s="10"/>
      <c r="Y104" s="10"/>
      <c r="Z104" s="10"/>
      <c r="AA104" s="10"/>
      <c r="AB104" s="10"/>
      <c r="AC104" s="10"/>
      <c r="AD104" s="10"/>
      <c r="AE104" s="10"/>
      <c r="AT104" s="172" t="s">
        <v>176</v>
      </c>
      <c r="AU104" s="172" t="s">
        <v>72</v>
      </c>
      <c r="AV104" s="10" t="s">
        <v>81</v>
      </c>
      <c r="AW104" s="10" t="s">
        <v>33</v>
      </c>
      <c r="AX104" s="10" t="s">
        <v>72</v>
      </c>
      <c r="AY104" s="172" t="s">
        <v>172</v>
      </c>
    </row>
    <row r="105" s="11" customFormat="1">
      <c r="A105" s="11"/>
      <c r="B105" s="180"/>
      <c r="C105" s="11"/>
      <c r="D105" s="166" t="s">
        <v>176</v>
      </c>
      <c r="E105" s="181" t="s">
        <v>3</v>
      </c>
      <c r="F105" s="182" t="s">
        <v>197</v>
      </c>
      <c r="G105" s="11"/>
      <c r="H105" s="183">
        <v>0.29999999999999999</v>
      </c>
      <c r="I105" s="184"/>
      <c r="J105" s="11"/>
      <c r="K105" s="11"/>
      <c r="L105" s="180"/>
      <c r="M105" s="185"/>
      <c r="N105" s="186"/>
      <c r="O105" s="186"/>
      <c r="P105" s="186"/>
      <c r="Q105" s="186"/>
      <c r="R105" s="186"/>
      <c r="S105" s="186"/>
      <c r="T105" s="187"/>
      <c r="U105" s="11"/>
      <c r="V105" s="11"/>
      <c r="W105" s="11"/>
      <c r="X105" s="11"/>
      <c r="Y105" s="11"/>
      <c r="Z105" s="11"/>
      <c r="AA105" s="11"/>
      <c r="AB105" s="11"/>
      <c r="AC105" s="11"/>
      <c r="AD105" s="11"/>
      <c r="AE105" s="11"/>
      <c r="AT105" s="181" t="s">
        <v>176</v>
      </c>
      <c r="AU105" s="181" t="s">
        <v>72</v>
      </c>
      <c r="AV105" s="11" t="s">
        <v>171</v>
      </c>
      <c r="AW105" s="11" t="s">
        <v>33</v>
      </c>
      <c r="AX105" s="11" t="s">
        <v>79</v>
      </c>
      <c r="AY105" s="181" t="s">
        <v>172</v>
      </c>
    </row>
    <row r="106" s="2" customFormat="1" ht="16.5" customHeight="1">
      <c r="A106" s="38"/>
      <c r="B106" s="152"/>
      <c r="C106" s="153" t="s">
        <v>203</v>
      </c>
      <c r="D106" s="153" t="s">
        <v>166</v>
      </c>
      <c r="E106" s="154" t="s">
        <v>204</v>
      </c>
      <c r="F106" s="155" t="s">
        <v>205</v>
      </c>
      <c r="G106" s="156" t="s">
        <v>180</v>
      </c>
      <c r="H106" s="157">
        <v>205</v>
      </c>
      <c r="I106" s="158"/>
      <c r="J106" s="159">
        <f>ROUND(I106*H106,2)</f>
        <v>0</v>
      </c>
      <c r="K106" s="155" t="s">
        <v>170</v>
      </c>
      <c r="L106" s="39"/>
      <c r="M106" s="160" t="s">
        <v>3</v>
      </c>
      <c r="N106" s="161" t="s">
        <v>43</v>
      </c>
      <c r="O106" s="72"/>
      <c r="P106" s="162">
        <f>O106*H106</f>
        <v>0</v>
      </c>
      <c r="Q106" s="162">
        <v>0</v>
      </c>
      <c r="R106" s="162">
        <f>Q106*H106</f>
        <v>0</v>
      </c>
      <c r="S106" s="162">
        <v>0</v>
      </c>
      <c r="T106" s="163">
        <f>S106*H106</f>
        <v>0</v>
      </c>
      <c r="U106" s="38"/>
      <c r="V106" s="38"/>
      <c r="W106" s="38"/>
      <c r="X106" s="38"/>
      <c r="Y106" s="38"/>
      <c r="Z106" s="38"/>
      <c r="AA106" s="38"/>
      <c r="AB106" s="38"/>
      <c r="AC106" s="38"/>
      <c r="AD106" s="38"/>
      <c r="AE106" s="38"/>
      <c r="AR106" s="164" t="s">
        <v>171</v>
      </c>
      <c r="AT106" s="164" t="s">
        <v>166</v>
      </c>
      <c r="AU106" s="164" t="s">
        <v>72</v>
      </c>
      <c r="AY106" s="19" t="s">
        <v>172</v>
      </c>
      <c r="BE106" s="165">
        <f>IF(N106="základní",J106,0)</f>
        <v>0</v>
      </c>
      <c r="BF106" s="165">
        <f>IF(N106="snížená",J106,0)</f>
        <v>0</v>
      </c>
      <c r="BG106" s="165">
        <f>IF(N106="zákl. přenesená",J106,0)</f>
        <v>0</v>
      </c>
      <c r="BH106" s="165">
        <f>IF(N106="sníž. přenesená",J106,0)</f>
        <v>0</v>
      </c>
      <c r="BI106" s="165">
        <f>IF(N106="nulová",J106,0)</f>
        <v>0</v>
      </c>
      <c r="BJ106" s="19" t="s">
        <v>79</v>
      </c>
      <c r="BK106" s="165">
        <f>ROUND(I106*H106,2)</f>
        <v>0</v>
      </c>
      <c r="BL106" s="19" t="s">
        <v>171</v>
      </c>
      <c r="BM106" s="164" t="s">
        <v>921</v>
      </c>
    </row>
    <row r="107" s="2" customFormat="1">
      <c r="A107" s="38"/>
      <c r="B107" s="39"/>
      <c r="C107" s="38"/>
      <c r="D107" s="166" t="s">
        <v>174</v>
      </c>
      <c r="E107" s="38"/>
      <c r="F107" s="167" t="s">
        <v>207</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174</v>
      </c>
      <c r="AU107" s="19" t="s">
        <v>72</v>
      </c>
    </row>
    <row r="108" s="10" customFormat="1">
      <c r="A108" s="10"/>
      <c r="B108" s="171"/>
      <c r="C108" s="10"/>
      <c r="D108" s="166" t="s">
        <v>176</v>
      </c>
      <c r="E108" s="172" t="s">
        <v>3</v>
      </c>
      <c r="F108" s="173" t="s">
        <v>922</v>
      </c>
      <c r="G108" s="10"/>
      <c r="H108" s="174">
        <v>160</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72</v>
      </c>
      <c r="AY108" s="172" t="s">
        <v>172</v>
      </c>
    </row>
    <row r="109" s="10" customFormat="1">
      <c r="A109" s="10"/>
      <c r="B109" s="171"/>
      <c r="C109" s="10"/>
      <c r="D109" s="166" t="s">
        <v>176</v>
      </c>
      <c r="E109" s="172" t="s">
        <v>3</v>
      </c>
      <c r="F109" s="173" t="s">
        <v>923</v>
      </c>
      <c r="G109" s="10"/>
      <c r="H109" s="174">
        <v>45</v>
      </c>
      <c r="I109" s="175"/>
      <c r="J109" s="10"/>
      <c r="K109" s="10"/>
      <c r="L109" s="171"/>
      <c r="M109" s="176"/>
      <c r="N109" s="177"/>
      <c r="O109" s="177"/>
      <c r="P109" s="177"/>
      <c r="Q109" s="177"/>
      <c r="R109" s="177"/>
      <c r="S109" s="177"/>
      <c r="T109" s="178"/>
      <c r="U109" s="10"/>
      <c r="V109" s="10"/>
      <c r="W109" s="10"/>
      <c r="X109" s="10"/>
      <c r="Y109" s="10"/>
      <c r="Z109" s="10"/>
      <c r="AA109" s="10"/>
      <c r="AB109" s="10"/>
      <c r="AC109" s="10"/>
      <c r="AD109" s="10"/>
      <c r="AE109" s="10"/>
      <c r="AT109" s="172" t="s">
        <v>176</v>
      </c>
      <c r="AU109" s="172" t="s">
        <v>72</v>
      </c>
      <c r="AV109" s="10" t="s">
        <v>81</v>
      </c>
      <c r="AW109" s="10" t="s">
        <v>33</v>
      </c>
      <c r="AX109" s="10" t="s">
        <v>72</v>
      </c>
      <c r="AY109" s="172" t="s">
        <v>172</v>
      </c>
    </row>
    <row r="110" s="11" customFormat="1">
      <c r="A110" s="11"/>
      <c r="B110" s="180"/>
      <c r="C110" s="11"/>
      <c r="D110" s="166" t="s">
        <v>176</v>
      </c>
      <c r="E110" s="181" t="s">
        <v>3</v>
      </c>
      <c r="F110" s="182" t="s">
        <v>197</v>
      </c>
      <c r="G110" s="11"/>
      <c r="H110" s="183">
        <v>205</v>
      </c>
      <c r="I110" s="184"/>
      <c r="J110" s="11"/>
      <c r="K110" s="11"/>
      <c r="L110" s="180"/>
      <c r="M110" s="185"/>
      <c r="N110" s="186"/>
      <c r="O110" s="186"/>
      <c r="P110" s="186"/>
      <c r="Q110" s="186"/>
      <c r="R110" s="186"/>
      <c r="S110" s="186"/>
      <c r="T110" s="187"/>
      <c r="U110" s="11"/>
      <c r="V110" s="11"/>
      <c r="W110" s="11"/>
      <c r="X110" s="11"/>
      <c r="Y110" s="11"/>
      <c r="Z110" s="11"/>
      <c r="AA110" s="11"/>
      <c r="AB110" s="11"/>
      <c r="AC110" s="11"/>
      <c r="AD110" s="11"/>
      <c r="AE110" s="11"/>
      <c r="AT110" s="181" t="s">
        <v>176</v>
      </c>
      <c r="AU110" s="181" t="s">
        <v>72</v>
      </c>
      <c r="AV110" s="11" t="s">
        <v>171</v>
      </c>
      <c r="AW110" s="11" t="s">
        <v>33</v>
      </c>
      <c r="AX110" s="11" t="s">
        <v>79</v>
      </c>
      <c r="AY110" s="181" t="s">
        <v>172</v>
      </c>
    </row>
    <row r="111" s="2" customFormat="1" ht="16.5" customHeight="1">
      <c r="A111" s="38"/>
      <c r="B111" s="152"/>
      <c r="C111" s="188" t="s">
        <v>210</v>
      </c>
      <c r="D111" s="188" t="s">
        <v>211</v>
      </c>
      <c r="E111" s="189" t="s">
        <v>212</v>
      </c>
      <c r="F111" s="190" t="s">
        <v>213</v>
      </c>
      <c r="G111" s="191" t="s">
        <v>214</v>
      </c>
      <c r="H111" s="192">
        <v>282.07999999999998</v>
      </c>
      <c r="I111" s="193"/>
      <c r="J111" s="194">
        <f>ROUND(I111*H111,2)</f>
        <v>0</v>
      </c>
      <c r="K111" s="190" t="s">
        <v>170</v>
      </c>
      <c r="L111" s="195"/>
      <c r="M111" s="196" t="s">
        <v>3</v>
      </c>
      <c r="N111" s="197" t="s">
        <v>43</v>
      </c>
      <c r="O111" s="72"/>
      <c r="P111" s="162">
        <f>O111*H111</f>
        <v>0</v>
      </c>
      <c r="Q111" s="162">
        <v>1</v>
      </c>
      <c r="R111" s="162">
        <f>Q111*H111</f>
        <v>282.07999999999998</v>
      </c>
      <c r="S111" s="162">
        <v>0</v>
      </c>
      <c r="T111" s="163">
        <f>S111*H111</f>
        <v>0</v>
      </c>
      <c r="U111" s="38"/>
      <c r="V111" s="38"/>
      <c r="W111" s="38"/>
      <c r="X111" s="38"/>
      <c r="Y111" s="38"/>
      <c r="Z111" s="38"/>
      <c r="AA111" s="38"/>
      <c r="AB111" s="38"/>
      <c r="AC111" s="38"/>
      <c r="AD111" s="38"/>
      <c r="AE111" s="38"/>
      <c r="AR111" s="164" t="s">
        <v>215</v>
      </c>
      <c r="AT111" s="164" t="s">
        <v>211</v>
      </c>
      <c r="AU111" s="164" t="s">
        <v>72</v>
      </c>
      <c r="AY111" s="19" t="s">
        <v>172</v>
      </c>
      <c r="BE111" s="165">
        <f>IF(N111="základní",J111,0)</f>
        <v>0</v>
      </c>
      <c r="BF111" s="165">
        <f>IF(N111="snížená",J111,0)</f>
        <v>0</v>
      </c>
      <c r="BG111" s="165">
        <f>IF(N111="zákl. přenesená",J111,0)</f>
        <v>0</v>
      </c>
      <c r="BH111" s="165">
        <f>IF(N111="sníž. přenesená",J111,0)</f>
        <v>0</v>
      </c>
      <c r="BI111" s="165">
        <f>IF(N111="nulová",J111,0)</f>
        <v>0</v>
      </c>
      <c r="BJ111" s="19" t="s">
        <v>79</v>
      </c>
      <c r="BK111" s="165">
        <f>ROUND(I111*H111,2)</f>
        <v>0</v>
      </c>
      <c r="BL111" s="19" t="s">
        <v>215</v>
      </c>
      <c r="BM111" s="164" t="s">
        <v>924</v>
      </c>
    </row>
    <row r="112" s="2" customFormat="1">
      <c r="A112" s="38"/>
      <c r="B112" s="39"/>
      <c r="C112" s="38"/>
      <c r="D112" s="166" t="s">
        <v>174</v>
      </c>
      <c r="E112" s="38"/>
      <c r="F112" s="167" t="s">
        <v>213</v>
      </c>
      <c r="G112" s="38"/>
      <c r="H112" s="38"/>
      <c r="I112" s="168"/>
      <c r="J112" s="38"/>
      <c r="K112" s="38"/>
      <c r="L112" s="39"/>
      <c r="M112" s="169"/>
      <c r="N112" s="170"/>
      <c r="O112" s="72"/>
      <c r="P112" s="72"/>
      <c r="Q112" s="72"/>
      <c r="R112" s="72"/>
      <c r="S112" s="72"/>
      <c r="T112" s="73"/>
      <c r="U112" s="38"/>
      <c r="V112" s="38"/>
      <c r="W112" s="38"/>
      <c r="X112" s="38"/>
      <c r="Y112" s="38"/>
      <c r="Z112" s="38"/>
      <c r="AA112" s="38"/>
      <c r="AB112" s="38"/>
      <c r="AC112" s="38"/>
      <c r="AD112" s="38"/>
      <c r="AE112" s="38"/>
      <c r="AT112" s="19" t="s">
        <v>174</v>
      </c>
      <c r="AU112" s="19" t="s">
        <v>72</v>
      </c>
    </row>
    <row r="113" s="10" customFormat="1">
      <c r="A113" s="10"/>
      <c r="B113" s="171"/>
      <c r="C113" s="10"/>
      <c r="D113" s="166" t="s">
        <v>176</v>
      </c>
      <c r="E113" s="172" t="s">
        <v>3</v>
      </c>
      <c r="F113" s="173" t="s">
        <v>925</v>
      </c>
      <c r="G113" s="10"/>
      <c r="H113" s="174">
        <v>282.07999999999998</v>
      </c>
      <c r="I113" s="175"/>
      <c r="J113" s="10"/>
      <c r="K113" s="10"/>
      <c r="L113" s="171"/>
      <c r="M113" s="176"/>
      <c r="N113" s="177"/>
      <c r="O113" s="177"/>
      <c r="P113" s="177"/>
      <c r="Q113" s="177"/>
      <c r="R113" s="177"/>
      <c r="S113" s="177"/>
      <c r="T113" s="178"/>
      <c r="U113" s="10"/>
      <c r="V113" s="10"/>
      <c r="W113" s="10"/>
      <c r="X113" s="10"/>
      <c r="Y113" s="10"/>
      <c r="Z113" s="10"/>
      <c r="AA113" s="10"/>
      <c r="AB113" s="10"/>
      <c r="AC113" s="10"/>
      <c r="AD113" s="10"/>
      <c r="AE113" s="10"/>
      <c r="AT113" s="172" t="s">
        <v>176</v>
      </c>
      <c r="AU113" s="172" t="s">
        <v>72</v>
      </c>
      <c r="AV113" s="10" t="s">
        <v>81</v>
      </c>
      <c r="AW113" s="10" t="s">
        <v>33</v>
      </c>
      <c r="AX113" s="10" t="s">
        <v>79</v>
      </c>
      <c r="AY113" s="172" t="s">
        <v>172</v>
      </c>
    </row>
    <row r="114" s="2" customFormat="1" ht="21.75" customHeight="1">
      <c r="A114" s="38"/>
      <c r="B114" s="152"/>
      <c r="C114" s="153" t="s">
        <v>218</v>
      </c>
      <c r="D114" s="153" t="s">
        <v>166</v>
      </c>
      <c r="E114" s="154" t="s">
        <v>219</v>
      </c>
      <c r="F114" s="155" t="s">
        <v>220</v>
      </c>
      <c r="G114" s="156" t="s">
        <v>221</v>
      </c>
      <c r="H114" s="157">
        <v>336</v>
      </c>
      <c r="I114" s="158"/>
      <c r="J114" s="159">
        <f>ROUND(I114*H114,2)</f>
        <v>0</v>
      </c>
      <c r="K114" s="155" t="s">
        <v>170</v>
      </c>
      <c r="L114" s="39"/>
      <c r="M114" s="160" t="s">
        <v>3</v>
      </c>
      <c r="N114" s="161" t="s">
        <v>43</v>
      </c>
      <c r="O114" s="72"/>
      <c r="P114" s="162">
        <f>O114*H114</f>
        <v>0</v>
      </c>
      <c r="Q114" s="162">
        <v>0</v>
      </c>
      <c r="R114" s="162">
        <f>Q114*H114</f>
        <v>0</v>
      </c>
      <c r="S114" s="162">
        <v>0</v>
      </c>
      <c r="T114" s="163">
        <f>S114*H114</f>
        <v>0</v>
      </c>
      <c r="U114" s="38"/>
      <c r="V114" s="38"/>
      <c r="W114" s="38"/>
      <c r="X114" s="38"/>
      <c r="Y114" s="38"/>
      <c r="Z114" s="38"/>
      <c r="AA114" s="38"/>
      <c r="AB114" s="38"/>
      <c r="AC114" s="38"/>
      <c r="AD114" s="38"/>
      <c r="AE114" s="38"/>
      <c r="AR114" s="164" t="s">
        <v>171</v>
      </c>
      <c r="AT114" s="164" t="s">
        <v>166</v>
      </c>
      <c r="AU114" s="164" t="s">
        <v>72</v>
      </c>
      <c r="AY114" s="19" t="s">
        <v>172</v>
      </c>
      <c r="BE114" s="165">
        <f>IF(N114="základní",J114,0)</f>
        <v>0</v>
      </c>
      <c r="BF114" s="165">
        <f>IF(N114="snížená",J114,0)</f>
        <v>0</v>
      </c>
      <c r="BG114" s="165">
        <f>IF(N114="zákl. přenesená",J114,0)</f>
        <v>0</v>
      </c>
      <c r="BH114" s="165">
        <f>IF(N114="sníž. přenesená",J114,0)</f>
        <v>0</v>
      </c>
      <c r="BI114" s="165">
        <f>IF(N114="nulová",J114,0)</f>
        <v>0</v>
      </c>
      <c r="BJ114" s="19" t="s">
        <v>79</v>
      </c>
      <c r="BK114" s="165">
        <f>ROUND(I114*H114,2)</f>
        <v>0</v>
      </c>
      <c r="BL114" s="19" t="s">
        <v>171</v>
      </c>
      <c r="BM114" s="164" t="s">
        <v>926</v>
      </c>
    </row>
    <row r="115" s="2" customFormat="1">
      <c r="A115" s="38"/>
      <c r="B115" s="39"/>
      <c r="C115" s="38"/>
      <c r="D115" s="166" t="s">
        <v>174</v>
      </c>
      <c r="E115" s="38"/>
      <c r="F115" s="167" t="s">
        <v>223</v>
      </c>
      <c r="G115" s="38"/>
      <c r="H115" s="38"/>
      <c r="I115" s="168"/>
      <c r="J115" s="38"/>
      <c r="K115" s="38"/>
      <c r="L115" s="39"/>
      <c r="M115" s="169"/>
      <c r="N115" s="170"/>
      <c r="O115" s="72"/>
      <c r="P115" s="72"/>
      <c r="Q115" s="72"/>
      <c r="R115" s="72"/>
      <c r="S115" s="72"/>
      <c r="T115" s="73"/>
      <c r="U115" s="38"/>
      <c r="V115" s="38"/>
      <c r="W115" s="38"/>
      <c r="X115" s="38"/>
      <c r="Y115" s="38"/>
      <c r="Z115" s="38"/>
      <c r="AA115" s="38"/>
      <c r="AB115" s="38"/>
      <c r="AC115" s="38"/>
      <c r="AD115" s="38"/>
      <c r="AE115" s="38"/>
      <c r="AT115" s="19" t="s">
        <v>174</v>
      </c>
      <c r="AU115" s="19" t="s">
        <v>72</v>
      </c>
    </row>
    <row r="116" s="2" customFormat="1">
      <c r="A116" s="38"/>
      <c r="B116" s="39"/>
      <c r="C116" s="38"/>
      <c r="D116" s="166" t="s">
        <v>193</v>
      </c>
      <c r="E116" s="38"/>
      <c r="F116" s="179" t="s">
        <v>224</v>
      </c>
      <c r="G116" s="38"/>
      <c r="H116" s="38"/>
      <c r="I116" s="168"/>
      <c r="J116" s="38"/>
      <c r="K116" s="38"/>
      <c r="L116" s="39"/>
      <c r="M116" s="169"/>
      <c r="N116" s="170"/>
      <c r="O116" s="72"/>
      <c r="P116" s="72"/>
      <c r="Q116" s="72"/>
      <c r="R116" s="72"/>
      <c r="S116" s="72"/>
      <c r="T116" s="73"/>
      <c r="U116" s="38"/>
      <c r="V116" s="38"/>
      <c r="W116" s="38"/>
      <c r="X116" s="38"/>
      <c r="Y116" s="38"/>
      <c r="Z116" s="38"/>
      <c r="AA116" s="38"/>
      <c r="AB116" s="38"/>
      <c r="AC116" s="38"/>
      <c r="AD116" s="38"/>
      <c r="AE116" s="38"/>
      <c r="AT116" s="19" t="s">
        <v>193</v>
      </c>
      <c r="AU116" s="19" t="s">
        <v>72</v>
      </c>
    </row>
    <row r="117" s="2" customFormat="1" ht="16.5" customHeight="1">
      <c r="A117" s="38"/>
      <c r="B117" s="152"/>
      <c r="C117" s="153" t="s">
        <v>225</v>
      </c>
      <c r="D117" s="153" t="s">
        <v>166</v>
      </c>
      <c r="E117" s="154" t="s">
        <v>226</v>
      </c>
      <c r="F117" s="155" t="s">
        <v>227</v>
      </c>
      <c r="G117" s="156" t="s">
        <v>221</v>
      </c>
      <c r="H117" s="157">
        <v>367</v>
      </c>
      <c r="I117" s="158"/>
      <c r="J117" s="159">
        <f>ROUND(I117*H117,2)</f>
        <v>0</v>
      </c>
      <c r="K117" s="155" t="s">
        <v>170</v>
      </c>
      <c r="L117" s="39"/>
      <c r="M117" s="160" t="s">
        <v>3</v>
      </c>
      <c r="N117" s="161" t="s">
        <v>43</v>
      </c>
      <c r="O117" s="72"/>
      <c r="P117" s="162">
        <f>O117*H117</f>
        <v>0</v>
      </c>
      <c r="Q117" s="162">
        <v>0</v>
      </c>
      <c r="R117" s="162">
        <f>Q117*H117</f>
        <v>0</v>
      </c>
      <c r="S117" s="162">
        <v>0</v>
      </c>
      <c r="T117" s="163">
        <f>S117*H117</f>
        <v>0</v>
      </c>
      <c r="U117" s="38"/>
      <c r="V117" s="38"/>
      <c r="W117" s="38"/>
      <c r="X117" s="38"/>
      <c r="Y117" s="38"/>
      <c r="Z117" s="38"/>
      <c r="AA117" s="38"/>
      <c r="AB117" s="38"/>
      <c r="AC117" s="38"/>
      <c r="AD117" s="38"/>
      <c r="AE117" s="38"/>
      <c r="AR117" s="164" t="s">
        <v>171</v>
      </c>
      <c r="AT117" s="164" t="s">
        <v>166</v>
      </c>
      <c r="AU117" s="164" t="s">
        <v>72</v>
      </c>
      <c r="AY117" s="19" t="s">
        <v>172</v>
      </c>
      <c r="BE117" s="165">
        <f>IF(N117="základní",J117,0)</f>
        <v>0</v>
      </c>
      <c r="BF117" s="165">
        <f>IF(N117="snížená",J117,0)</f>
        <v>0</v>
      </c>
      <c r="BG117" s="165">
        <f>IF(N117="zákl. přenesená",J117,0)</f>
        <v>0</v>
      </c>
      <c r="BH117" s="165">
        <f>IF(N117="sníž. přenesená",J117,0)</f>
        <v>0</v>
      </c>
      <c r="BI117" s="165">
        <f>IF(N117="nulová",J117,0)</f>
        <v>0</v>
      </c>
      <c r="BJ117" s="19" t="s">
        <v>79</v>
      </c>
      <c r="BK117" s="165">
        <f>ROUND(I117*H117,2)</f>
        <v>0</v>
      </c>
      <c r="BL117" s="19" t="s">
        <v>171</v>
      </c>
      <c r="BM117" s="164" t="s">
        <v>927</v>
      </c>
    </row>
    <row r="118" s="2" customFormat="1">
      <c r="A118" s="38"/>
      <c r="B118" s="39"/>
      <c r="C118" s="38"/>
      <c r="D118" s="166" t="s">
        <v>174</v>
      </c>
      <c r="E118" s="38"/>
      <c r="F118" s="167" t="s">
        <v>229</v>
      </c>
      <c r="G118" s="38"/>
      <c r="H118" s="38"/>
      <c r="I118" s="168"/>
      <c r="J118" s="38"/>
      <c r="K118" s="38"/>
      <c r="L118" s="39"/>
      <c r="M118" s="169"/>
      <c r="N118" s="170"/>
      <c r="O118" s="72"/>
      <c r="P118" s="72"/>
      <c r="Q118" s="72"/>
      <c r="R118" s="72"/>
      <c r="S118" s="72"/>
      <c r="T118" s="73"/>
      <c r="U118" s="38"/>
      <c r="V118" s="38"/>
      <c r="W118" s="38"/>
      <c r="X118" s="38"/>
      <c r="Y118" s="38"/>
      <c r="Z118" s="38"/>
      <c r="AA118" s="38"/>
      <c r="AB118" s="38"/>
      <c r="AC118" s="38"/>
      <c r="AD118" s="38"/>
      <c r="AE118" s="38"/>
      <c r="AT118" s="19" t="s">
        <v>174</v>
      </c>
      <c r="AU118" s="19" t="s">
        <v>72</v>
      </c>
    </row>
    <row r="119" s="10" customFormat="1">
      <c r="A119" s="10"/>
      <c r="B119" s="171"/>
      <c r="C119" s="10"/>
      <c r="D119" s="166" t="s">
        <v>176</v>
      </c>
      <c r="E119" s="172" t="s">
        <v>3</v>
      </c>
      <c r="F119" s="173" t="s">
        <v>928</v>
      </c>
      <c r="G119" s="10"/>
      <c r="H119" s="174">
        <v>367</v>
      </c>
      <c r="I119" s="175"/>
      <c r="J119" s="10"/>
      <c r="K119" s="10"/>
      <c r="L119" s="171"/>
      <c r="M119" s="176"/>
      <c r="N119" s="177"/>
      <c r="O119" s="177"/>
      <c r="P119" s="177"/>
      <c r="Q119" s="177"/>
      <c r="R119" s="177"/>
      <c r="S119" s="177"/>
      <c r="T119" s="178"/>
      <c r="U119" s="10"/>
      <c r="V119" s="10"/>
      <c r="W119" s="10"/>
      <c r="X119" s="10"/>
      <c r="Y119" s="10"/>
      <c r="Z119" s="10"/>
      <c r="AA119" s="10"/>
      <c r="AB119" s="10"/>
      <c r="AC119" s="10"/>
      <c r="AD119" s="10"/>
      <c r="AE119" s="10"/>
      <c r="AT119" s="172" t="s">
        <v>176</v>
      </c>
      <c r="AU119" s="172" t="s">
        <v>72</v>
      </c>
      <c r="AV119" s="10" t="s">
        <v>81</v>
      </c>
      <c r="AW119" s="10" t="s">
        <v>33</v>
      </c>
      <c r="AX119" s="10" t="s">
        <v>79</v>
      </c>
      <c r="AY119" s="172" t="s">
        <v>172</v>
      </c>
    </row>
    <row r="120" s="2" customFormat="1" ht="16.5" customHeight="1">
      <c r="A120" s="38"/>
      <c r="B120" s="152"/>
      <c r="C120" s="188" t="s">
        <v>231</v>
      </c>
      <c r="D120" s="188" t="s">
        <v>211</v>
      </c>
      <c r="E120" s="189" t="s">
        <v>237</v>
      </c>
      <c r="F120" s="190" t="s">
        <v>238</v>
      </c>
      <c r="G120" s="191" t="s">
        <v>221</v>
      </c>
      <c r="H120" s="192">
        <v>672</v>
      </c>
      <c r="I120" s="193"/>
      <c r="J120" s="194">
        <f>ROUND(I120*H120,2)</f>
        <v>0</v>
      </c>
      <c r="K120" s="190" t="s">
        <v>170</v>
      </c>
      <c r="L120" s="195"/>
      <c r="M120" s="196" t="s">
        <v>3</v>
      </c>
      <c r="N120" s="197" t="s">
        <v>43</v>
      </c>
      <c r="O120" s="72"/>
      <c r="P120" s="162">
        <f>O120*H120</f>
        <v>0</v>
      </c>
      <c r="Q120" s="162">
        <v>0.00018000000000000001</v>
      </c>
      <c r="R120" s="162">
        <f>Q120*H120</f>
        <v>0.12096000000000001</v>
      </c>
      <c r="S120" s="162">
        <v>0</v>
      </c>
      <c r="T120" s="163">
        <f>S120*H120</f>
        <v>0</v>
      </c>
      <c r="U120" s="38"/>
      <c r="V120" s="38"/>
      <c r="W120" s="38"/>
      <c r="X120" s="38"/>
      <c r="Y120" s="38"/>
      <c r="Z120" s="38"/>
      <c r="AA120" s="38"/>
      <c r="AB120" s="38"/>
      <c r="AC120" s="38"/>
      <c r="AD120" s="38"/>
      <c r="AE120" s="38"/>
      <c r="AR120" s="164" t="s">
        <v>215</v>
      </c>
      <c r="AT120" s="164" t="s">
        <v>211</v>
      </c>
      <c r="AU120" s="164" t="s">
        <v>72</v>
      </c>
      <c r="AY120" s="19" t="s">
        <v>172</v>
      </c>
      <c r="BE120" s="165">
        <f>IF(N120="základní",J120,0)</f>
        <v>0</v>
      </c>
      <c r="BF120" s="165">
        <f>IF(N120="snížená",J120,0)</f>
        <v>0</v>
      </c>
      <c r="BG120" s="165">
        <f>IF(N120="zákl. přenesená",J120,0)</f>
        <v>0</v>
      </c>
      <c r="BH120" s="165">
        <f>IF(N120="sníž. přenesená",J120,0)</f>
        <v>0</v>
      </c>
      <c r="BI120" s="165">
        <f>IF(N120="nulová",J120,0)</f>
        <v>0</v>
      </c>
      <c r="BJ120" s="19" t="s">
        <v>79</v>
      </c>
      <c r="BK120" s="165">
        <f>ROUND(I120*H120,2)</f>
        <v>0</v>
      </c>
      <c r="BL120" s="19" t="s">
        <v>215</v>
      </c>
      <c r="BM120" s="164" t="s">
        <v>929</v>
      </c>
    </row>
    <row r="121" s="2" customFormat="1">
      <c r="A121" s="38"/>
      <c r="B121" s="39"/>
      <c r="C121" s="38"/>
      <c r="D121" s="166" t="s">
        <v>174</v>
      </c>
      <c r="E121" s="38"/>
      <c r="F121" s="167" t="s">
        <v>238</v>
      </c>
      <c r="G121" s="38"/>
      <c r="H121" s="38"/>
      <c r="I121" s="168"/>
      <c r="J121" s="38"/>
      <c r="K121" s="38"/>
      <c r="L121" s="39"/>
      <c r="M121" s="169"/>
      <c r="N121" s="170"/>
      <c r="O121" s="72"/>
      <c r="P121" s="72"/>
      <c r="Q121" s="72"/>
      <c r="R121" s="72"/>
      <c r="S121" s="72"/>
      <c r="T121" s="73"/>
      <c r="U121" s="38"/>
      <c r="V121" s="38"/>
      <c r="W121" s="38"/>
      <c r="X121" s="38"/>
      <c r="Y121" s="38"/>
      <c r="Z121" s="38"/>
      <c r="AA121" s="38"/>
      <c r="AB121" s="38"/>
      <c r="AC121" s="38"/>
      <c r="AD121" s="38"/>
      <c r="AE121" s="38"/>
      <c r="AT121" s="19" t="s">
        <v>174</v>
      </c>
      <c r="AU121" s="19" t="s">
        <v>72</v>
      </c>
    </row>
    <row r="122" s="10" customFormat="1">
      <c r="A122" s="10"/>
      <c r="B122" s="171"/>
      <c r="C122" s="10"/>
      <c r="D122" s="166" t="s">
        <v>176</v>
      </c>
      <c r="E122" s="172" t="s">
        <v>3</v>
      </c>
      <c r="F122" s="173" t="s">
        <v>930</v>
      </c>
      <c r="G122" s="10"/>
      <c r="H122" s="174">
        <v>672</v>
      </c>
      <c r="I122" s="175"/>
      <c r="J122" s="10"/>
      <c r="K122" s="10"/>
      <c r="L122" s="171"/>
      <c r="M122" s="176"/>
      <c r="N122" s="177"/>
      <c r="O122" s="177"/>
      <c r="P122" s="177"/>
      <c r="Q122" s="177"/>
      <c r="R122" s="177"/>
      <c r="S122" s="177"/>
      <c r="T122" s="178"/>
      <c r="U122" s="10"/>
      <c r="V122" s="10"/>
      <c r="W122" s="10"/>
      <c r="X122" s="10"/>
      <c r="Y122" s="10"/>
      <c r="Z122" s="10"/>
      <c r="AA122" s="10"/>
      <c r="AB122" s="10"/>
      <c r="AC122" s="10"/>
      <c r="AD122" s="10"/>
      <c r="AE122" s="10"/>
      <c r="AT122" s="172" t="s">
        <v>176</v>
      </c>
      <c r="AU122" s="172" t="s">
        <v>72</v>
      </c>
      <c r="AV122" s="10" t="s">
        <v>81</v>
      </c>
      <c r="AW122" s="10" t="s">
        <v>33</v>
      </c>
      <c r="AX122" s="10" t="s">
        <v>79</v>
      </c>
      <c r="AY122" s="172" t="s">
        <v>172</v>
      </c>
    </row>
    <row r="123" s="2" customFormat="1" ht="16.5" customHeight="1">
      <c r="A123" s="38"/>
      <c r="B123" s="152"/>
      <c r="C123" s="188" t="s">
        <v>236</v>
      </c>
      <c r="D123" s="188" t="s">
        <v>211</v>
      </c>
      <c r="E123" s="189" t="s">
        <v>242</v>
      </c>
      <c r="F123" s="190" t="s">
        <v>243</v>
      </c>
      <c r="G123" s="191" t="s">
        <v>221</v>
      </c>
      <c r="H123" s="192">
        <v>1344</v>
      </c>
      <c r="I123" s="193"/>
      <c r="J123" s="194">
        <f>ROUND(I123*H123,2)</f>
        <v>0</v>
      </c>
      <c r="K123" s="190" t="s">
        <v>170</v>
      </c>
      <c r="L123" s="195"/>
      <c r="M123" s="196" t="s">
        <v>3</v>
      </c>
      <c r="N123" s="197" t="s">
        <v>43</v>
      </c>
      <c r="O123" s="72"/>
      <c r="P123" s="162">
        <f>O123*H123</f>
        <v>0</v>
      </c>
      <c r="Q123" s="162">
        <v>0.00123</v>
      </c>
      <c r="R123" s="162">
        <f>Q123*H123</f>
        <v>1.6531199999999999</v>
      </c>
      <c r="S123" s="162">
        <v>0</v>
      </c>
      <c r="T123" s="163">
        <f>S123*H123</f>
        <v>0</v>
      </c>
      <c r="U123" s="38"/>
      <c r="V123" s="38"/>
      <c r="W123" s="38"/>
      <c r="X123" s="38"/>
      <c r="Y123" s="38"/>
      <c r="Z123" s="38"/>
      <c r="AA123" s="38"/>
      <c r="AB123" s="38"/>
      <c r="AC123" s="38"/>
      <c r="AD123" s="38"/>
      <c r="AE123" s="38"/>
      <c r="AR123" s="164" t="s">
        <v>215</v>
      </c>
      <c r="AT123" s="164" t="s">
        <v>211</v>
      </c>
      <c r="AU123" s="164" t="s">
        <v>72</v>
      </c>
      <c r="AY123" s="19" t="s">
        <v>172</v>
      </c>
      <c r="BE123" s="165">
        <f>IF(N123="základní",J123,0)</f>
        <v>0</v>
      </c>
      <c r="BF123" s="165">
        <f>IF(N123="snížená",J123,0)</f>
        <v>0</v>
      </c>
      <c r="BG123" s="165">
        <f>IF(N123="zákl. přenesená",J123,0)</f>
        <v>0</v>
      </c>
      <c r="BH123" s="165">
        <f>IF(N123="sníž. přenesená",J123,0)</f>
        <v>0</v>
      </c>
      <c r="BI123" s="165">
        <f>IF(N123="nulová",J123,0)</f>
        <v>0</v>
      </c>
      <c r="BJ123" s="19" t="s">
        <v>79</v>
      </c>
      <c r="BK123" s="165">
        <f>ROUND(I123*H123,2)</f>
        <v>0</v>
      </c>
      <c r="BL123" s="19" t="s">
        <v>215</v>
      </c>
      <c r="BM123" s="164" t="s">
        <v>931</v>
      </c>
    </row>
    <row r="124" s="2" customFormat="1">
      <c r="A124" s="38"/>
      <c r="B124" s="39"/>
      <c r="C124" s="38"/>
      <c r="D124" s="166" t="s">
        <v>174</v>
      </c>
      <c r="E124" s="38"/>
      <c r="F124" s="167" t="s">
        <v>243</v>
      </c>
      <c r="G124" s="38"/>
      <c r="H124" s="38"/>
      <c r="I124" s="168"/>
      <c r="J124" s="38"/>
      <c r="K124" s="38"/>
      <c r="L124" s="39"/>
      <c r="M124" s="169"/>
      <c r="N124" s="170"/>
      <c r="O124" s="72"/>
      <c r="P124" s="72"/>
      <c r="Q124" s="72"/>
      <c r="R124" s="72"/>
      <c r="S124" s="72"/>
      <c r="T124" s="73"/>
      <c r="U124" s="38"/>
      <c r="V124" s="38"/>
      <c r="W124" s="38"/>
      <c r="X124" s="38"/>
      <c r="Y124" s="38"/>
      <c r="Z124" s="38"/>
      <c r="AA124" s="38"/>
      <c r="AB124" s="38"/>
      <c r="AC124" s="38"/>
      <c r="AD124" s="38"/>
      <c r="AE124" s="38"/>
      <c r="AT124" s="19" t="s">
        <v>174</v>
      </c>
      <c r="AU124" s="19" t="s">
        <v>72</v>
      </c>
    </row>
    <row r="125" s="10" customFormat="1">
      <c r="A125" s="10"/>
      <c r="B125" s="171"/>
      <c r="C125" s="10"/>
      <c r="D125" s="166" t="s">
        <v>176</v>
      </c>
      <c r="E125" s="172" t="s">
        <v>3</v>
      </c>
      <c r="F125" s="173" t="s">
        <v>932</v>
      </c>
      <c r="G125" s="10"/>
      <c r="H125" s="174">
        <v>1344</v>
      </c>
      <c r="I125" s="175"/>
      <c r="J125" s="10"/>
      <c r="K125" s="10"/>
      <c r="L125" s="171"/>
      <c r="M125" s="176"/>
      <c r="N125" s="177"/>
      <c r="O125" s="177"/>
      <c r="P125" s="177"/>
      <c r="Q125" s="177"/>
      <c r="R125" s="177"/>
      <c r="S125" s="177"/>
      <c r="T125" s="178"/>
      <c r="U125" s="10"/>
      <c r="V125" s="10"/>
      <c r="W125" s="10"/>
      <c r="X125" s="10"/>
      <c r="Y125" s="10"/>
      <c r="Z125" s="10"/>
      <c r="AA125" s="10"/>
      <c r="AB125" s="10"/>
      <c r="AC125" s="10"/>
      <c r="AD125" s="10"/>
      <c r="AE125" s="10"/>
      <c r="AT125" s="172" t="s">
        <v>176</v>
      </c>
      <c r="AU125" s="172" t="s">
        <v>72</v>
      </c>
      <c r="AV125" s="10" t="s">
        <v>81</v>
      </c>
      <c r="AW125" s="10" t="s">
        <v>33</v>
      </c>
      <c r="AX125" s="10" t="s">
        <v>79</v>
      </c>
      <c r="AY125" s="172" t="s">
        <v>172</v>
      </c>
    </row>
    <row r="126" s="2" customFormat="1" ht="16.5" customHeight="1">
      <c r="A126" s="38"/>
      <c r="B126" s="152"/>
      <c r="C126" s="153" t="s">
        <v>241</v>
      </c>
      <c r="D126" s="153" t="s">
        <v>166</v>
      </c>
      <c r="E126" s="154" t="s">
        <v>272</v>
      </c>
      <c r="F126" s="155" t="s">
        <v>273</v>
      </c>
      <c r="G126" s="156" t="s">
        <v>214</v>
      </c>
      <c r="H126" s="157">
        <v>33.030000000000001</v>
      </c>
      <c r="I126" s="158"/>
      <c r="J126" s="159">
        <f>ROUND(I126*H126,2)</f>
        <v>0</v>
      </c>
      <c r="K126" s="155" t="s">
        <v>170</v>
      </c>
      <c r="L126" s="39"/>
      <c r="M126" s="160" t="s">
        <v>3</v>
      </c>
      <c r="N126" s="161" t="s">
        <v>43</v>
      </c>
      <c r="O126" s="72"/>
      <c r="P126" s="162">
        <f>O126*H126</f>
        <v>0</v>
      </c>
      <c r="Q126" s="162">
        <v>0</v>
      </c>
      <c r="R126" s="162">
        <f>Q126*H126</f>
        <v>0</v>
      </c>
      <c r="S126" s="162">
        <v>0</v>
      </c>
      <c r="T126" s="163">
        <f>S126*H126</f>
        <v>0</v>
      </c>
      <c r="U126" s="38"/>
      <c r="V126" s="38"/>
      <c r="W126" s="38"/>
      <c r="X126" s="38"/>
      <c r="Y126" s="38"/>
      <c r="Z126" s="38"/>
      <c r="AA126" s="38"/>
      <c r="AB126" s="38"/>
      <c r="AC126" s="38"/>
      <c r="AD126" s="38"/>
      <c r="AE126" s="38"/>
      <c r="AR126" s="164" t="s">
        <v>171</v>
      </c>
      <c r="AT126" s="164" t="s">
        <v>166</v>
      </c>
      <c r="AU126" s="164" t="s">
        <v>72</v>
      </c>
      <c r="AY126" s="19" t="s">
        <v>172</v>
      </c>
      <c r="BE126" s="165">
        <f>IF(N126="základní",J126,0)</f>
        <v>0</v>
      </c>
      <c r="BF126" s="165">
        <f>IF(N126="snížená",J126,0)</f>
        <v>0</v>
      </c>
      <c r="BG126" s="165">
        <f>IF(N126="zákl. přenesená",J126,0)</f>
        <v>0</v>
      </c>
      <c r="BH126" s="165">
        <f>IF(N126="sníž. přenesená",J126,0)</f>
        <v>0</v>
      </c>
      <c r="BI126" s="165">
        <f>IF(N126="nulová",J126,0)</f>
        <v>0</v>
      </c>
      <c r="BJ126" s="19" t="s">
        <v>79</v>
      </c>
      <c r="BK126" s="165">
        <f>ROUND(I126*H126,2)</f>
        <v>0</v>
      </c>
      <c r="BL126" s="19" t="s">
        <v>171</v>
      </c>
      <c r="BM126" s="164" t="s">
        <v>933</v>
      </c>
    </row>
    <row r="127" s="2" customFormat="1">
      <c r="A127" s="38"/>
      <c r="B127" s="39"/>
      <c r="C127" s="38"/>
      <c r="D127" s="166" t="s">
        <v>174</v>
      </c>
      <c r="E127" s="38"/>
      <c r="F127" s="167" t="s">
        <v>275</v>
      </c>
      <c r="G127" s="38"/>
      <c r="H127" s="38"/>
      <c r="I127" s="168"/>
      <c r="J127" s="38"/>
      <c r="K127" s="38"/>
      <c r="L127" s="39"/>
      <c r="M127" s="169"/>
      <c r="N127" s="170"/>
      <c r="O127" s="72"/>
      <c r="P127" s="72"/>
      <c r="Q127" s="72"/>
      <c r="R127" s="72"/>
      <c r="S127" s="72"/>
      <c r="T127" s="73"/>
      <c r="U127" s="38"/>
      <c r="V127" s="38"/>
      <c r="W127" s="38"/>
      <c r="X127" s="38"/>
      <c r="Y127" s="38"/>
      <c r="Z127" s="38"/>
      <c r="AA127" s="38"/>
      <c r="AB127" s="38"/>
      <c r="AC127" s="38"/>
      <c r="AD127" s="38"/>
      <c r="AE127" s="38"/>
      <c r="AT127" s="19" t="s">
        <v>174</v>
      </c>
      <c r="AU127" s="19" t="s">
        <v>72</v>
      </c>
    </row>
    <row r="128" s="10" customFormat="1">
      <c r="A128" s="10"/>
      <c r="B128" s="171"/>
      <c r="C128" s="10"/>
      <c r="D128" s="166" t="s">
        <v>176</v>
      </c>
      <c r="E128" s="172" t="s">
        <v>3</v>
      </c>
      <c r="F128" s="173" t="s">
        <v>934</v>
      </c>
      <c r="G128" s="10"/>
      <c r="H128" s="174">
        <v>33.030000000000001</v>
      </c>
      <c r="I128" s="175"/>
      <c r="J128" s="10"/>
      <c r="K128" s="10"/>
      <c r="L128" s="171"/>
      <c r="M128" s="176"/>
      <c r="N128" s="177"/>
      <c r="O128" s="177"/>
      <c r="P128" s="177"/>
      <c r="Q128" s="177"/>
      <c r="R128" s="177"/>
      <c r="S128" s="177"/>
      <c r="T128" s="178"/>
      <c r="U128" s="10"/>
      <c r="V128" s="10"/>
      <c r="W128" s="10"/>
      <c r="X128" s="10"/>
      <c r="Y128" s="10"/>
      <c r="Z128" s="10"/>
      <c r="AA128" s="10"/>
      <c r="AB128" s="10"/>
      <c r="AC128" s="10"/>
      <c r="AD128" s="10"/>
      <c r="AE128" s="10"/>
      <c r="AT128" s="172" t="s">
        <v>176</v>
      </c>
      <c r="AU128" s="172" t="s">
        <v>72</v>
      </c>
      <c r="AV128" s="10" t="s">
        <v>81</v>
      </c>
      <c r="AW128" s="10" t="s">
        <v>33</v>
      </c>
      <c r="AX128" s="10" t="s">
        <v>79</v>
      </c>
      <c r="AY128" s="172" t="s">
        <v>172</v>
      </c>
    </row>
    <row r="129" s="2" customFormat="1" ht="16.5" customHeight="1">
      <c r="A129" s="38"/>
      <c r="B129" s="152"/>
      <c r="C129" s="153" t="s">
        <v>246</v>
      </c>
      <c r="D129" s="153" t="s">
        <v>166</v>
      </c>
      <c r="E129" s="154" t="s">
        <v>278</v>
      </c>
      <c r="F129" s="155" t="s">
        <v>279</v>
      </c>
      <c r="G129" s="156" t="s">
        <v>214</v>
      </c>
      <c r="H129" s="157">
        <v>0.192</v>
      </c>
      <c r="I129" s="158"/>
      <c r="J129" s="159">
        <f>ROUND(I129*H129,2)</f>
        <v>0</v>
      </c>
      <c r="K129" s="155" t="s">
        <v>170</v>
      </c>
      <c r="L129" s="39"/>
      <c r="M129" s="160" t="s">
        <v>3</v>
      </c>
      <c r="N129" s="161" t="s">
        <v>43</v>
      </c>
      <c r="O129" s="72"/>
      <c r="P129" s="162">
        <f>O129*H129</f>
        <v>0</v>
      </c>
      <c r="Q129" s="162">
        <v>0</v>
      </c>
      <c r="R129" s="162">
        <f>Q129*H129</f>
        <v>0</v>
      </c>
      <c r="S129" s="162">
        <v>0</v>
      </c>
      <c r="T129" s="163">
        <f>S129*H129</f>
        <v>0</v>
      </c>
      <c r="U129" s="38"/>
      <c r="V129" s="38"/>
      <c r="W129" s="38"/>
      <c r="X129" s="38"/>
      <c r="Y129" s="38"/>
      <c r="Z129" s="38"/>
      <c r="AA129" s="38"/>
      <c r="AB129" s="38"/>
      <c r="AC129" s="38"/>
      <c r="AD129" s="38"/>
      <c r="AE129" s="38"/>
      <c r="AR129" s="164" t="s">
        <v>171</v>
      </c>
      <c r="AT129" s="164" t="s">
        <v>166</v>
      </c>
      <c r="AU129" s="164" t="s">
        <v>72</v>
      </c>
      <c r="AY129" s="19" t="s">
        <v>172</v>
      </c>
      <c r="BE129" s="165">
        <f>IF(N129="základní",J129,0)</f>
        <v>0</v>
      </c>
      <c r="BF129" s="165">
        <f>IF(N129="snížená",J129,0)</f>
        <v>0</v>
      </c>
      <c r="BG129" s="165">
        <f>IF(N129="zákl. přenesená",J129,0)</f>
        <v>0</v>
      </c>
      <c r="BH129" s="165">
        <f>IF(N129="sníž. přenesená",J129,0)</f>
        <v>0</v>
      </c>
      <c r="BI129" s="165">
        <f>IF(N129="nulová",J129,0)</f>
        <v>0</v>
      </c>
      <c r="BJ129" s="19" t="s">
        <v>79</v>
      </c>
      <c r="BK129" s="165">
        <f>ROUND(I129*H129,2)</f>
        <v>0</v>
      </c>
      <c r="BL129" s="19" t="s">
        <v>171</v>
      </c>
      <c r="BM129" s="164" t="s">
        <v>935</v>
      </c>
    </row>
    <row r="130" s="2" customFormat="1">
      <c r="A130" s="38"/>
      <c r="B130" s="39"/>
      <c r="C130" s="38"/>
      <c r="D130" s="166" t="s">
        <v>174</v>
      </c>
      <c r="E130" s="38"/>
      <c r="F130" s="167" t="s">
        <v>281</v>
      </c>
      <c r="G130" s="38"/>
      <c r="H130" s="38"/>
      <c r="I130" s="168"/>
      <c r="J130" s="38"/>
      <c r="K130" s="38"/>
      <c r="L130" s="39"/>
      <c r="M130" s="169"/>
      <c r="N130" s="170"/>
      <c r="O130" s="72"/>
      <c r="P130" s="72"/>
      <c r="Q130" s="72"/>
      <c r="R130" s="72"/>
      <c r="S130" s="72"/>
      <c r="T130" s="73"/>
      <c r="U130" s="38"/>
      <c r="V130" s="38"/>
      <c r="W130" s="38"/>
      <c r="X130" s="38"/>
      <c r="Y130" s="38"/>
      <c r="Z130" s="38"/>
      <c r="AA130" s="38"/>
      <c r="AB130" s="38"/>
      <c r="AC130" s="38"/>
      <c r="AD130" s="38"/>
      <c r="AE130" s="38"/>
      <c r="AT130" s="19" t="s">
        <v>174</v>
      </c>
      <c r="AU130" s="19" t="s">
        <v>72</v>
      </c>
    </row>
    <row r="131" s="10" customFormat="1">
      <c r="A131" s="10"/>
      <c r="B131" s="171"/>
      <c r="C131" s="10"/>
      <c r="D131" s="166" t="s">
        <v>176</v>
      </c>
      <c r="E131" s="172" t="s">
        <v>3</v>
      </c>
      <c r="F131" s="173" t="s">
        <v>936</v>
      </c>
      <c r="G131" s="10"/>
      <c r="H131" s="174">
        <v>0.192</v>
      </c>
      <c r="I131" s="175"/>
      <c r="J131" s="10"/>
      <c r="K131" s="10"/>
      <c r="L131" s="171"/>
      <c r="M131" s="176"/>
      <c r="N131" s="177"/>
      <c r="O131" s="177"/>
      <c r="P131" s="177"/>
      <c r="Q131" s="177"/>
      <c r="R131" s="177"/>
      <c r="S131" s="177"/>
      <c r="T131" s="178"/>
      <c r="U131" s="10"/>
      <c r="V131" s="10"/>
      <c r="W131" s="10"/>
      <c r="X131" s="10"/>
      <c r="Y131" s="10"/>
      <c r="Z131" s="10"/>
      <c r="AA131" s="10"/>
      <c r="AB131" s="10"/>
      <c r="AC131" s="10"/>
      <c r="AD131" s="10"/>
      <c r="AE131" s="10"/>
      <c r="AT131" s="172" t="s">
        <v>176</v>
      </c>
      <c r="AU131" s="172" t="s">
        <v>72</v>
      </c>
      <c r="AV131" s="10" t="s">
        <v>81</v>
      </c>
      <c r="AW131" s="10" t="s">
        <v>33</v>
      </c>
      <c r="AX131" s="10" t="s">
        <v>79</v>
      </c>
      <c r="AY131" s="172" t="s">
        <v>172</v>
      </c>
    </row>
    <row r="132" s="2" customFormat="1" ht="16.5" customHeight="1">
      <c r="A132" s="38"/>
      <c r="B132" s="152"/>
      <c r="C132" s="153" t="s">
        <v>252</v>
      </c>
      <c r="D132" s="153" t="s">
        <v>166</v>
      </c>
      <c r="E132" s="154" t="s">
        <v>284</v>
      </c>
      <c r="F132" s="155" t="s">
        <v>285</v>
      </c>
      <c r="G132" s="156" t="s">
        <v>214</v>
      </c>
      <c r="H132" s="157">
        <v>33.030000000000001</v>
      </c>
      <c r="I132" s="158"/>
      <c r="J132" s="159">
        <f>ROUND(I132*H132,2)</f>
        <v>0</v>
      </c>
      <c r="K132" s="155" t="s">
        <v>170</v>
      </c>
      <c r="L132" s="39"/>
      <c r="M132" s="160" t="s">
        <v>3</v>
      </c>
      <c r="N132" s="161" t="s">
        <v>43</v>
      </c>
      <c r="O132" s="72"/>
      <c r="P132" s="162">
        <f>O132*H132</f>
        <v>0</v>
      </c>
      <c r="Q132" s="162">
        <v>0</v>
      </c>
      <c r="R132" s="162">
        <f>Q132*H132</f>
        <v>0</v>
      </c>
      <c r="S132" s="162">
        <v>0</v>
      </c>
      <c r="T132" s="163">
        <f>S132*H132</f>
        <v>0</v>
      </c>
      <c r="U132" s="38"/>
      <c r="V132" s="38"/>
      <c r="W132" s="38"/>
      <c r="X132" s="38"/>
      <c r="Y132" s="38"/>
      <c r="Z132" s="38"/>
      <c r="AA132" s="38"/>
      <c r="AB132" s="38"/>
      <c r="AC132" s="38"/>
      <c r="AD132" s="38"/>
      <c r="AE132" s="38"/>
      <c r="AR132" s="164" t="s">
        <v>171</v>
      </c>
      <c r="AT132" s="164" t="s">
        <v>166</v>
      </c>
      <c r="AU132" s="164" t="s">
        <v>72</v>
      </c>
      <c r="AY132" s="19" t="s">
        <v>172</v>
      </c>
      <c r="BE132" s="165">
        <f>IF(N132="základní",J132,0)</f>
        <v>0</v>
      </c>
      <c r="BF132" s="165">
        <f>IF(N132="snížená",J132,0)</f>
        <v>0</v>
      </c>
      <c r="BG132" s="165">
        <f>IF(N132="zákl. přenesená",J132,0)</f>
        <v>0</v>
      </c>
      <c r="BH132" s="165">
        <f>IF(N132="sníž. přenesená",J132,0)</f>
        <v>0</v>
      </c>
      <c r="BI132" s="165">
        <f>IF(N132="nulová",J132,0)</f>
        <v>0</v>
      </c>
      <c r="BJ132" s="19" t="s">
        <v>79</v>
      </c>
      <c r="BK132" s="165">
        <f>ROUND(I132*H132,2)</f>
        <v>0</v>
      </c>
      <c r="BL132" s="19" t="s">
        <v>171</v>
      </c>
      <c r="BM132" s="164" t="s">
        <v>937</v>
      </c>
    </row>
    <row r="133" s="2" customFormat="1">
      <c r="A133" s="38"/>
      <c r="B133" s="39"/>
      <c r="C133" s="38"/>
      <c r="D133" s="166" t="s">
        <v>174</v>
      </c>
      <c r="E133" s="38"/>
      <c r="F133" s="167" t="s">
        <v>287</v>
      </c>
      <c r="G133" s="38"/>
      <c r="H133" s="38"/>
      <c r="I133" s="168"/>
      <c r="J133" s="38"/>
      <c r="K133" s="38"/>
      <c r="L133" s="39"/>
      <c r="M133" s="169"/>
      <c r="N133" s="170"/>
      <c r="O133" s="72"/>
      <c r="P133" s="72"/>
      <c r="Q133" s="72"/>
      <c r="R133" s="72"/>
      <c r="S133" s="72"/>
      <c r="T133" s="73"/>
      <c r="U133" s="38"/>
      <c r="V133" s="38"/>
      <c r="W133" s="38"/>
      <c r="X133" s="38"/>
      <c r="Y133" s="38"/>
      <c r="Z133" s="38"/>
      <c r="AA133" s="38"/>
      <c r="AB133" s="38"/>
      <c r="AC133" s="38"/>
      <c r="AD133" s="38"/>
      <c r="AE133" s="38"/>
      <c r="AT133" s="19" t="s">
        <v>174</v>
      </c>
      <c r="AU133" s="19" t="s">
        <v>72</v>
      </c>
    </row>
    <row r="134" s="10" customFormat="1">
      <c r="A134" s="10"/>
      <c r="B134" s="171"/>
      <c r="C134" s="10"/>
      <c r="D134" s="166" t="s">
        <v>176</v>
      </c>
      <c r="E134" s="172" t="s">
        <v>3</v>
      </c>
      <c r="F134" s="173" t="s">
        <v>938</v>
      </c>
      <c r="G134" s="10"/>
      <c r="H134" s="174">
        <v>33.030000000000001</v>
      </c>
      <c r="I134" s="175"/>
      <c r="J134" s="10"/>
      <c r="K134" s="10"/>
      <c r="L134" s="171"/>
      <c r="M134" s="176"/>
      <c r="N134" s="177"/>
      <c r="O134" s="177"/>
      <c r="P134" s="177"/>
      <c r="Q134" s="177"/>
      <c r="R134" s="177"/>
      <c r="S134" s="177"/>
      <c r="T134" s="178"/>
      <c r="U134" s="10"/>
      <c r="V134" s="10"/>
      <c r="W134" s="10"/>
      <c r="X134" s="10"/>
      <c r="Y134" s="10"/>
      <c r="Z134" s="10"/>
      <c r="AA134" s="10"/>
      <c r="AB134" s="10"/>
      <c r="AC134" s="10"/>
      <c r="AD134" s="10"/>
      <c r="AE134" s="10"/>
      <c r="AT134" s="172" t="s">
        <v>176</v>
      </c>
      <c r="AU134" s="172" t="s">
        <v>72</v>
      </c>
      <c r="AV134" s="10" t="s">
        <v>81</v>
      </c>
      <c r="AW134" s="10" t="s">
        <v>33</v>
      </c>
      <c r="AX134" s="10" t="s">
        <v>72</v>
      </c>
      <c r="AY134" s="172" t="s">
        <v>172</v>
      </c>
    </row>
    <row r="135" s="11" customFormat="1">
      <c r="A135" s="11"/>
      <c r="B135" s="180"/>
      <c r="C135" s="11"/>
      <c r="D135" s="166" t="s">
        <v>176</v>
      </c>
      <c r="E135" s="181" t="s">
        <v>3</v>
      </c>
      <c r="F135" s="182" t="s">
        <v>197</v>
      </c>
      <c r="G135" s="11"/>
      <c r="H135" s="183">
        <v>33.030000000000001</v>
      </c>
      <c r="I135" s="184"/>
      <c r="J135" s="11"/>
      <c r="K135" s="11"/>
      <c r="L135" s="180"/>
      <c r="M135" s="185"/>
      <c r="N135" s="186"/>
      <c r="O135" s="186"/>
      <c r="P135" s="186"/>
      <c r="Q135" s="186"/>
      <c r="R135" s="186"/>
      <c r="S135" s="186"/>
      <c r="T135" s="187"/>
      <c r="U135" s="11"/>
      <c r="V135" s="11"/>
      <c r="W135" s="11"/>
      <c r="X135" s="11"/>
      <c r="Y135" s="11"/>
      <c r="Z135" s="11"/>
      <c r="AA135" s="11"/>
      <c r="AB135" s="11"/>
      <c r="AC135" s="11"/>
      <c r="AD135" s="11"/>
      <c r="AE135" s="11"/>
      <c r="AT135" s="181" t="s">
        <v>176</v>
      </c>
      <c r="AU135" s="181" t="s">
        <v>72</v>
      </c>
      <c r="AV135" s="11" t="s">
        <v>171</v>
      </c>
      <c r="AW135" s="11" t="s">
        <v>33</v>
      </c>
      <c r="AX135" s="11" t="s">
        <v>79</v>
      </c>
      <c r="AY135" s="181" t="s">
        <v>172</v>
      </c>
    </row>
    <row r="136" s="2" customFormat="1" ht="16.5" customHeight="1">
      <c r="A136" s="38"/>
      <c r="B136" s="152"/>
      <c r="C136" s="153" t="s">
        <v>9</v>
      </c>
      <c r="D136" s="153" t="s">
        <v>166</v>
      </c>
      <c r="E136" s="154" t="s">
        <v>290</v>
      </c>
      <c r="F136" s="155" t="s">
        <v>291</v>
      </c>
      <c r="G136" s="156" t="s">
        <v>214</v>
      </c>
      <c r="H136" s="157">
        <v>337.5</v>
      </c>
      <c r="I136" s="158"/>
      <c r="J136" s="159">
        <f>ROUND(I136*H136,2)</f>
        <v>0</v>
      </c>
      <c r="K136" s="155" t="s">
        <v>170</v>
      </c>
      <c r="L136" s="39"/>
      <c r="M136" s="160" t="s">
        <v>3</v>
      </c>
      <c r="N136" s="161" t="s">
        <v>43</v>
      </c>
      <c r="O136" s="72"/>
      <c r="P136" s="162">
        <f>O136*H136</f>
        <v>0</v>
      </c>
      <c r="Q136" s="162">
        <v>0</v>
      </c>
      <c r="R136" s="162">
        <f>Q136*H136</f>
        <v>0</v>
      </c>
      <c r="S136" s="162">
        <v>0</v>
      </c>
      <c r="T136" s="163">
        <f>S136*H136</f>
        <v>0</v>
      </c>
      <c r="U136" s="38"/>
      <c r="V136" s="38"/>
      <c r="W136" s="38"/>
      <c r="X136" s="38"/>
      <c r="Y136" s="38"/>
      <c r="Z136" s="38"/>
      <c r="AA136" s="38"/>
      <c r="AB136" s="38"/>
      <c r="AC136" s="38"/>
      <c r="AD136" s="38"/>
      <c r="AE136" s="38"/>
      <c r="AR136" s="164" t="s">
        <v>292</v>
      </c>
      <c r="AT136" s="164" t="s">
        <v>166</v>
      </c>
      <c r="AU136" s="164" t="s">
        <v>72</v>
      </c>
      <c r="AY136" s="19" t="s">
        <v>172</v>
      </c>
      <c r="BE136" s="165">
        <f>IF(N136="základní",J136,0)</f>
        <v>0</v>
      </c>
      <c r="BF136" s="165">
        <f>IF(N136="snížená",J136,0)</f>
        <v>0</v>
      </c>
      <c r="BG136" s="165">
        <f>IF(N136="zákl. přenesená",J136,0)</f>
        <v>0</v>
      </c>
      <c r="BH136" s="165">
        <f>IF(N136="sníž. přenesená",J136,0)</f>
        <v>0</v>
      </c>
      <c r="BI136" s="165">
        <f>IF(N136="nulová",J136,0)</f>
        <v>0</v>
      </c>
      <c r="BJ136" s="19" t="s">
        <v>79</v>
      </c>
      <c r="BK136" s="165">
        <f>ROUND(I136*H136,2)</f>
        <v>0</v>
      </c>
      <c r="BL136" s="19" t="s">
        <v>292</v>
      </c>
      <c r="BM136" s="164" t="s">
        <v>939</v>
      </c>
    </row>
    <row r="137" s="2" customFormat="1">
      <c r="A137" s="38"/>
      <c r="B137" s="39"/>
      <c r="C137" s="38"/>
      <c r="D137" s="166" t="s">
        <v>174</v>
      </c>
      <c r="E137" s="38"/>
      <c r="F137" s="167" t="s">
        <v>294</v>
      </c>
      <c r="G137" s="38"/>
      <c r="H137" s="38"/>
      <c r="I137" s="168"/>
      <c r="J137" s="38"/>
      <c r="K137" s="38"/>
      <c r="L137" s="39"/>
      <c r="M137" s="169"/>
      <c r="N137" s="170"/>
      <c r="O137" s="72"/>
      <c r="P137" s="72"/>
      <c r="Q137" s="72"/>
      <c r="R137" s="72"/>
      <c r="S137" s="72"/>
      <c r="T137" s="73"/>
      <c r="U137" s="38"/>
      <c r="V137" s="38"/>
      <c r="W137" s="38"/>
      <c r="X137" s="38"/>
      <c r="Y137" s="38"/>
      <c r="Z137" s="38"/>
      <c r="AA137" s="38"/>
      <c r="AB137" s="38"/>
      <c r="AC137" s="38"/>
      <c r="AD137" s="38"/>
      <c r="AE137" s="38"/>
      <c r="AT137" s="19" t="s">
        <v>174</v>
      </c>
      <c r="AU137" s="19" t="s">
        <v>72</v>
      </c>
    </row>
    <row r="138" s="10" customFormat="1">
      <c r="A138" s="10"/>
      <c r="B138" s="171"/>
      <c r="C138" s="10"/>
      <c r="D138" s="166" t="s">
        <v>176</v>
      </c>
      <c r="E138" s="172" t="s">
        <v>3</v>
      </c>
      <c r="F138" s="173" t="s">
        <v>940</v>
      </c>
      <c r="G138" s="10"/>
      <c r="H138" s="174">
        <v>337.5</v>
      </c>
      <c r="I138" s="175"/>
      <c r="J138" s="10"/>
      <c r="K138" s="10"/>
      <c r="L138" s="171"/>
      <c r="M138" s="176"/>
      <c r="N138" s="177"/>
      <c r="O138" s="177"/>
      <c r="P138" s="177"/>
      <c r="Q138" s="177"/>
      <c r="R138" s="177"/>
      <c r="S138" s="177"/>
      <c r="T138" s="178"/>
      <c r="U138" s="10"/>
      <c r="V138" s="10"/>
      <c r="W138" s="10"/>
      <c r="X138" s="10"/>
      <c r="Y138" s="10"/>
      <c r="Z138" s="10"/>
      <c r="AA138" s="10"/>
      <c r="AB138" s="10"/>
      <c r="AC138" s="10"/>
      <c r="AD138" s="10"/>
      <c r="AE138" s="10"/>
      <c r="AT138" s="172" t="s">
        <v>176</v>
      </c>
      <c r="AU138" s="172" t="s">
        <v>72</v>
      </c>
      <c r="AV138" s="10" t="s">
        <v>81</v>
      </c>
      <c r="AW138" s="10" t="s">
        <v>33</v>
      </c>
      <c r="AX138" s="10" t="s">
        <v>79</v>
      </c>
      <c r="AY138" s="172" t="s">
        <v>172</v>
      </c>
    </row>
    <row r="139" s="2" customFormat="1" ht="16.5" customHeight="1">
      <c r="A139" s="38"/>
      <c r="B139" s="152"/>
      <c r="C139" s="153" t="s">
        <v>262</v>
      </c>
      <c r="D139" s="153" t="s">
        <v>166</v>
      </c>
      <c r="E139" s="154" t="s">
        <v>297</v>
      </c>
      <c r="F139" s="155" t="s">
        <v>298</v>
      </c>
      <c r="G139" s="156" t="s">
        <v>221</v>
      </c>
      <c r="H139" s="157">
        <v>1</v>
      </c>
      <c r="I139" s="158"/>
      <c r="J139" s="159">
        <f>ROUND(I139*H139,2)</f>
        <v>0</v>
      </c>
      <c r="K139" s="155" t="s">
        <v>170</v>
      </c>
      <c r="L139" s="39"/>
      <c r="M139" s="160" t="s">
        <v>3</v>
      </c>
      <c r="N139" s="161" t="s">
        <v>43</v>
      </c>
      <c r="O139" s="72"/>
      <c r="P139" s="162">
        <f>O139*H139</f>
        <v>0</v>
      </c>
      <c r="Q139" s="162">
        <v>0</v>
      </c>
      <c r="R139" s="162">
        <f>Q139*H139</f>
        <v>0</v>
      </c>
      <c r="S139" s="162">
        <v>0</v>
      </c>
      <c r="T139" s="163">
        <f>S139*H139</f>
        <v>0</v>
      </c>
      <c r="U139" s="38"/>
      <c r="V139" s="38"/>
      <c r="W139" s="38"/>
      <c r="X139" s="38"/>
      <c r="Y139" s="38"/>
      <c r="Z139" s="38"/>
      <c r="AA139" s="38"/>
      <c r="AB139" s="38"/>
      <c r="AC139" s="38"/>
      <c r="AD139" s="38"/>
      <c r="AE139" s="38"/>
      <c r="AR139" s="164" t="s">
        <v>171</v>
      </c>
      <c r="AT139" s="164" t="s">
        <v>166</v>
      </c>
      <c r="AU139" s="164" t="s">
        <v>72</v>
      </c>
      <c r="AY139" s="19" t="s">
        <v>172</v>
      </c>
      <c r="BE139" s="165">
        <f>IF(N139="základní",J139,0)</f>
        <v>0</v>
      </c>
      <c r="BF139" s="165">
        <f>IF(N139="snížená",J139,0)</f>
        <v>0</v>
      </c>
      <c r="BG139" s="165">
        <f>IF(N139="zákl. přenesená",J139,0)</f>
        <v>0</v>
      </c>
      <c r="BH139" s="165">
        <f>IF(N139="sníž. přenesená",J139,0)</f>
        <v>0</v>
      </c>
      <c r="BI139" s="165">
        <f>IF(N139="nulová",J139,0)</f>
        <v>0</v>
      </c>
      <c r="BJ139" s="19" t="s">
        <v>79</v>
      </c>
      <c r="BK139" s="165">
        <f>ROUND(I139*H139,2)</f>
        <v>0</v>
      </c>
      <c r="BL139" s="19" t="s">
        <v>171</v>
      </c>
      <c r="BM139" s="164" t="s">
        <v>941</v>
      </c>
    </row>
    <row r="140" s="2" customFormat="1">
      <c r="A140" s="38"/>
      <c r="B140" s="39"/>
      <c r="C140" s="38"/>
      <c r="D140" s="166" t="s">
        <v>174</v>
      </c>
      <c r="E140" s="38"/>
      <c r="F140" s="167" t="s">
        <v>300</v>
      </c>
      <c r="G140" s="38"/>
      <c r="H140" s="38"/>
      <c r="I140" s="168"/>
      <c r="J140" s="38"/>
      <c r="K140" s="38"/>
      <c r="L140" s="39"/>
      <c r="M140" s="169"/>
      <c r="N140" s="170"/>
      <c r="O140" s="72"/>
      <c r="P140" s="72"/>
      <c r="Q140" s="72"/>
      <c r="R140" s="72"/>
      <c r="S140" s="72"/>
      <c r="T140" s="73"/>
      <c r="U140" s="38"/>
      <c r="V140" s="38"/>
      <c r="W140" s="38"/>
      <c r="X140" s="38"/>
      <c r="Y140" s="38"/>
      <c r="Z140" s="38"/>
      <c r="AA140" s="38"/>
      <c r="AB140" s="38"/>
      <c r="AC140" s="38"/>
      <c r="AD140" s="38"/>
      <c r="AE140" s="38"/>
      <c r="AT140" s="19" t="s">
        <v>174</v>
      </c>
      <c r="AU140" s="19" t="s">
        <v>72</v>
      </c>
    </row>
    <row r="141" s="10" customFormat="1">
      <c r="A141" s="10"/>
      <c r="B141" s="171"/>
      <c r="C141" s="10"/>
      <c r="D141" s="166" t="s">
        <v>176</v>
      </c>
      <c r="E141" s="172" t="s">
        <v>3</v>
      </c>
      <c r="F141" s="173" t="s">
        <v>510</v>
      </c>
      <c r="G141" s="10"/>
      <c r="H141" s="174">
        <v>1</v>
      </c>
      <c r="I141" s="175"/>
      <c r="J141" s="10"/>
      <c r="K141" s="10"/>
      <c r="L141" s="171"/>
      <c r="M141" s="176"/>
      <c r="N141" s="177"/>
      <c r="O141" s="177"/>
      <c r="P141" s="177"/>
      <c r="Q141" s="177"/>
      <c r="R141" s="177"/>
      <c r="S141" s="177"/>
      <c r="T141" s="178"/>
      <c r="U141" s="10"/>
      <c r="V141" s="10"/>
      <c r="W141" s="10"/>
      <c r="X141" s="10"/>
      <c r="Y141" s="10"/>
      <c r="Z141" s="10"/>
      <c r="AA141" s="10"/>
      <c r="AB141" s="10"/>
      <c r="AC141" s="10"/>
      <c r="AD141" s="10"/>
      <c r="AE141" s="10"/>
      <c r="AT141" s="172" t="s">
        <v>176</v>
      </c>
      <c r="AU141" s="172" t="s">
        <v>72</v>
      </c>
      <c r="AV141" s="10" t="s">
        <v>81</v>
      </c>
      <c r="AW141" s="10" t="s">
        <v>33</v>
      </c>
      <c r="AX141" s="10" t="s">
        <v>79</v>
      </c>
      <c r="AY141" s="172" t="s">
        <v>172</v>
      </c>
    </row>
    <row r="142" s="2" customFormat="1" ht="24.15" customHeight="1">
      <c r="A142" s="38"/>
      <c r="B142" s="152"/>
      <c r="C142" s="153" t="s">
        <v>266</v>
      </c>
      <c r="D142" s="153" t="s">
        <v>166</v>
      </c>
      <c r="E142" s="154" t="s">
        <v>303</v>
      </c>
      <c r="F142" s="155" t="s">
        <v>304</v>
      </c>
      <c r="G142" s="156" t="s">
        <v>214</v>
      </c>
      <c r="H142" s="157">
        <v>282.07999999999998</v>
      </c>
      <c r="I142" s="158"/>
      <c r="J142" s="159">
        <f>ROUND(I142*H142,2)</f>
        <v>0</v>
      </c>
      <c r="K142" s="155" t="s">
        <v>170</v>
      </c>
      <c r="L142" s="39"/>
      <c r="M142" s="160" t="s">
        <v>3</v>
      </c>
      <c r="N142" s="161" t="s">
        <v>43</v>
      </c>
      <c r="O142" s="72"/>
      <c r="P142" s="162">
        <f>O142*H142</f>
        <v>0</v>
      </c>
      <c r="Q142" s="162">
        <v>0</v>
      </c>
      <c r="R142" s="162">
        <f>Q142*H142</f>
        <v>0</v>
      </c>
      <c r="S142" s="162">
        <v>0</v>
      </c>
      <c r="T142" s="163">
        <f>S142*H142</f>
        <v>0</v>
      </c>
      <c r="U142" s="38"/>
      <c r="V142" s="38"/>
      <c r="W142" s="38"/>
      <c r="X142" s="38"/>
      <c r="Y142" s="38"/>
      <c r="Z142" s="38"/>
      <c r="AA142" s="38"/>
      <c r="AB142" s="38"/>
      <c r="AC142" s="38"/>
      <c r="AD142" s="38"/>
      <c r="AE142" s="38"/>
      <c r="AR142" s="164" t="s">
        <v>292</v>
      </c>
      <c r="AT142" s="164" t="s">
        <v>166</v>
      </c>
      <c r="AU142" s="164" t="s">
        <v>72</v>
      </c>
      <c r="AY142" s="19" t="s">
        <v>172</v>
      </c>
      <c r="BE142" s="165">
        <f>IF(N142="základní",J142,0)</f>
        <v>0</v>
      </c>
      <c r="BF142" s="165">
        <f>IF(N142="snížená",J142,0)</f>
        <v>0</v>
      </c>
      <c r="BG142" s="165">
        <f>IF(N142="zákl. přenesená",J142,0)</f>
        <v>0</v>
      </c>
      <c r="BH142" s="165">
        <f>IF(N142="sníž. přenesená",J142,0)</f>
        <v>0</v>
      </c>
      <c r="BI142" s="165">
        <f>IF(N142="nulová",J142,0)</f>
        <v>0</v>
      </c>
      <c r="BJ142" s="19" t="s">
        <v>79</v>
      </c>
      <c r="BK142" s="165">
        <f>ROUND(I142*H142,2)</f>
        <v>0</v>
      </c>
      <c r="BL142" s="19" t="s">
        <v>292</v>
      </c>
      <c r="BM142" s="164" t="s">
        <v>942</v>
      </c>
    </row>
    <row r="143" s="2" customFormat="1">
      <c r="A143" s="38"/>
      <c r="B143" s="39"/>
      <c r="C143" s="38"/>
      <c r="D143" s="166" t="s">
        <v>174</v>
      </c>
      <c r="E143" s="38"/>
      <c r="F143" s="167" t="s">
        <v>306</v>
      </c>
      <c r="G143" s="38"/>
      <c r="H143" s="38"/>
      <c r="I143" s="168"/>
      <c r="J143" s="38"/>
      <c r="K143" s="38"/>
      <c r="L143" s="39"/>
      <c r="M143" s="169"/>
      <c r="N143" s="170"/>
      <c r="O143" s="72"/>
      <c r="P143" s="72"/>
      <c r="Q143" s="72"/>
      <c r="R143" s="72"/>
      <c r="S143" s="72"/>
      <c r="T143" s="73"/>
      <c r="U143" s="38"/>
      <c r="V143" s="38"/>
      <c r="W143" s="38"/>
      <c r="X143" s="38"/>
      <c r="Y143" s="38"/>
      <c r="Z143" s="38"/>
      <c r="AA143" s="38"/>
      <c r="AB143" s="38"/>
      <c r="AC143" s="38"/>
      <c r="AD143" s="38"/>
      <c r="AE143" s="38"/>
      <c r="AT143" s="19" t="s">
        <v>174</v>
      </c>
      <c r="AU143" s="19" t="s">
        <v>72</v>
      </c>
    </row>
    <row r="144" s="2" customFormat="1">
      <c r="A144" s="38"/>
      <c r="B144" s="39"/>
      <c r="C144" s="38"/>
      <c r="D144" s="166" t="s">
        <v>193</v>
      </c>
      <c r="E144" s="38"/>
      <c r="F144" s="179" t="s">
        <v>307</v>
      </c>
      <c r="G144" s="38"/>
      <c r="H144" s="38"/>
      <c r="I144" s="168"/>
      <c r="J144" s="38"/>
      <c r="K144" s="38"/>
      <c r="L144" s="39"/>
      <c r="M144" s="169"/>
      <c r="N144" s="170"/>
      <c r="O144" s="72"/>
      <c r="P144" s="72"/>
      <c r="Q144" s="72"/>
      <c r="R144" s="72"/>
      <c r="S144" s="72"/>
      <c r="T144" s="73"/>
      <c r="U144" s="38"/>
      <c r="V144" s="38"/>
      <c r="W144" s="38"/>
      <c r="X144" s="38"/>
      <c r="Y144" s="38"/>
      <c r="Z144" s="38"/>
      <c r="AA144" s="38"/>
      <c r="AB144" s="38"/>
      <c r="AC144" s="38"/>
      <c r="AD144" s="38"/>
      <c r="AE144" s="38"/>
      <c r="AT144" s="19" t="s">
        <v>193</v>
      </c>
      <c r="AU144" s="19" t="s">
        <v>72</v>
      </c>
    </row>
    <row r="145" s="10" customFormat="1">
      <c r="A145" s="10"/>
      <c r="B145" s="171"/>
      <c r="C145" s="10"/>
      <c r="D145" s="166" t="s">
        <v>176</v>
      </c>
      <c r="E145" s="172" t="s">
        <v>3</v>
      </c>
      <c r="F145" s="173" t="s">
        <v>943</v>
      </c>
      <c r="G145" s="10"/>
      <c r="H145" s="174">
        <v>282.07999999999998</v>
      </c>
      <c r="I145" s="175"/>
      <c r="J145" s="10"/>
      <c r="K145" s="10"/>
      <c r="L145" s="171"/>
      <c r="M145" s="176"/>
      <c r="N145" s="177"/>
      <c r="O145" s="177"/>
      <c r="P145" s="177"/>
      <c r="Q145" s="177"/>
      <c r="R145" s="177"/>
      <c r="S145" s="177"/>
      <c r="T145" s="178"/>
      <c r="U145" s="10"/>
      <c r="V145" s="10"/>
      <c r="W145" s="10"/>
      <c r="X145" s="10"/>
      <c r="Y145" s="10"/>
      <c r="Z145" s="10"/>
      <c r="AA145" s="10"/>
      <c r="AB145" s="10"/>
      <c r="AC145" s="10"/>
      <c r="AD145" s="10"/>
      <c r="AE145" s="10"/>
      <c r="AT145" s="172" t="s">
        <v>176</v>
      </c>
      <c r="AU145" s="172" t="s">
        <v>72</v>
      </c>
      <c r="AV145" s="10" t="s">
        <v>81</v>
      </c>
      <c r="AW145" s="10" t="s">
        <v>33</v>
      </c>
      <c r="AX145" s="10" t="s">
        <v>79</v>
      </c>
      <c r="AY145" s="172" t="s">
        <v>172</v>
      </c>
    </row>
    <row r="146" s="2" customFormat="1" ht="24.15" customHeight="1">
      <c r="A146" s="38"/>
      <c r="B146" s="152"/>
      <c r="C146" s="153" t="s">
        <v>271</v>
      </c>
      <c r="D146" s="153" t="s">
        <v>166</v>
      </c>
      <c r="E146" s="154" t="s">
        <v>303</v>
      </c>
      <c r="F146" s="155" t="s">
        <v>304</v>
      </c>
      <c r="G146" s="156" t="s">
        <v>214</v>
      </c>
      <c r="H146" s="157">
        <v>9.5419999999999998</v>
      </c>
      <c r="I146" s="158"/>
      <c r="J146" s="159">
        <f>ROUND(I146*H146,2)</f>
        <v>0</v>
      </c>
      <c r="K146" s="155" t="s">
        <v>170</v>
      </c>
      <c r="L146" s="39"/>
      <c r="M146" s="160" t="s">
        <v>3</v>
      </c>
      <c r="N146" s="161" t="s">
        <v>43</v>
      </c>
      <c r="O146" s="72"/>
      <c r="P146" s="162">
        <f>O146*H146</f>
        <v>0</v>
      </c>
      <c r="Q146" s="162">
        <v>0</v>
      </c>
      <c r="R146" s="162">
        <f>Q146*H146</f>
        <v>0</v>
      </c>
      <c r="S146" s="162">
        <v>0</v>
      </c>
      <c r="T146" s="163">
        <f>S146*H146</f>
        <v>0</v>
      </c>
      <c r="U146" s="38"/>
      <c r="V146" s="38"/>
      <c r="W146" s="38"/>
      <c r="X146" s="38"/>
      <c r="Y146" s="38"/>
      <c r="Z146" s="38"/>
      <c r="AA146" s="38"/>
      <c r="AB146" s="38"/>
      <c r="AC146" s="38"/>
      <c r="AD146" s="38"/>
      <c r="AE146" s="38"/>
      <c r="AR146" s="164" t="s">
        <v>292</v>
      </c>
      <c r="AT146" s="164" t="s">
        <v>166</v>
      </c>
      <c r="AU146" s="164" t="s">
        <v>72</v>
      </c>
      <c r="AY146" s="19" t="s">
        <v>172</v>
      </c>
      <c r="BE146" s="165">
        <f>IF(N146="základní",J146,0)</f>
        <v>0</v>
      </c>
      <c r="BF146" s="165">
        <f>IF(N146="snížená",J146,0)</f>
        <v>0</v>
      </c>
      <c r="BG146" s="165">
        <f>IF(N146="zákl. přenesená",J146,0)</f>
        <v>0</v>
      </c>
      <c r="BH146" s="165">
        <f>IF(N146="sníž. přenesená",J146,0)</f>
        <v>0</v>
      </c>
      <c r="BI146" s="165">
        <f>IF(N146="nulová",J146,0)</f>
        <v>0</v>
      </c>
      <c r="BJ146" s="19" t="s">
        <v>79</v>
      </c>
      <c r="BK146" s="165">
        <f>ROUND(I146*H146,2)</f>
        <v>0</v>
      </c>
      <c r="BL146" s="19" t="s">
        <v>292</v>
      </c>
      <c r="BM146" s="164" t="s">
        <v>944</v>
      </c>
    </row>
    <row r="147" s="2" customFormat="1">
      <c r="A147" s="38"/>
      <c r="B147" s="39"/>
      <c r="C147" s="38"/>
      <c r="D147" s="166" t="s">
        <v>174</v>
      </c>
      <c r="E147" s="38"/>
      <c r="F147" s="167" t="s">
        <v>306</v>
      </c>
      <c r="G147" s="38"/>
      <c r="H147" s="38"/>
      <c r="I147" s="168"/>
      <c r="J147" s="38"/>
      <c r="K147" s="38"/>
      <c r="L147" s="39"/>
      <c r="M147" s="169"/>
      <c r="N147" s="170"/>
      <c r="O147" s="72"/>
      <c r="P147" s="72"/>
      <c r="Q147" s="72"/>
      <c r="R147" s="72"/>
      <c r="S147" s="72"/>
      <c r="T147" s="73"/>
      <c r="U147" s="38"/>
      <c r="V147" s="38"/>
      <c r="W147" s="38"/>
      <c r="X147" s="38"/>
      <c r="Y147" s="38"/>
      <c r="Z147" s="38"/>
      <c r="AA147" s="38"/>
      <c r="AB147" s="38"/>
      <c r="AC147" s="38"/>
      <c r="AD147" s="38"/>
      <c r="AE147" s="38"/>
      <c r="AT147" s="19" t="s">
        <v>174</v>
      </c>
      <c r="AU147" s="19" t="s">
        <v>72</v>
      </c>
    </row>
    <row r="148" s="2" customFormat="1">
      <c r="A148" s="38"/>
      <c r="B148" s="39"/>
      <c r="C148" s="38"/>
      <c r="D148" s="166" t="s">
        <v>193</v>
      </c>
      <c r="E148" s="38"/>
      <c r="F148" s="179" t="s">
        <v>307</v>
      </c>
      <c r="G148" s="38"/>
      <c r="H148" s="38"/>
      <c r="I148" s="168"/>
      <c r="J148" s="38"/>
      <c r="K148" s="38"/>
      <c r="L148" s="39"/>
      <c r="M148" s="169"/>
      <c r="N148" s="170"/>
      <c r="O148" s="72"/>
      <c r="P148" s="72"/>
      <c r="Q148" s="72"/>
      <c r="R148" s="72"/>
      <c r="S148" s="72"/>
      <c r="T148" s="73"/>
      <c r="U148" s="38"/>
      <c r="V148" s="38"/>
      <c r="W148" s="38"/>
      <c r="X148" s="38"/>
      <c r="Y148" s="38"/>
      <c r="Z148" s="38"/>
      <c r="AA148" s="38"/>
      <c r="AB148" s="38"/>
      <c r="AC148" s="38"/>
      <c r="AD148" s="38"/>
      <c r="AE148" s="38"/>
      <c r="AT148" s="19" t="s">
        <v>193</v>
      </c>
      <c r="AU148" s="19" t="s">
        <v>72</v>
      </c>
    </row>
    <row r="149" s="10" customFormat="1">
      <c r="A149" s="10"/>
      <c r="B149" s="171"/>
      <c r="C149" s="10"/>
      <c r="D149" s="166" t="s">
        <v>176</v>
      </c>
      <c r="E149" s="172" t="s">
        <v>3</v>
      </c>
      <c r="F149" s="173" t="s">
        <v>945</v>
      </c>
      <c r="G149" s="10"/>
      <c r="H149" s="174">
        <v>9.5419999999999998</v>
      </c>
      <c r="I149" s="175"/>
      <c r="J149" s="10"/>
      <c r="K149" s="10"/>
      <c r="L149" s="171"/>
      <c r="M149" s="176"/>
      <c r="N149" s="177"/>
      <c r="O149" s="177"/>
      <c r="P149" s="177"/>
      <c r="Q149" s="177"/>
      <c r="R149" s="177"/>
      <c r="S149" s="177"/>
      <c r="T149" s="178"/>
      <c r="U149" s="10"/>
      <c r="V149" s="10"/>
      <c r="W149" s="10"/>
      <c r="X149" s="10"/>
      <c r="Y149" s="10"/>
      <c r="Z149" s="10"/>
      <c r="AA149" s="10"/>
      <c r="AB149" s="10"/>
      <c r="AC149" s="10"/>
      <c r="AD149" s="10"/>
      <c r="AE149" s="10"/>
      <c r="AT149" s="172" t="s">
        <v>176</v>
      </c>
      <c r="AU149" s="172" t="s">
        <v>72</v>
      </c>
      <c r="AV149" s="10" t="s">
        <v>81</v>
      </c>
      <c r="AW149" s="10" t="s">
        <v>33</v>
      </c>
      <c r="AX149" s="10" t="s">
        <v>79</v>
      </c>
      <c r="AY149" s="172" t="s">
        <v>172</v>
      </c>
    </row>
    <row r="150" s="2" customFormat="1" ht="24.15" customHeight="1">
      <c r="A150" s="38"/>
      <c r="B150" s="152"/>
      <c r="C150" s="153" t="s">
        <v>277</v>
      </c>
      <c r="D150" s="153" t="s">
        <v>166</v>
      </c>
      <c r="E150" s="154" t="s">
        <v>319</v>
      </c>
      <c r="F150" s="155" t="s">
        <v>320</v>
      </c>
      <c r="G150" s="156" t="s">
        <v>214</v>
      </c>
      <c r="H150" s="157">
        <v>5.734</v>
      </c>
      <c r="I150" s="158"/>
      <c r="J150" s="159">
        <f>ROUND(I150*H150,2)</f>
        <v>0</v>
      </c>
      <c r="K150" s="155" t="s">
        <v>170</v>
      </c>
      <c r="L150" s="39"/>
      <c r="M150" s="160" t="s">
        <v>3</v>
      </c>
      <c r="N150" s="161" t="s">
        <v>43</v>
      </c>
      <c r="O150" s="72"/>
      <c r="P150" s="162">
        <f>O150*H150</f>
        <v>0</v>
      </c>
      <c r="Q150" s="162">
        <v>0</v>
      </c>
      <c r="R150" s="162">
        <f>Q150*H150</f>
        <v>0</v>
      </c>
      <c r="S150" s="162">
        <v>0</v>
      </c>
      <c r="T150" s="163">
        <f>S150*H150</f>
        <v>0</v>
      </c>
      <c r="U150" s="38"/>
      <c r="V150" s="38"/>
      <c r="W150" s="38"/>
      <c r="X150" s="38"/>
      <c r="Y150" s="38"/>
      <c r="Z150" s="38"/>
      <c r="AA150" s="38"/>
      <c r="AB150" s="38"/>
      <c r="AC150" s="38"/>
      <c r="AD150" s="38"/>
      <c r="AE150" s="38"/>
      <c r="AR150" s="164" t="s">
        <v>292</v>
      </c>
      <c r="AT150" s="164" t="s">
        <v>166</v>
      </c>
      <c r="AU150" s="164" t="s">
        <v>72</v>
      </c>
      <c r="AY150" s="19" t="s">
        <v>172</v>
      </c>
      <c r="BE150" s="165">
        <f>IF(N150="základní",J150,0)</f>
        <v>0</v>
      </c>
      <c r="BF150" s="165">
        <f>IF(N150="snížená",J150,0)</f>
        <v>0</v>
      </c>
      <c r="BG150" s="165">
        <f>IF(N150="zákl. přenesená",J150,0)</f>
        <v>0</v>
      </c>
      <c r="BH150" s="165">
        <f>IF(N150="sníž. přenesená",J150,0)</f>
        <v>0</v>
      </c>
      <c r="BI150" s="165">
        <f>IF(N150="nulová",J150,0)</f>
        <v>0</v>
      </c>
      <c r="BJ150" s="19" t="s">
        <v>79</v>
      </c>
      <c r="BK150" s="165">
        <f>ROUND(I150*H150,2)</f>
        <v>0</v>
      </c>
      <c r="BL150" s="19" t="s">
        <v>292</v>
      </c>
      <c r="BM150" s="164" t="s">
        <v>946</v>
      </c>
    </row>
    <row r="151" s="2" customFormat="1">
      <c r="A151" s="38"/>
      <c r="B151" s="39"/>
      <c r="C151" s="38"/>
      <c r="D151" s="166" t="s">
        <v>174</v>
      </c>
      <c r="E151" s="38"/>
      <c r="F151" s="167" t="s">
        <v>322</v>
      </c>
      <c r="G151" s="38"/>
      <c r="H151" s="38"/>
      <c r="I151" s="168"/>
      <c r="J151" s="38"/>
      <c r="K151" s="38"/>
      <c r="L151" s="39"/>
      <c r="M151" s="169"/>
      <c r="N151" s="170"/>
      <c r="O151" s="72"/>
      <c r="P151" s="72"/>
      <c r="Q151" s="72"/>
      <c r="R151" s="72"/>
      <c r="S151" s="72"/>
      <c r="T151" s="73"/>
      <c r="U151" s="38"/>
      <c r="V151" s="38"/>
      <c r="W151" s="38"/>
      <c r="X151" s="38"/>
      <c r="Y151" s="38"/>
      <c r="Z151" s="38"/>
      <c r="AA151" s="38"/>
      <c r="AB151" s="38"/>
      <c r="AC151" s="38"/>
      <c r="AD151" s="38"/>
      <c r="AE151" s="38"/>
      <c r="AT151" s="19" t="s">
        <v>174</v>
      </c>
      <c r="AU151" s="19" t="s">
        <v>72</v>
      </c>
    </row>
    <row r="152" s="2" customFormat="1">
      <c r="A152" s="38"/>
      <c r="B152" s="39"/>
      <c r="C152" s="38"/>
      <c r="D152" s="166" t="s">
        <v>193</v>
      </c>
      <c r="E152" s="38"/>
      <c r="F152" s="179" t="s">
        <v>307</v>
      </c>
      <c r="G152" s="38"/>
      <c r="H152" s="38"/>
      <c r="I152" s="168"/>
      <c r="J152" s="38"/>
      <c r="K152" s="38"/>
      <c r="L152" s="39"/>
      <c r="M152" s="169"/>
      <c r="N152" s="170"/>
      <c r="O152" s="72"/>
      <c r="P152" s="72"/>
      <c r="Q152" s="72"/>
      <c r="R152" s="72"/>
      <c r="S152" s="72"/>
      <c r="T152" s="73"/>
      <c r="U152" s="38"/>
      <c r="V152" s="38"/>
      <c r="W152" s="38"/>
      <c r="X152" s="38"/>
      <c r="Y152" s="38"/>
      <c r="Z152" s="38"/>
      <c r="AA152" s="38"/>
      <c r="AB152" s="38"/>
      <c r="AC152" s="38"/>
      <c r="AD152" s="38"/>
      <c r="AE152" s="38"/>
      <c r="AT152" s="19" t="s">
        <v>193</v>
      </c>
      <c r="AU152" s="19" t="s">
        <v>72</v>
      </c>
    </row>
    <row r="153" s="10" customFormat="1">
      <c r="A153" s="10"/>
      <c r="B153" s="171"/>
      <c r="C153" s="10"/>
      <c r="D153" s="166" t="s">
        <v>176</v>
      </c>
      <c r="E153" s="172" t="s">
        <v>3</v>
      </c>
      <c r="F153" s="173" t="s">
        <v>323</v>
      </c>
      <c r="G153" s="10"/>
      <c r="H153" s="174">
        <v>5.734</v>
      </c>
      <c r="I153" s="175"/>
      <c r="J153" s="10"/>
      <c r="K153" s="10"/>
      <c r="L153" s="171"/>
      <c r="M153" s="176"/>
      <c r="N153" s="177"/>
      <c r="O153" s="177"/>
      <c r="P153" s="177"/>
      <c r="Q153" s="177"/>
      <c r="R153" s="177"/>
      <c r="S153" s="177"/>
      <c r="T153" s="178"/>
      <c r="U153" s="10"/>
      <c r="V153" s="10"/>
      <c r="W153" s="10"/>
      <c r="X153" s="10"/>
      <c r="Y153" s="10"/>
      <c r="Z153" s="10"/>
      <c r="AA153" s="10"/>
      <c r="AB153" s="10"/>
      <c r="AC153" s="10"/>
      <c r="AD153" s="10"/>
      <c r="AE153" s="10"/>
      <c r="AT153" s="172" t="s">
        <v>176</v>
      </c>
      <c r="AU153" s="172" t="s">
        <v>72</v>
      </c>
      <c r="AV153" s="10" t="s">
        <v>81</v>
      </c>
      <c r="AW153" s="10" t="s">
        <v>33</v>
      </c>
      <c r="AX153" s="10" t="s">
        <v>79</v>
      </c>
      <c r="AY153" s="172" t="s">
        <v>172</v>
      </c>
    </row>
    <row r="154" s="2" customFormat="1" ht="24.15" customHeight="1">
      <c r="A154" s="38"/>
      <c r="B154" s="152"/>
      <c r="C154" s="153" t="s">
        <v>283</v>
      </c>
      <c r="D154" s="153" t="s">
        <v>166</v>
      </c>
      <c r="E154" s="154" t="s">
        <v>325</v>
      </c>
      <c r="F154" s="155" t="s">
        <v>326</v>
      </c>
      <c r="G154" s="156" t="s">
        <v>214</v>
      </c>
      <c r="H154" s="157">
        <v>337.5</v>
      </c>
      <c r="I154" s="158"/>
      <c r="J154" s="159">
        <f>ROUND(I154*H154,2)</f>
        <v>0</v>
      </c>
      <c r="K154" s="155" t="s">
        <v>170</v>
      </c>
      <c r="L154" s="39"/>
      <c r="M154" s="160" t="s">
        <v>3</v>
      </c>
      <c r="N154" s="161" t="s">
        <v>43</v>
      </c>
      <c r="O154" s="72"/>
      <c r="P154" s="162">
        <f>O154*H154</f>
        <v>0</v>
      </c>
      <c r="Q154" s="162">
        <v>0</v>
      </c>
      <c r="R154" s="162">
        <f>Q154*H154</f>
        <v>0</v>
      </c>
      <c r="S154" s="162">
        <v>0</v>
      </c>
      <c r="T154" s="163">
        <f>S154*H154</f>
        <v>0</v>
      </c>
      <c r="U154" s="38"/>
      <c r="V154" s="38"/>
      <c r="W154" s="38"/>
      <c r="X154" s="38"/>
      <c r="Y154" s="38"/>
      <c r="Z154" s="38"/>
      <c r="AA154" s="38"/>
      <c r="AB154" s="38"/>
      <c r="AC154" s="38"/>
      <c r="AD154" s="38"/>
      <c r="AE154" s="38"/>
      <c r="AR154" s="164" t="s">
        <v>292</v>
      </c>
      <c r="AT154" s="164" t="s">
        <v>166</v>
      </c>
      <c r="AU154" s="164" t="s">
        <v>72</v>
      </c>
      <c r="AY154" s="19" t="s">
        <v>172</v>
      </c>
      <c r="BE154" s="165">
        <f>IF(N154="základní",J154,0)</f>
        <v>0</v>
      </c>
      <c r="BF154" s="165">
        <f>IF(N154="snížená",J154,0)</f>
        <v>0</v>
      </c>
      <c r="BG154" s="165">
        <f>IF(N154="zákl. přenesená",J154,0)</f>
        <v>0</v>
      </c>
      <c r="BH154" s="165">
        <f>IF(N154="sníž. přenesená",J154,0)</f>
        <v>0</v>
      </c>
      <c r="BI154" s="165">
        <f>IF(N154="nulová",J154,0)</f>
        <v>0</v>
      </c>
      <c r="BJ154" s="19" t="s">
        <v>79</v>
      </c>
      <c r="BK154" s="165">
        <f>ROUND(I154*H154,2)</f>
        <v>0</v>
      </c>
      <c r="BL154" s="19" t="s">
        <v>292</v>
      </c>
      <c r="BM154" s="164" t="s">
        <v>947</v>
      </c>
    </row>
    <row r="155" s="2" customFormat="1">
      <c r="A155" s="38"/>
      <c r="B155" s="39"/>
      <c r="C155" s="38"/>
      <c r="D155" s="166" t="s">
        <v>174</v>
      </c>
      <c r="E155" s="38"/>
      <c r="F155" s="167" t="s">
        <v>328</v>
      </c>
      <c r="G155" s="38"/>
      <c r="H155" s="38"/>
      <c r="I155" s="168"/>
      <c r="J155" s="38"/>
      <c r="K155" s="38"/>
      <c r="L155" s="39"/>
      <c r="M155" s="169"/>
      <c r="N155" s="170"/>
      <c r="O155" s="72"/>
      <c r="P155" s="72"/>
      <c r="Q155" s="72"/>
      <c r="R155" s="72"/>
      <c r="S155" s="72"/>
      <c r="T155" s="73"/>
      <c r="U155" s="38"/>
      <c r="V155" s="38"/>
      <c r="W155" s="38"/>
      <c r="X155" s="38"/>
      <c r="Y155" s="38"/>
      <c r="Z155" s="38"/>
      <c r="AA155" s="38"/>
      <c r="AB155" s="38"/>
      <c r="AC155" s="38"/>
      <c r="AD155" s="38"/>
      <c r="AE155" s="38"/>
      <c r="AT155" s="19" t="s">
        <v>174</v>
      </c>
      <c r="AU155" s="19" t="s">
        <v>72</v>
      </c>
    </row>
    <row r="156" s="2" customFormat="1">
      <c r="A156" s="38"/>
      <c r="B156" s="39"/>
      <c r="C156" s="38"/>
      <c r="D156" s="166" t="s">
        <v>193</v>
      </c>
      <c r="E156" s="38"/>
      <c r="F156" s="179" t="s">
        <v>307</v>
      </c>
      <c r="G156" s="38"/>
      <c r="H156" s="38"/>
      <c r="I156" s="168"/>
      <c r="J156" s="38"/>
      <c r="K156" s="38"/>
      <c r="L156" s="39"/>
      <c r="M156" s="169"/>
      <c r="N156" s="170"/>
      <c r="O156" s="72"/>
      <c r="P156" s="72"/>
      <c r="Q156" s="72"/>
      <c r="R156" s="72"/>
      <c r="S156" s="72"/>
      <c r="T156" s="73"/>
      <c r="U156" s="38"/>
      <c r="V156" s="38"/>
      <c r="W156" s="38"/>
      <c r="X156" s="38"/>
      <c r="Y156" s="38"/>
      <c r="Z156" s="38"/>
      <c r="AA156" s="38"/>
      <c r="AB156" s="38"/>
      <c r="AC156" s="38"/>
      <c r="AD156" s="38"/>
      <c r="AE156" s="38"/>
      <c r="AT156" s="19" t="s">
        <v>193</v>
      </c>
      <c r="AU156" s="19" t="s">
        <v>72</v>
      </c>
    </row>
    <row r="157" s="10" customFormat="1">
      <c r="A157" s="10"/>
      <c r="B157" s="171"/>
      <c r="C157" s="10"/>
      <c r="D157" s="166" t="s">
        <v>176</v>
      </c>
      <c r="E157" s="172" t="s">
        <v>3</v>
      </c>
      <c r="F157" s="173" t="s">
        <v>940</v>
      </c>
      <c r="G157" s="10"/>
      <c r="H157" s="174">
        <v>337.5</v>
      </c>
      <c r="I157" s="175"/>
      <c r="J157" s="10"/>
      <c r="K157" s="10"/>
      <c r="L157" s="171"/>
      <c r="M157" s="176"/>
      <c r="N157" s="177"/>
      <c r="O157" s="177"/>
      <c r="P157" s="177"/>
      <c r="Q157" s="177"/>
      <c r="R157" s="177"/>
      <c r="S157" s="177"/>
      <c r="T157" s="178"/>
      <c r="U157" s="10"/>
      <c r="V157" s="10"/>
      <c r="W157" s="10"/>
      <c r="X157" s="10"/>
      <c r="Y157" s="10"/>
      <c r="Z157" s="10"/>
      <c r="AA157" s="10"/>
      <c r="AB157" s="10"/>
      <c r="AC157" s="10"/>
      <c r="AD157" s="10"/>
      <c r="AE157" s="10"/>
      <c r="AT157" s="172" t="s">
        <v>176</v>
      </c>
      <c r="AU157" s="172" t="s">
        <v>72</v>
      </c>
      <c r="AV157" s="10" t="s">
        <v>81</v>
      </c>
      <c r="AW157" s="10" t="s">
        <v>33</v>
      </c>
      <c r="AX157" s="10" t="s">
        <v>79</v>
      </c>
      <c r="AY157" s="172" t="s">
        <v>172</v>
      </c>
    </row>
    <row r="158" s="2" customFormat="1" ht="24.15" customHeight="1">
      <c r="A158" s="38"/>
      <c r="B158" s="152"/>
      <c r="C158" s="153" t="s">
        <v>8</v>
      </c>
      <c r="D158" s="153" t="s">
        <v>166</v>
      </c>
      <c r="E158" s="154" t="s">
        <v>330</v>
      </c>
      <c r="F158" s="155" t="s">
        <v>331</v>
      </c>
      <c r="G158" s="156" t="s">
        <v>214</v>
      </c>
      <c r="H158" s="157">
        <v>330.49200000000002</v>
      </c>
      <c r="I158" s="158"/>
      <c r="J158" s="159">
        <f>ROUND(I158*H158,2)</f>
        <v>0</v>
      </c>
      <c r="K158" s="155" t="s">
        <v>170</v>
      </c>
      <c r="L158" s="39"/>
      <c r="M158" s="160" t="s">
        <v>3</v>
      </c>
      <c r="N158" s="161" t="s">
        <v>43</v>
      </c>
      <c r="O158" s="72"/>
      <c r="P158" s="162">
        <f>O158*H158</f>
        <v>0</v>
      </c>
      <c r="Q158" s="162">
        <v>0</v>
      </c>
      <c r="R158" s="162">
        <f>Q158*H158</f>
        <v>0</v>
      </c>
      <c r="S158" s="162">
        <v>0</v>
      </c>
      <c r="T158" s="163">
        <f>S158*H158</f>
        <v>0</v>
      </c>
      <c r="U158" s="38"/>
      <c r="V158" s="38"/>
      <c r="W158" s="38"/>
      <c r="X158" s="38"/>
      <c r="Y158" s="38"/>
      <c r="Z158" s="38"/>
      <c r="AA158" s="38"/>
      <c r="AB158" s="38"/>
      <c r="AC158" s="38"/>
      <c r="AD158" s="38"/>
      <c r="AE158" s="38"/>
      <c r="AR158" s="164" t="s">
        <v>292</v>
      </c>
      <c r="AT158" s="164" t="s">
        <v>166</v>
      </c>
      <c r="AU158" s="164" t="s">
        <v>72</v>
      </c>
      <c r="AY158" s="19" t="s">
        <v>172</v>
      </c>
      <c r="BE158" s="165">
        <f>IF(N158="základní",J158,0)</f>
        <v>0</v>
      </c>
      <c r="BF158" s="165">
        <f>IF(N158="snížená",J158,0)</f>
        <v>0</v>
      </c>
      <c r="BG158" s="165">
        <f>IF(N158="zákl. přenesená",J158,0)</f>
        <v>0</v>
      </c>
      <c r="BH158" s="165">
        <f>IF(N158="sníž. přenesená",J158,0)</f>
        <v>0</v>
      </c>
      <c r="BI158" s="165">
        <f>IF(N158="nulová",J158,0)</f>
        <v>0</v>
      </c>
      <c r="BJ158" s="19" t="s">
        <v>79</v>
      </c>
      <c r="BK158" s="165">
        <f>ROUND(I158*H158,2)</f>
        <v>0</v>
      </c>
      <c r="BL158" s="19" t="s">
        <v>292</v>
      </c>
      <c r="BM158" s="164" t="s">
        <v>948</v>
      </c>
    </row>
    <row r="159" s="2" customFormat="1">
      <c r="A159" s="38"/>
      <c r="B159" s="39"/>
      <c r="C159" s="38"/>
      <c r="D159" s="166" t="s">
        <v>174</v>
      </c>
      <c r="E159" s="38"/>
      <c r="F159" s="167" t="s">
        <v>333</v>
      </c>
      <c r="G159" s="38"/>
      <c r="H159" s="38"/>
      <c r="I159" s="168"/>
      <c r="J159" s="38"/>
      <c r="K159" s="38"/>
      <c r="L159" s="39"/>
      <c r="M159" s="169"/>
      <c r="N159" s="170"/>
      <c r="O159" s="72"/>
      <c r="P159" s="72"/>
      <c r="Q159" s="72"/>
      <c r="R159" s="72"/>
      <c r="S159" s="72"/>
      <c r="T159" s="73"/>
      <c r="U159" s="38"/>
      <c r="V159" s="38"/>
      <c r="W159" s="38"/>
      <c r="X159" s="38"/>
      <c r="Y159" s="38"/>
      <c r="Z159" s="38"/>
      <c r="AA159" s="38"/>
      <c r="AB159" s="38"/>
      <c r="AC159" s="38"/>
      <c r="AD159" s="38"/>
      <c r="AE159" s="38"/>
      <c r="AT159" s="19" t="s">
        <v>174</v>
      </c>
      <c r="AU159" s="19" t="s">
        <v>72</v>
      </c>
    </row>
    <row r="160" s="2" customFormat="1">
      <c r="A160" s="38"/>
      <c r="B160" s="39"/>
      <c r="C160" s="38"/>
      <c r="D160" s="166" t="s">
        <v>193</v>
      </c>
      <c r="E160" s="38"/>
      <c r="F160" s="179" t="s">
        <v>307</v>
      </c>
      <c r="G160" s="38"/>
      <c r="H160" s="38"/>
      <c r="I160" s="168"/>
      <c r="J160" s="38"/>
      <c r="K160" s="38"/>
      <c r="L160" s="39"/>
      <c r="M160" s="169"/>
      <c r="N160" s="170"/>
      <c r="O160" s="72"/>
      <c r="P160" s="72"/>
      <c r="Q160" s="72"/>
      <c r="R160" s="72"/>
      <c r="S160" s="72"/>
      <c r="T160" s="73"/>
      <c r="U160" s="38"/>
      <c r="V160" s="38"/>
      <c r="W160" s="38"/>
      <c r="X160" s="38"/>
      <c r="Y160" s="38"/>
      <c r="Z160" s="38"/>
      <c r="AA160" s="38"/>
      <c r="AB160" s="38"/>
      <c r="AC160" s="38"/>
      <c r="AD160" s="38"/>
      <c r="AE160" s="38"/>
      <c r="AT160" s="19" t="s">
        <v>193</v>
      </c>
      <c r="AU160" s="19" t="s">
        <v>72</v>
      </c>
    </row>
    <row r="161" s="10" customFormat="1">
      <c r="A161" s="10"/>
      <c r="B161" s="171"/>
      <c r="C161" s="10"/>
      <c r="D161" s="166" t="s">
        <v>176</v>
      </c>
      <c r="E161" s="172" t="s">
        <v>3</v>
      </c>
      <c r="F161" s="173" t="s">
        <v>949</v>
      </c>
      <c r="G161" s="10"/>
      <c r="H161" s="174">
        <v>330.49200000000002</v>
      </c>
      <c r="I161" s="175"/>
      <c r="J161" s="10"/>
      <c r="K161" s="10"/>
      <c r="L161" s="171"/>
      <c r="M161" s="176"/>
      <c r="N161" s="177"/>
      <c r="O161" s="177"/>
      <c r="P161" s="177"/>
      <c r="Q161" s="177"/>
      <c r="R161" s="177"/>
      <c r="S161" s="177"/>
      <c r="T161" s="178"/>
      <c r="U161" s="10"/>
      <c r="V161" s="10"/>
      <c r="W161" s="10"/>
      <c r="X161" s="10"/>
      <c r="Y161" s="10"/>
      <c r="Z161" s="10"/>
      <c r="AA161" s="10"/>
      <c r="AB161" s="10"/>
      <c r="AC161" s="10"/>
      <c r="AD161" s="10"/>
      <c r="AE161" s="10"/>
      <c r="AT161" s="172" t="s">
        <v>176</v>
      </c>
      <c r="AU161" s="172" t="s">
        <v>72</v>
      </c>
      <c r="AV161" s="10" t="s">
        <v>81</v>
      </c>
      <c r="AW161" s="10" t="s">
        <v>33</v>
      </c>
      <c r="AX161" s="10" t="s">
        <v>79</v>
      </c>
      <c r="AY161" s="172" t="s">
        <v>172</v>
      </c>
    </row>
    <row r="162" s="2" customFormat="1" ht="16.5" customHeight="1">
      <c r="A162" s="38"/>
      <c r="B162" s="152"/>
      <c r="C162" s="153" t="s">
        <v>296</v>
      </c>
      <c r="D162" s="153" t="s">
        <v>166</v>
      </c>
      <c r="E162" s="154" t="s">
        <v>522</v>
      </c>
      <c r="F162" s="155" t="s">
        <v>523</v>
      </c>
      <c r="G162" s="156" t="s">
        <v>221</v>
      </c>
      <c r="H162" s="157">
        <v>2</v>
      </c>
      <c r="I162" s="158"/>
      <c r="J162" s="159">
        <f>ROUND(I162*H162,2)</f>
        <v>0</v>
      </c>
      <c r="K162" s="155" t="s">
        <v>170</v>
      </c>
      <c r="L162" s="39"/>
      <c r="M162" s="160" t="s">
        <v>3</v>
      </c>
      <c r="N162" s="161" t="s">
        <v>43</v>
      </c>
      <c r="O162" s="72"/>
      <c r="P162" s="162">
        <f>O162*H162</f>
        <v>0</v>
      </c>
      <c r="Q162" s="162">
        <v>0</v>
      </c>
      <c r="R162" s="162">
        <f>Q162*H162</f>
        <v>0</v>
      </c>
      <c r="S162" s="162">
        <v>0</v>
      </c>
      <c r="T162" s="163">
        <f>S162*H162</f>
        <v>0</v>
      </c>
      <c r="U162" s="38"/>
      <c r="V162" s="38"/>
      <c r="W162" s="38"/>
      <c r="X162" s="38"/>
      <c r="Y162" s="38"/>
      <c r="Z162" s="38"/>
      <c r="AA162" s="38"/>
      <c r="AB162" s="38"/>
      <c r="AC162" s="38"/>
      <c r="AD162" s="38"/>
      <c r="AE162" s="38"/>
      <c r="AR162" s="164" t="s">
        <v>524</v>
      </c>
      <c r="AT162" s="164" t="s">
        <v>166</v>
      </c>
      <c r="AU162" s="164" t="s">
        <v>72</v>
      </c>
      <c r="AY162" s="19" t="s">
        <v>172</v>
      </c>
      <c r="BE162" s="165">
        <f>IF(N162="základní",J162,0)</f>
        <v>0</v>
      </c>
      <c r="BF162" s="165">
        <f>IF(N162="snížená",J162,0)</f>
        <v>0</v>
      </c>
      <c r="BG162" s="165">
        <f>IF(N162="zákl. přenesená",J162,0)</f>
        <v>0</v>
      </c>
      <c r="BH162" s="165">
        <f>IF(N162="sníž. přenesená",J162,0)</f>
        <v>0</v>
      </c>
      <c r="BI162" s="165">
        <f>IF(N162="nulová",J162,0)</f>
        <v>0</v>
      </c>
      <c r="BJ162" s="19" t="s">
        <v>79</v>
      </c>
      <c r="BK162" s="165">
        <f>ROUND(I162*H162,2)</f>
        <v>0</v>
      </c>
      <c r="BL162" s="19" t="s">
        <v>524</v>
      </c>
      <c r="BM162" s="164" t="s">
        <v>950</v>
      </c>
    </row>
    <row r="163" s="2" customFormat="1">
      <c r="A163" s="38"/>
      <c r="B163" s="39"/>
      <c r="C163" s="38"/>
      <c r="D163" s="166" t="s">
        <v>174</v>
      </c>
      <c r="E163" s="38"/>
      <c r="F163" s="167" t="s">
        <v>523</v>
      </c>
      <c r="G163" s="38"/>
      <c r="H163" s="38"/>
      <c r="I163" s="168"/>
      <c r="J163" s="38"/>
      <c r="K163" s="38"/>
      <c r="L163" s="39"/>
      <c r="M163" s="169"/>
      <c r="N163" s="170"/>
      <c r="O163" s="72"/>
      <c r="P163" s="72"/>
      <c r="Q163" s="72"/>
      <c r="R163" s="72"/>
      <c r="S163" s="72"/>
      <c r="T163" s="73"/>
      <c r="U163" s="38"/>
      <c r="V163" s="38"/>
      <c r="W163" s="38"/>
      <c r="X163" s="38"/>
      <c r="Y163" s="38"/>
      <c r="Z163" s="38"/>
      <c r="AA163" s="38"/>
      <c r="AB163" s="38"/>
      <c r="AC163" s="38"/>
      <c r="AD163" s="38"/>
      <c r="AE163" s="38"/>
      <c r="AT163" s="19" t="s">
        <v>174</v>
      </c>
      <c r="AU163" s="19" t="s">
        <v>72</v>
      </c>
    </row>
    <row r="164" s="2" customFormat="1" ht="21.75" customHeight="1">
      <c r="A164" s="38"/>
      <c r="B164" s="152"/>
      <c r="C164" s="153" t="s">
        <v>302</v>
      </c>
      <c r="D164" s="153" t="s">
        <v>166</v>
      </c>
      <c r="E164" s="154" t="s">
        <v>527</v>
      </c>
      <c r="F164" s="155" t="s">
        <v>528</v>
      </c>
      <c r="G164" s="156" t="s">
        <v>221</v>
      </c>
      <c r="H164" s="157">
        <v>2</v>
      </c>
      <c r="I164" s="158"/>
      <c r="J164" s="159">
        <f>ROUND(I164*H164,2)</f>
        <v>0</v>
      </c>
      <c r="K164" s="155" t="s">
        <v>170</v>
      </c>
      <c r="L164" s="39"/>
      <c r="M164" s="160" t="s">
        <v>3</v>
      </c>
      <c r="N164" s="161" t="s">
        <v>43</v>
      </c>
      <c r="O164" s="72"/>
      <c r="P164" s="162">
        <f>O164*H164</f>
        <v>0</v>
      </c>
      <c r="Q164" s="162">
        <v>0</v>
      </c>
      <c r="R164" s="162">
        <f>Q164*H164</f>
        <v>0</v>
      </c>
      <c r="S164" s="162">
        <v>0</v>
      </c>
      <c r="T164" s="163">
        <f>S164*H164</f>
        <v>0</v>
      </c>
      <c r="U164" s="38"/>
      <c r="V164" s="38"/>
      <c r="W164" s="38"/>
      <c r="X164" s="38"/>
      <c r="Y164" s="38"/>
      <c r="Z164" s="38"/>
      <c r="AA164" s="38"/>
      <c r="AB164" s="38"/>
      <c r="AC164" s="38"/>
      <c r="AD164" s="38"/>
      <c r="AE164" s="38"/>
      <c r="AR164" s="164" t="s">
        <v>524</v>
      </c>
      <c r="AT164" s="164" t="s">
        <v>166</v>
      </c>
      <c r="AU164" s="164" t="s">
        <v>72</v>
      </c>
      <c r="AY164" s="19" t="s">
        <v>172</v>
      </c>
      <c r="BE164" s="165">
        <f>IF(N164="základní",J164,0)</f>
        <v>0</v>
      </c>
      <c r="BF164" s="165">
        <f>IF(N164="snížená",J164,0)</f>
        <v>0</v>
      </c>
      <c r="BG164" s="165">
        <f>IF(N164="zákl. přenesená",J164,0)</f>
        <v>0</v>
      </c>
      <c r="BH164" s="165">
        <f>IF(N164="sníž. přenesená",J164,0)</f>
        <v>0</v>
      </c>
      <c r="BI164" s="165">
        <f>IF(N164="nulová",J164,0)</f>
        <v>0</v>
      </c>
      <c r="BJ164" s="19" t="s">
        <v>79</v>
      </c>
      <c r="BK164" s="165">
        <f>ROUND(I164*H164,2)</f>
        <v>0</v>
      </c>
      <c r="BL164" s="19" t="s">
        <v>524</v>
      </c>
      <c r="BM164" s="164" t="s">
        <v>951</v>
      </c>
    </row>
    <row r="165" s="2" customFormat="1">
      <c r="A165" s="38"/>
      <c r="B165" s="39"/>
      <c r="C165" s="38"/>
      <c r="D165" s="166" t="s">
        <v>174</v>
      </c>
      <c r="E165" s="38"/>
      <c r="F165" s="167" t="s">
        <v>528</v>
      </c>
      <c r="G165" s="38"/>
      <c r="H165" s="38"/>
      <c r="I165" s="168"/>
      <c r="J165" s="38"/>
      <c r="K165" s="38"/>
      <c r="L165" s="39"/>
      <c r="M165" s="169"/>
      <c r="N165" s="170"/>
      <c r="O165" s="72"/>
      <c r="P165" s="72"/>
      <c r="Q165" s="72"/>
      <c r="R165" s="72"/>
      <c r="S165" s="72"/>
      <c r="T165" s="73"/>
      <c r="U165" s="38"/>
      <c r="V165" s="38"/>
      <c r="W165" s="38"/>
      <c r="X165" s="38"/>
      <c r="Y165" s="38"/>
      <c r="Z165" s="38"/>
      <c r="AA165" s="38"/>
      <c r="AB165" s="38"/>
      <c r="AC165" s="38"/>
      <c r="AD165" s="38"/>
      <c r="AE165" s="38"/>
      <c r="AT165" s="19" t="s">
        <v>174</v>
      </c>
      <c r="AU165" s="19" t="s">
        <v>72</v>
      </c>
    </row>
    <row r="166" s="2" customFormat="1" ht="16.5" customHeight="1">
      <c r="A166" s="38"/>
      <c r="B166" s="152"/>
      <c r="C166" s="153" t="s">
        <v>309</v>
      </c>
      <c r="D166" s="153" t="s">
        <v>166</v>
      </c>
      <c r="E166" s="154" t="s">
        <v>531</v>
      </c>
      <c r="F166" s="155" t="s">
        <v>532</v>
      </c>
      <c r="G166" s="156" t="s">
        <v>221</v>
      </c>
      <c r="H166" s="157">
        <v>2</v>
      </c>
      <c r="I166" s="158"/>
      <c r="J166" s="159">
        <f>ROUND(I166*H166,2)</f>
        <v>0</v>
      </c>
      <c r="K166" s="155" t="s">
        <v>170</v>
      </c>
      <c r="L166" s="39"/>
      <c r="M166" s="160" t="s">
        <v>3</v>
      </c>
      <c r="N166" s="161" t="s">
        <v>43</v>
      </c>
      <c r="O166" s="72"/>
      <c r="P166" s="162">
        <f>O166*H166</f>
        <v>0</v>
      </c>
      <c r="Q166" s="162">
        <v>0</v>
      </c>
      <c r="R166" s="162">
        <f>Q166*H166</f>
        <v>0</v>
      </c>
      <c r="S166" s="162">
        <v>0</v>
      </c>
      <c r="T166" s="163">
        <f>S166*H166</f>
        <v>0</v>
      </c>
      <c r="U166" s="38"/>
      <c r="V166" s="38"/>
      <c r="W166" s="38"/>
      <c r="X166" s="38"/>
      <c r="Y166" s="38"/>
      <c r="Z166" s="38"/>
      <c r="AA166" s="38"/>
      <c r="AB166" s="38"/>
      <c r="AC166" s="38"/>
      <c r="AD166" s="38"/>
      <c r="AE166" s="38"/>
      <c r="AR166" s="164" t="s">
        <v>524</v>
      </c>
      <c r="AT166" s="164" t="s">
        <v>166</v>
      </c>
      <c r="AU166" s="164" t="s">
        <v>72</v>
      </c>
      <c r="AY166" s="19" t="s">
        <v>172</v>
      </c>
      <c r="BE166" s="165">
        <f>IF(N166="základní",J166,0)</f>
        <v>0</v>
      </c>
      <c r="BF166" s="165">
        <f>IF(N166="snížená",J166,0)</f>
        <v>0</v>
      </c>
      <c r="BG166" s="165">
        <f>IF(N166="zákl. přenesená",J166,0)</f>
        <v>0</v>
      </c>
      <c r="BH166" s="165">
        <f>IF(N166="sníž. přenesená",J166,0)</f>
        <v>0</v>
      </c>
      <c r="BI166" s="165">
        <f>IF(N166="nulová",J166,0)</f>
        <v>0</v>
      </c>
      <c r="BJ166" s="19" t="s">
        <v>79</v>
      </c>
      <c r="BK166" s="165">
        <f>ROUND(I166*H166,2)</f>
        <v>0</v>
      </c>
      <c r="BL166" s="19" t="s">
        <v>524</v>
      </c>
      <c r="BM166" s="164" t="s">
        <v>952</v>
      </c>
    </row>
    <row r="167" s="2" customFormat="1">
      <c r="A167" s="38"/>
      <c r="B167" s="39"/>
      <c r="C167" s="38"/>
      <c r="D167" s="166" t="s">
        <v>174</v>
      </c>
      <c r="E167" s="38"/>
      <c r="F167" s="167" t="s">
        <v>532</v>
      </c>
      <c r="G167" s="38"/>
      <c r="H167" s="38"/>
      <c r="I167" s="168"/>
      <c r="J167" s="38"/>
      <c r="K167" s="38"/>
      <c r="L167" s="39"/>
      <c r="M167" s="169"/>
      <c r="N167" s="170"/>
      <c r="O167" s="72"/>
      <c r="P167" s="72"/>
      <c r="Q167" s="72"/>
      <c r="R167" s="72"/>
      <c r="S167" s="72"/>
      <c r="T167" s="73"/>
      <c r="U167" s="38"/>
      <c r="V167" s="38"/>
      <c r="W167" s="38"/>
      <c r="X167" s="38"/>
      <c r="Y167" s="38"/>
      <c r="Z167" s="38"/>
      <c r="AA167" s="38"/>
      <c r="AB167" s="38"/>
      <c r="AC167" s="38"/>
      <c r="AD167" s="38"/>
      <c r="AE167" s="38"/>
      <c r="AT167" s="19" t="s">
        <v>174</v>
      </c>
      <c r="AU167" s="19" t="s">
        <v>72</v>
      </c>
    </row>
    <row r="168" s="2" customFormat="1" ht="21.75" customHeight="1">
      <c r="A168" s="38"/>
      <c r="B168" s="152"/>
      <c r="C168" s="153" t="s">
        <v>230</v>
      </c>
      <c r="D168" s="153" t="s">
        <v>166</v>
      </c>
      <c r="E168" s="154" t="s">
        <v>535</v>
      </c>
      <c r="F168" s="155" t="s">
        <v>536</v>
      </c>
      <c r="G168" s="156" t="s">
        <v>221</v>
      </c>
      <c r="H168" s="157">
        <v>2</v>
      </c>
      <c r="I168" s="158"/>
      <c r="J168" s="159">
        <f>ROUND(I168*H168,2)</f>
        <v>0</v>
      </c>
      <c r="K168" s="155" t="s">
        <v>170</v>
      </c>
      <c r="L168" s="39"/>
      <c r="M168" s="160" t="s">
        <v>3</v>
      </c>
      <c r="N168" s="161" t="s">
        <v>43</v>
      </c>
      <c r="O168" s="72"/>
      <c r="P168" s="162">
        <f>O168*H168</f>
        <v>0</v>
      </c>
      <c r="Q168" s="162">
        <v>0</v>
      </c>
      <c r="R168" s="162">
        <f>Q168*H168</f>
        <v>0</v>
      </c>
      <c r="S168" s="162">
        <v>0</v>
      </c>
      <c r="T168" s="163">
        <f>S168*H168</f>
        <v>0</v>
      </c>
      <c r="U168" s="38"/>
      <c r="V168" s="38"/>
      <c r="W168" s="38"/>
      <c r="X168" s="38"/>
      <c r="Y168" s="38"/>
      <c r="Z168" s="38"/>
      <c r="AA168" s="38"/>
      <c r="AB168" s="38"/>
      <c r="AC168" s="38"/>
      <c r="AD168" s="38"/>
      <c r="AE168" s="38"/>
      <c r="AR168" s="164" t="s">
        <v>524</v>
      </c>
      <c r="AT168" s="164" t="s">
        <v>166</v>
      </c>
      <c r="AU168" s="164" t="s">
        <v>72</v>
      </c>
      <c r="AY168" s="19" t="s">
        <v>172</v>
      </c>
      <c r="BE168" s="165">
        <f>IF(N168="základní",J168,0)</f>
        <v>0</v>
      </c>
      <c r="BF168" s="165">
        <f>IF(N168="snížená",J168,0)</f>
        <v>0</v>
      </c>
      <c r="BG168" s="165">
        <f>IF(N168="zákl. přenesená",J168,0)</f>
        <v>0</v>
      </c>
      <c r="BH168" s="165">
        <f>IF(N168="sníž. přenesená",J168,0)</f>
        <v>0</v>
      </c>
      <c r="BI168" s="165">
        <f>IF(N168="nulová",J168,0)</f>
        <v>0</v>
      </c>
      <c r="BJ168" s="19" t="s">
        <v>79</v>
      </c>
      <c r="BK168" s="165">
        <f>ROUND(I168*H168,2)</f>
        <v>0</v>
      </c>
      <c r="BL168" s="19" t="s">
        <v>524</v>
      </c>
      <c r="BM168" s="164" t="s">
        <v>953</v>
      </c>
    </row>
    <row r="169" s="2" customFormat="1">
      <c r="A169" s="38"/>
      <c r="B169" s="39"/>
      <c r="C169" s="38"/>
      <c r="D169" s="166" t="s">
        <v>174</v>
      </c>
      <c r="E169" s="38"/>
      <c r="F169" s="167" t="s">
        <v>536</v>
      </c>
      <c r="G169" s="38"/>
      <c r="H169" s="38"/>
      <c r="I169" s="168"/>
      <c r="J169" s="38"/>
      <c r="K169" s="38"/>
      <c r="L169" s="39"/>
      <c r="M169" s="201"/>
      <c r="N169" s="202"/>
      <c r="O169" s="203"/>
      <c r="P169" s="203"/>
      <c r="Q169" s="203"/>
      <c r="R169" s="203"/>
      <c r="S169" s="203"/>
      <c r="T169" s="204"/>
      <c r="U169" s="38"/>
      <c r="V169" s="38"/>
      <c r="W169" s="38"/>
      <c r="X169" s="38"/>
      <c r="Y169" s="38"/>
      <c r="Z169" s="38"/>
      <c r="AA169" s="38"/>
      <c r="AB169" s="38"/>
      <c r="AC169" s="38"/>
      <c r="AD169" s="38"/>
      <c r="AE169" s="38"/>
      <c r="AT169" s="19" t="s">
        <v>174</v>
      </c>
      <c r="AU169" s="19" t="s">
        <v>72</v>
      </c>
    </row>
    <row r="170" s="2" customFormat="1" ht="6.96" customHeight="1">
      <c r="A170" s="38"/>
      <c r="B170" s="55"/>
      <c r="C170" s="56"/>
      <c r="D170" s="56"/>
      <c r="E170" s="56"/>
      <c r="F170" s="56"/>
      <c r="G170" s="56"/>
      <c r="H170" s="56"/>
      <c r="I170" s="56"/>
      <c r="J170" s="56"/>
      <c r="K170" s="56"/>
      <c r="L170" s="39"/>
      <c r="M170" s="38"/>
      <c r="O170" s="38"/>
      <c r="P170" s="38"/>
      <c r="Q170" s="38"/>
      <c r="R170" s="38"/>
      <c r="S170" s="38"/>
      <c r="T170" s="38"/>
      <c r="U170" s="38"/>
      <c r="V170" s="38"/>
      <c r="W170" s="38"/>
      <c r="X170" s="38"/>
      <c r="Y170" s="38"/>
      <c r="Z170" s="38"/>
      <c r="AA170" s="38"/>
      <c r="AB170" s="38"/>
      <c r="AC170" s="38"/>
      <c r="AD170" s="38"/>
      <c r="AE170" s="38"/>
    </row>
  </sheetData>
  <autoFilter ref="C84:K16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912</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954</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ROUND((SUM(BE85:BE157)),  2)</f>
        <v>0</v>
      </c>
      <c r="G35" s="38"/>
      <c r="H35" s="38"/>
      <c r="I35" s="132">
        <v>0.20999999999999999</v>
      </c>
      <c r="J35" s="131">
        <f>ROUND(((SUM(BE85:BE157))*I35),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ROUND((SUM(BF85:BF157)),  2)</f>
        <v>0</v>
      </c>
      <c r="G36" s="38"/>
      <c r="H36" s="38"/>
      <c r="I36" s="132">
        <v>0.14999999999999999</v>
      </c>
      <c r="J36" s="131">
        <f>ROUND(((SUM(BF85:BF157))*I36),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ROUND((SUM(BG85:BG157)),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ROUND((SUM(BH85:BH157)),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ROUND((SUM(BI85:BI157)),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912</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3.2 - Výměna kolejnic a zřízení BK km 147,849 - 148,049</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912</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3.2 - Výměna kolejnic a zřízení BK km 147,849 - 148,049</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SUM(P86:P157)</f>
        <v>0</v>
      </c>
      <c r="Q85" s="84"/>
      <c r="R85" s="149">
        <f>SUM(R86:R157)</f>
        <v>23.402920000000002</v>
      </c>
      <c r="S85" s="84"/>
      <c r="T85" s="150">
        <f>SUM(T86:T157)</f>
        <v>0</v>
      </c>
      <c r="U85" s="38"/>
      <c r="V85" s="38"/>
      <c r="W85" s="38"/>
      <c r="X85" s="38"/>
      <c r="Y85" s="38"/>
      <c r="Z85" s="38"/>
      <c r="AA85" s="38"/>
      <c r="AB85" s="38"/>
      <c r="AC85" s="38"/>
      <c r="AD85" s="38"/>
      <c r="AE85" s="38"/>
      <c r="AT85" s="19" t="s">
        <v>71</v>
      </c>
      <c r="AU85" s="19" t="s">
        <v>152</v>
      </c>
      <c r="BK85" s="151">
        <f>SUM(BK86:BK157)</f>
        <v>0</v>
      </c>
    </row>
    <row r="86" s="2" customFormat="1" ht="16.5" customHeight="1">
      <c r="A86" s="38"/>
      <c r="B86" s="152"/>
      <c r="C86" s="153" t="s">
        <v>79</v>
      </c>
      <c r="D86" s="153" t="s">
        <v>166</v>
      </c>
      <c r="E86" s="154" t="s">
        <v>339</v>
      </c>
      <c r="F86" s="155" t="s">
        <v>340</v>
      </c>
      <c r="G86" s="156" t="s">
        <v>255</v>
      </c>
      <c r="H86" s="157">
        <v>450</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955</v>
      </c>
    </row>
    <row r="87" s="2" customFormat="1">
      <c r="A87" s="38"/>
      <c r="B87" s="39"/>
      <c r="C87" s="38"/>
      <c r="D87" s="166" t="s">
        <v>174</v>
      </c>
      <c r="E87" s="38"/>
      <c r="F87" s="167" t="s">
        <v>342</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956</v>
      </c>
      <c r="G88" s="10"/>
      <c r="H88" s="174">
        <v>450</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88" t="s">
        <v>81</v>
      </c>
      <c r="D89" s="188" t="s">
        <v>211</v>
      </c>
      <c r="E89" s="189" t="s">
        <v>344</v>
      </c>
      <c r="F89" s="190" t="s">
        <v>345</v>
      </c>
      <c r="G89" s="191" t="s">
        <v>221</v>
      </c>
      <c r="H89" s="192">
        <v>6</v>
      </c>
      <c r="I89" s="193"/>
      <c r="J89" s="194">
        <f>ROUND(I89*H89,2)</f>
        <v>0</v>
      </c>
      <c r="K89" s="190" t="s">
        <v>170</v>
      </c>
      <c r="L89" s="195"/>
      <c r="M89" s="196" t="s">
        <v>3</v>
      </c>
      <c r="N89" s="197" t="s">
        <v>43</v>
      </c>
      <c r="O89" s="72"/>
      <c r="P89" s="162">
        <f>O89*H89</f>
        <v>0</v>
      </c>
      <c r="Q89" s="162">
        <v>3.70425</v>
      </c>
      <c r="R89" s="162">
        <f>Q89*H89</f>
        <v>22.2255</v>
      </c>
      <c r="S89" s="162">
        <v>0</v>
      </c>
      <c r="T89" s="163">
        <f>S89*H89</f>
        <v>0</v>
      </c>
      <c r="U89" s="38"/>
      <c r="V89" s="38"/>
      <c r="W89" s="38"/>
      <c r="X89" s="38"/>
      <c r="Y89" s="38"/>
      <c r="Z89" s="38"/>
      <c r="AA89" s="38"/>
      <c r="AB89" s="38"/>
      <c r="AC89" s="38"/>
      <c r="AD89" s="38"/>
      <c r="AE89" s="38"/>
      <c r="AR89" s="164" t="s">
        <v>218</v>
      </c>
      <c r="AT89" s="164" t="s">
        <v>211</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957</v>
      </c>
    </row>
    <row r="90" s="2" customFormat="1">
      <c r="A90" s="38"/>
      <c r="B90" s="39"/>
      <c r="C90" s="38"/>
      <c r="D90" s="166" t="s">
        <v>174</v>
      </c>
      <c r="E90" s="38"/>
      <c r="F90" s="167" t="s">
        <v>345</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2" customFormat="1" ht="16.5" customHeight="1">
      <c r="A91" s="38"/>
      <c r="B91" s="152"/>
      <c r="C91" s="153" t="s">
        <v>107</v>
      </c>
      <c r="D91" s="153" t="s">
        <v>166</v>
      </c>
      <c r="E91" s="154" t="s">
        <v>958</v>
      </c>
      <c r="F91" s="155" t="s">
        <v>959</v>
      </c>
      <c r="G91" s="156" t="s">
        <v>387</v>
      </c>
      <c r="H91" s="157">
        <v>18</v>
      </c>
      <c r="I91" s="158"/>
      <c r="J91" s="159">
        <f>ROUND(I91*H91,2)</f>
        <v>0</v>
      </c>
      <c r="K91" s="155" t="s">
        <v>170</v>
      </c>
      <c r="L91" s="39"/>
      <c r="M91" s="160" t="s">
        <v>3</v>
      </c>
      <c r="N91" s="161" t="s">
        <v>43</v>
      </c>
      <c r="O91" s="72"/>
      <c r="P91" s="162">
        <f>O91*H91</f>
        <v>0</v>
      </c>
      <c r="Q91" s="162">
        <v>0</v>
      </c>
      <c r="R91" s="162">
        <f>Q91*H91</f>
        <v>0</v>
      </c>
      <c r="S91" s="162">
        <v>0</v>
      </c>
      <c r="T91" s="163">
        <f>S91*H91</f>
        <v>0</v>
      </c>
      <c r="U91" s="38"/>
      <c r="V91" s="38"/>
      <c r="W91" s="38"/>
      <c r="X91" s="38"/>
      <c r="Y91" s="38"/>
      <c r="Z91" s="38"/>
      <c r="AA91" s="38"/>
      <c r="AB91" s="38"/>
      <c r="AC91" s="38"/>
      <c r="AD91" s="38"/>
      <c r="AE91" s="38"/>
      <c r="AR91" s="164" t="s">
        <v>171</v>
      </c>
      <c r="AT91" s="164" t="s">
        <v>166</v>
      </c>
      <c r="AU91" s="164" t="s">
        <v>72</v>
      </c>
      <c r="AY91" s="19" t="s">
        <v>172</v>
      </c>
      <c r="BE91" s="165">
        <f>IF(N91="základní",J91,0)</f>
        <v>0</v>
      </c>
      <c r="BF91" s="165">
        <f>IF(N91="snížená",J91,0)</f>
        <v>0</v>
      </c>
      <c r="BG91" s="165">
        <f>IF(N91="zákl. přenesená",J91,0)</f>
        <v>0</v>
      </c>
      <c r="BH91" s="165">
        <f>IF(N91="sníž. přenesená",J91,0)</f>
        <v>0</v>
      </c>
      <c r="BI91" s="165">
        <f>IF(N91="nulová",J91,0)</f>
        <v>0</v>
      </c>
      <c r="BJ91" s="19" t="s">
        <v>79</v>
      </c>
      <c r="BK91" s="165">
        <f>ROUND(I91*H91,2)</f>
        <v>0</v>
      </c>
      <c r="BL91" s="19" t="s">
        <v>171</v>
      </c>
      <c r="BM91" s="164" t="s">
        <v>960</v>
      </c>
    </row>
    <row r="92" s="2" customFormat="1">
      <c r="A92" s="38"/>
      <c r="B92" s="39"/>
      <c r="C92" s="38"/>
      <c r="D92" s="166" t="s">
        <v>174</v>
      </c>
      <c r="E92" s="38"/>
      <c r="F92" s="167" t="s">
        <v>961</v>
      </c>
      <c r="G92" s="38"/>
      <c r="H92" s="38"/>
      <c r="I92" s="168"/>
      <c r="J92" s="38"/>
      <c r="K92" s="38"/>
      <c r="L92" s="39"/>
      <c r="M92" s="169"/>
      <c r="N92" s="170"/>
      <c r="O92" s="72"/>
      <c r="P92" s="72"/>
      <c r="Q92" s="72"/>
      <c r="R92" s="72"/>
      <c r="S92" s="72"/>
      <c r="T92" s="73"/>
      <c r="U92" s="38"/>
      <c r="V92" s="38"/>
      <c r="W92" s="38"/>
      <c r="X92" s="38"/>
      <c r="Y92" s="38"/>
      <c r="Z92" s="38"/>
      <c r="AA92" s="38"/>
      <c r="AB92" s="38"/>
      <c r="AC92" s="38"/>
      <c r="AD92" s="38"/>
      <c r="AE92" s="38"/>
      <c r="AT92" s="19" t="s">
        <v>174</v>
      </c>
      <c r="AU92" s="19" t="s">
        <v>72</v>
      </c>
    </row>
    <row r="93" s="10" customFormat="1">
      <c r="A93" s="10"/>
      <c r="B93" s="171"/>
      <c r="C93" s="10"/>
      <c r="D93" s="166" t="s">
        <v>176</v>
      </c>
      <c r="E93" s="172" t="s">
        <v>3</v>
      </c>
      <c r="F93" s="173" t="s">
        <v>962</v>
      </c>
      <c r="G93" s="10"/>
      <c r="H93" s="174">
        <v>18</v>
      </c>
      <c r="I93" s="175"/>
      <c r="J93" s="10"/>
      <c r="K93" s="10"/>
      <c r="L93" s="171"/>
      <c r="M93" s="176"/>
      <c r="N93" s="177"/>
      <c r="O93" s="177"/>
      <c r="P93" s="177"/>
      <c r="Q93" s="177"/>
      <c r="R93" s="177"/>
      <c r="S93" s="177"/>
      <c r="T93" s="178"/>
      <c r="U93" s="10"/>
      <c r="V93" s="10"/>
      <c r="W93" s="10"/>
      <c r="X93" s="10"/>
      <c r="Y93" s="10"/>
      <c r="Z93" s="10"/>
      <c r="AA93" s="10"/>
      <c r="AB93" s="10"/>
      <c r="AC93" s="10"/>
      <c r="AD93" s="10"/>
      <c r="AE93" s="10"/>
      <c r="AT93" s="172" t="s">
        <v>176</v>
      </c>
      <c r="AU93" s="172" t="s">
        <v>72</v>
      </c>
      <c r="AV93" s="10" t="s">
        <v>81</v>
      </c>
      <c r="AW93" s="10" t="s">
        <v>33</v>
      </c>
      <c r="AX93" s="10" t="s">
        <v>79</v>
      </c>
      <c r="AY93" s="172" t="s">
        <v>172</v>
      </c>
    </row>
    <row r="94" s="2" customFormat="1" ht="16.5" customHeight="1">
      <c r="A94" s="38"/>
      <c r="B94" s="152"/>
      <c r="C94" s="153" t="s">
        <v>171</v>
      </c>
      <c r="D94" s="153" t="s">
        <v>166</v>
      </c>
      <c r="E94" s="154" t="s">
        <v>347</v>
      </c>
      <c r="F94" s="155" t="s">
        <v>348</v>
      </c>
      <c r="G94" s="156" t="s">
        <v>221</v>
      </c>
      <c r="H94" s="157">
        <v>20</v>
      </c>
      <c r="I94" s="158"/>
      <c r="J94" s="159">
        <f>ROUND(I94*H94,2)</f>
        <v>0</v>
      </c>
      <c r="K94" s="155" t="s">
        <v>170</v>
      </c>
      <c r="L94" s="39"/>
      <c r="M94" s="160" t="s">
        <v>3</v>
      </c>
      <c r="N94" s="161" t="s">
        <v>43</v>
      </c>
      <c r="O94" s="72"/>
      <c r="P94" s="162">
        <f>O94*H94</f>
        <v>0</v>
      </c>
      <c r="Q94" s="162">
        <v>0</v>
      </c>
      <c r="R94" s="162">
        <f>Q94*H94</f>
        <v>0</v>
      </c>
      <c r="S94" s="162">
        <v>0</v>
      </c>
      <c r="T94" s="163">
        <f>S94*H94</f>
        <v>0</v>
      </c>
      <c r="U94" s="38"/>
      <c r="V94" s="38"/>
      <c r="W94" s="38"/>
      <c r="X94" s="38"/>
      <c r="Y94" s="38"/>
      <c r="Z94" s="38"/>
      <c r="AA94" s="38"/>
      <c r="AB94" s="38"/>
      <c r="AC94" s="38"/>
      <c r="AD94" s="38"/>
      <c r="AE94" s="38"/>
      <c r="AR94" s="164" t="s">
        <v>171</v>
      </c>
      <c r="AT94" s="164" t="s">
        <v>166</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171</v>
      </c>
      <c r="BM94" s="164" t="s">
        <v>963</v>
      </c>
    </row>
    <row r="95" s="2" customFormat="1">
      <c r="A95" s="38"/>
      <c r="B95" s="39"/>
      <c r="C95" s="38"/>
      <c r="D95" s="166" t="s">
        <v>174</v>
      </c>
      <c r="E95" s="38"/>
      <c r="F95" s="167" t="s">
        <v>350</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2" customFormat="1">
      <c r="A96" s="38"/>
      <c r="B96" s="39"/>
      <c r="C96" s="38"/>
      <c r="D96" s="166" t="s">
        <v>193</v>
      </c>
      <c r="E96" s="38"/>
      <c r="F96" s="179" t="s">
        <v>351</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193</v>
      </c>
      <c r="AU96" s="19" t="s">
        <v>72</v>
      </c>
    </row>
    <row r="97" s="10" customFormat="1">
      <c r="A97" s="10"/>
      <c r="B97" s="171"/>
      <c r="C97" s="10"/>
      <c r="D97" s="166" t="s">
        <v>176</v>
      </c>
      <c r="E97" s="172" t="s">
        <v>3</v>
      </c>
      <c r="F97" s="173" t="s">
        <v>283</v>
      </c>
      <c r="G97" s="10"/>
      <c r="H97" s="174">
        <v>20</v>
      </c>
      <c r="I97" s="175"/>
      <c r="J97" s="10"/>
      <c r="K97" s="10"/>
      <c r="L97" s="171"/>
      <c r="M97" s="176"/>
      <c r="N97" s="177"/>
      <c r="O97" s="177"/>
      <c r="P97" s="177"/>
      <c r="Q97" s="177"/>
      <c r="R97" s="177"/>
      <c r="S97" s="177"/>
      <c r="T97" s="178"/>
      <c r="U97" s="10"/>
      <c r="V97" s="10"/>
      <c r="W97" s="10"/>
      <c r="X97" s="10"/>
      <c r="Y97" s="10"/>
      <c r="Z97" s="10"/>
      <c r="AA97" s="10"/>
      <c r="AB97" s="10"/>
      <c r="AC97" s="10"/>
      <c r="AD97" s="10"/>
      <c r="AE97" s="10"/>
      <c r="AT97" s="172" t="s">
        <v>176</v>
      </c>
      <c r="AU97" s="172" t="s">
        <v>72</v>
      </c>
      <c r="AV97" s="10" t="s">
        <v>81</v>
      </c>
      <c r="AW97" s="10" t="s">
        <v>33</v>
      </c>
      <c r="AX97" s="10" t="s">
        <v>79</v>
      </c>
      <c r="AY97" s="172" t="s">
        <v>172</v>
      </c>
    </row>
    <row r="98" s="2" customFormat="1" ht="16.5" customHeight="1">
      <c r="A98" s="38"/>
      <c r="B98" s="152"/>
      <c r="C98" s="153" t="s">
        <v>198</v>
      </c>
      <c r="D98" s="153" t="s">
        <v>166</v>
      </c>
      <c r="E98" s="154" t="s">
        <v>353</v>
      </c>
      <c r="F98" s="155" t="s">
        <v>354</v>
      </c>
      <c r="G98" s="156" t="s">
        <v>221</v>
      </c>
      <c r="H98" s="157">
        <v>14</v>
      </c>
      <c r="I98" s="158"/>
      <c r="J98" s="159">
        <f>ROUND(I98*H98,2)</f>
        <v>0</v>
      </c>
      <c r="K98" s="155" t="s">
        <v>170</v>
      </c>
      <c r="L98" s="39"/>
      <c r="M98" s="160" t="s">
        <v>3</v>
      </c>
      <c r="N98" s="161" t="s">
        <v>43</v>
      </c>
      <c r="O98" s="72"/>
      <c r="P98" s="162">
        <f>O98*H98</f>
        <v>0</v>
      </c>
      <c r="Q98" s="162">
        <v>0</v>
      </c>
      <c r="R98" s="162">
        <f>Q98*H98</f>
        <v>0</v>
      </c>
      <c r="S98" s="162">
        <v>0</v>
      </c>
      <c r="T98" s="163">
        <f>S98*H98</f>
        <v>0</v>
      </c>
      <c r="U98" s="38"/>
      <c r="V98" s="38"/>
      <c r="W98" s="38"/>
      <c r="X98" s="38"/>
      <c r="Y98" s="38"/>
      <c r="Z98" s="38"/>
      <c r="AA98" s="38"/>
      <c r="AB98" s="38"/>
      <c r="AC98" s="38"/>
      <c r="AD98" s="38"/>
      <c r="AE98" s="38"/>
      <c r="AR98" s="164" t="s">
        <v>171</v>
      </c>
      <c r="AT98" s="164" t="s">
        <v>166</v>
      </c>
      <c r="AU98" s="164" t="s">
        <v>72</v>
      </c>
      <c r="AY98" s="19" t="s">
        <v>172</v>
      </c>
      <c r="BE98" s="165">
        <f>IF(N98="základní",J98,0)</f>
        <v>0</v>
      </c>
      <c r="BF98" s="165">
        <f>IF(N98="snížená",J98,0)</f>
        <v>0</v>
      </c>
      <c r="BG98" s="165">
        <f>IF(N98="zákl. přenesená",J98,0)</f>
        <v>0</v>
      </c>
      <c r="BH98" s="165">
        <f>IF(N98="sníž. přenesená",J98,0)</f>
        <v>0</v>
      </c>
      <c r="BI98" s="165">
        <f>IF(N98="nulová",J98,0)</f>
        <v>0</v>
      </c>
      <c r="BJ98" s="19" t="s">
        <v>79</v>
      </c>
      <c r="BK98" s="165">
        <f>ROUND(I98*H98,2)</f>
        <v>0</v>
      </c>
      <c r="BL98" s="19" t="s">
        <v>171</v>
      </c>
      <c r="BM98" s="164" t="s">
        <v>964</v>
      </c>
    </row>
    <row r="99" s="2" customFormat="1">
      <c r="A99" s="38"/>
      <c r="B99" s="39"/>
      <c r="C99" s="38"/>
      <c r="D99" s="166" t="s">
        <v>174</v>
      </c>
      <c r="E99" s="38"/>
      <c r="F99" s="167" t="s">
        <v>356</v>
      </c>
      <c r="G99" s="38"/>
      <c r="H99" s="38"/>
      <c r="I99" s="168"/>
      <c r="J99" s="38"/>
      <c r="K99" s="38"/>
      <c r="L99" s="39"/>
      <c r="M99" s="169"/>
      <c r="N99" s="170"/>
      <c r="O99" s="72"/>
      <c r="P99" s="72"/>
      <c r="Q99" s="72"/>
      <c r="R99" s="72"/>
      <c r="S99" s="72"/>
      <c r="T99" s="73"/>
      <c r="U99" s="38"/>
      <c r="V99" s="38"/>
      <c r="W99" s="38"/>
      <c r="X99" s="38"/>
      <c r="Y99" s="38"/>
      <c r="Z99" s="38"/>
      <c r="AA99" s="38"/>
      <c r="AB99" s="38"/>
      <c r="AC99" s="38"/>
      <c r="AD99" s="38"/>
      <c r="AE99" s="38"/>
      <c r="AT99" s="19" t="s">
        <v>174</v>
      </c>
      <c r="AU99" s="19" t="s">
        <v>72</v>
      </c>
    </row>
    <row r="100" s="2" customFormat="1">
      <c r="A100" s="38"/>
      <c r="B100" s="39"/>
      <c r="C100" s="38"/>
      <c r="D100" s="166" t="s">
        <v>193</v>
      </c>
      <c r="E100" s="38"/>
      <c r="F100" s="179" t="s">
        <v>351</v>
      </c>
      <c r="G100" s="38"/>
      <c r="H100" s="38"/>
      <c r="I100" s="168"/>
      <c r="J100" s="38"/>
      <c r="K100" s="38"/>
      <c r="L100" s="39"/>
      <c r="M100" s="169"/>
      <c r="N100" s="170"/>
      <c r="O100" s="72"/>
      <c r="P100" s="72"/>
      <c r="Q100" s="72"/>
      <c r="R100" s="72"/>
      <c r="S100" s="72"/>
      <c r="T100" s="73"/>
      <c r="U100" s="38"/>
      <c r="V100" s="38"/>
      <c r="W100" s="38"/>
      <c r="X100" s="38"/>
      <c r="Y100" s="38"/>
      <c r="Z100" s="38"/>
      <c r="AA100" s="38"/>
      <c r="AB100" s="38"/>
      <c r="AC100" s="38"/>
      <c r="AD100" s="38"/>
      <c r="AE100" s="38"/>
      <c r="AT100" s="19" t="s">
        <v>193</v>
      </c>
      <c r="AU100" s="19" t="s">
        <v>72</v>
      </c>
    </row>
    <row r="101" s="10" customFormat="1">
      <c r="A101" s="10"/>
      <c r="B101" s="171"/>
      <c r="C101" s="10"/>
      <c r="D101" s="166" t="s">
        <v>176</v>
      </c>
      <c r="E101" s="172" t="s">
        <v>3</v>
      </c>
      <c r="F101" s="173" t="s">
        <v>252</v>
      </c>
      <c r="G101" s="10"/>
      <c r="H101" s="174">
        <v>14</v>
      </c>
      <c r="I101" s="175"/>
      <c r="J101" s="10"/>
      <c r="K101" s="10"/>
      <c r="L101" s="171"/>
      <c r="M101" s="176"/>
      <c r="N101" s="177"/>
      <c r="O101" s="177"/>
      <c r="P101" s="177"/>
      <c r="Q101" s="177"/>
      <c r="R101" s="177"/>
      <c r="S101" s="177"/>
      <c r="T101" s="178"/>
      <c r="U101" s="10"/>
      <c r="V101" s="10"/>
      <c r="W101" s="10"/>
      <c r="X101" s="10"/>
      <c r="Y101" s="10"/>
      <c r="Z101" s="10"/>
      <c r="AA101" s="10"/>
      <c r="AB101" s="10"/>
      <c r="AC101" s="10"/>
      <c r="AD101" s="10"/>
      <c r="AE101" s="10"/>
      <c r="AT101" s="172" t="s">
        <v>176</v>
      </c>
      <c r="AU101" s="172" t="s">
        <v>72</v>
      </c>
      <c r="AV101" s="10" t="s">
        <v>81</v>
      </c>
      <c r="AW101" s="10" t="s">
        <v>33</v>
      </c>
      <c r="AX101" s="10" t="s">
        <v>79</v>
      </c>
      <c r="AY101" s="172" t="s">
        <v>172</v>
      </c>
    </row>
    <row r="102" s="2" customFormat="1" ht="16.5" customHeight="1">
      <c r="A102" s="38"/>
      <c r="B102" s="152"/>
      <c r="C102" s="153" t="s">
        <v>203</v>
      </c>
      <c r="D102" s="153" t="s">
        <v>166</v>
      </c>
      <c r="E102" s="154" t="s">
        <v>357</v>
      </c>
      <c r="F102" s="155" t="s">
        <v>358</v>
      </c>
      <c r="G102" s="156" t="s">
        <v>359</v>
      </c>
      <c r="H102" s="157">
        <v>4</v>
      </c>
      <c r="I102" s="158"/>
      <c r="J102" s="159">
        <f>ROUND(I102*H102,2)</f>
        <v>0</v>
      </c>
      <c r="K102" s="155" t="s">
        <v>170</v>
      </c>
      <c r="L102" s="39"/>
      <c r="M102" s="160" t="s">
        <v>3</v>
      </c>
      <c r="N102" s="161" t="s">
        <v>43</v>
      </c>
      <c r="O102" s="72"/>
      <c r="P102" s="162">
        <f>O102*H102</f>
        <v>0</v>
      </c>
      <c r="Q102" s="162">
        <v>0</v>
      </c>
      <c r="R102" s="162">
        <f>Q102*H102</f>
        <v>0</v>
      </c>
      <c r="S102" s="162">
        <v>0</v>
      </c>
      <c r="T102" s="163">
        <f>S102*H102</f>
        <v>0</v>
      </c>
      <c r="U102" s="38"/>
      <c r="V102" s="38"/>
      <c r="W102" s="38"/>
      <c r="X102" s="38"/>
      <c r="Y102" s="38"/>
      <c r="Z102" s="38"/>
      <c r="AA102" s="38"/>
      <c r="AB102" s="38"/>
      <c r="AC102" s="38"/>
      <c r="AD102" s="38"/>
      <c r="AE102" s="38"/>
      <c r="AR102" s="164" t="s">
        <v>171</v>
      </c>
      <c r="AT102" s="164" t="s">
        <v>166</v>
      </c>
      <c r="AU102" s="164" t="s">
        <v>72</v>
      </c>
      <c r="AY102" s="19" t="s">
        <v>172</v>
      </c>
      <c r="BE102" s="165">
        <f>IF(N102="základní",J102,0)</f>
        <v>0</v>
      </c>
      <c r="BF102" s="165">
        <f>IF(N102="snížená",J102,0)</f>
        <v>0</v>
      </c>
      <c r="BG102" s="165">
        <f>IF(N102="zákl. přenesená",J102,0)</f>
        <v>0</v>
      </c>
      <c r="BH102" s="165">
        <f>IF(N102="sníž. přenesená",J102,0)</f>
        <v>0</v>
      </c>
      <c r="BI102" s="165">
        <f>IF(N102="nulová",J102,0)</f>
        <v>0</v>
      </c>
      <c r="BJ102" s="19" t="s">
        <v>79</v>
      </c>
      <c r="BK102" s="165">
        <f>ROUND(I102*H102,2)</f>
        <v>0</v>
      </c>
      <c r="BL102" s="19" t="s">
        <v>171</v>
      </c>
      <c r="BM102" s="164" t="s">
        <v>965</v>
      </c>
    </row>
    <row r="103" s="2" customFormat="1">
      <c r="A103" s="38"/>
      <c r="B103" s="39"/>
      <c r="C103" s="38"/>
      <c r="D103" s="166" t="s">
        <v>174</v>
      </c>
      <c r="E103" s="38"/>
      <c r="F103" s="167" t="s">
        <v>361</v>
      </c>
      <c r="G103" s="38"/>
      <c r="H103" s="38"/>
      <c r="I103" s="168"/>
      <c r="J103" s="38"/>
      <c r="K103" s="38"/>
      <c r="L103" s="39"/>
      <c r="M103" s="169"/>
      <c r="N103" s="170"/>
      <c r="O103" s="72"/>
      <c r="P103" s="72"/>
      <c r="Q103" s="72"/>
      <c r="R103" s="72"/>
      <c r="S103" s="72"/>
      <c r="T103" s="73"/>
      <c r="U103" s="38"/>
      <c r="V103" s="38"/>
      <c r="W103" s="38"/>
      <c r="X103" s="38"/>
      <c r="Y103" s="38"/>
      <c r="Z103" s="38"/>
      <c r="AA103" s="38"/>
      <c r="AB103" s="38"/>
      <c r="AC103" s="38"/>
      <c r="AD103" s="38"/>
      <c r="AE103" s="38"/>
      <c r="AT103" s="19" t="s">
        <v>174</v>
      </c>
      <c r="AU103" s="19" t="s">
        <v>72</v>
      </c>
    </row>
    <row r="104" s="2" customFormat="1" ht="16.5" customHeight="1">
      <c r="A104" s="38"/>
      <c r="B104" s="152"/>
      <c r="C104" s="153" t="s">
        <v>210</v>
      </c>
      <c r="D104" s="153" t="s">
        <v>166</v>
      </c>
      <c r="E104" s="154" t="s">
        <v>362</v>
      </c>
      <c r="F104" s="155" t="s">
        <v>363</v>
      </c>
      <c r="G104" s="156" t="s">
        <v>359</v>
      </c>
      <c r="H104" s="157">
        <v>6</v>
      </c>
      <c r="I104" s="158"/>
      <c r="J104" s="159">
        <f>ROUND(I104*H104,2)</f>
        <v>0</v>
      </c>
      <c r="K104" s="155" t="s">
        <v>170</v>
      </c>
      <c r="L104" s="39"/>
      <c r="M104" s="160" t="s">
        <v>3</v>
      </c>
      <c r="N104" s="161" t="s">
        <v>43</v>
      </c>
      <c r="O104" s="72"/>
      <c r="P104" s="162">
        <f>O104*H104</f>
        <v>0</v>
      </c>
      <c r="Q104" s="162">
        <v>0</v>
      </c>
      <c r="R104" s="162">
        <f>Q104*H104</f>
        <v>0</v>
      </c>
      <c r="S104" s="162">
        <v>0</v>
      </c>
      <c r="T104" s="163">
        <f>S104*H104</f>
        <v>0</v>
      </c>
      <c r="U104" s="38"/>
      <c r="V104" s="38"/>
      <c r="W104" s="38"/>
      <c r="X104" s="38"/>
      <c r="Y104" s="38"/>
      <c r="Z104" s="38"/>
      <c r="AA104" s="38"/>
      <c r="AB104" s="38"/>
      <c r="AC104" s="38"/>
      <c r="AD104" s="38"/>
      <c r="AE104" s="38"/>
      <c r="AR104" s="164" t="s">
        <v>171</v>
      </c>
      <c r="AT104" s="164" t="s">
        <v>166</v>
      </c>
      <c r="AU104" s="164" t="s">
        <v>72</v>
      </c>
      <c r="AY104" s="19" t="s">
        <v>172</v>
      </c>
      <c r="BE104" s="165">
        <f>IF(N104="základní",J104,0)</f>
        <v>0</v>
      </c>
      <c r="BF104" s="165">
        <f>IF(N104="snížená",J104,0)</f>
        <v>0</v>
      </c>
      <c r="BG104" s="165">
        <f>IF(N104="zákl. přenesená",J104,0)</f>
        <v>0</v>
      </c>
      <c r="BH104" s="165">
        <f>IF(N104="sníž. přenesená",J104,0)</f>
        <v>0</v>
      </c>
      <c r="BI104" s="165">
        <f>IF(N104="nulová",J104,0)</f>
        <v>0</v>
      </c>
      <c r="BJ104" s="19" t="s">
        <v>79</v>
      </c>
      <c r="BK104" s="165">
        <f>ROUND(I104*H104,2)</f>
        <v>0</v>
      </c>
      <c r="BL104" s="19" t="s">
        <v>171</v>
      </c>
      <c r="BM104" s="164" t="s">
        <v>966</v>
      </c>
    </row>
    <row r="105" s="2" customFormat="1">
      <c r="A105" s="38"/>
      <c r="B105" s="39"/>
      <c r="C105" s="38"/>
      <c r="D105" s="166" t="s">
        <v>174</v>
      </c>
      <c r="E105" s="38"/>
      <c r="F105" s="167" t="s">
        <v>365</v>
      </c>
      <c r="G105" s="38"/>
      <c r="H105" s="38"/>
      <c r="I105" s="168"/>
      <c r="J105" s="38"/>
      <c r="K105" s="38"/>
      <c r="L105" s="39"/>
      <c r="M105" s="169"/>
      <c r="N105" s="170"/>
      <c r="O105" s="72"/>
      <c r="P105" s="72"/>
      <c r="Q105" s="72"/>
      <c r="R105" s="72"/>
      <c r="S105" s="72"/>
      <c r="T105" s="73"/>
      <c r="U105" s="38"/>
      <c r="V105" s="38"/>
      <c r="W105" s="38"/>
      <c r="X105" s="38"/>
      <c r="Y105" s="38"/>
      <c r="Z105" s="38"/>
      <c r="AA105" s="38"/>
      <c r="AB105" s="38"/>
      <c r="AC105" s="38"/>
      <c r="AD105" s="38"/>
      <c r="AE105" s="38"/>
      <c r="AT105" s="19" t="s">
        <v>174</v>
      </c>
      <c r="AU105" s="19" t="s">
        <v>72</v>
      </c>
    </row>
    <row r="106" s="2" customFormat="1" ht="16.5" customHeight="1">
      <c r="A106" s="38"/>
      <c r="B106" s="152"/>
      <c r="C106" s="153" t="s">
        <v>218</v>
      </c>
      <c r="D106" s="153" t="s">
        <v>166</v>
      </c>
      <c r="E106" s="154" t="s">
        <v>967</v>
      </c>
      <c r="F106" s="155" t="s">
        <v>968</v>
      </c>
      <c r="G106" s="156" t="s">
        <v>359</v>
      </c>
      <c r="H106" s="157">
        <v>4</v>
      </c>
      <c r="I106" s="158"/>
      <c r="J106" s="159">
        <f>ROUND(I106*H106,2)</f>
        <v>0</v>
      </c>
      <c r="K106" s="155" t="s">
        <v>170</v>
      </c>
      <c r="L106" s="39"/>
      <c r="M106" s="160" t="s">
        <v>3</v>
      </c>
      <c r="N106" s="161" t="s">
        <v>43</v>
      </c>
      <c r="O106" s="72"/>
      <c r="P106" s="162">
        <f>O106*H106</f>
        <v>0</v>
      </c>
      <c r="Q106" s="162">
        <v>0</v>
      </c>
      <c r="R106" s="162">
        <f>Q106*H106</f>
        <v>0</v>
      </c>
      <c r="S106" s="162">
        <v>0</v>
      </c>
      <c r="T106" s="163">
        <f>S106*H106</f>
        <v>0</v>
      </c>
      <c r="U106" s="38"/>
      <c r="V106" s="38"/>
      <c r="W106" s="38"/>
      <c r="X106" s="38"/>
      <c r="Y106" s="38"/>
      <c r="Z106" s="38"/>
      <c r="AA106" s="38"/>
      <c r="AB106" s="38"/>
      <c r="AC106" s="38"/>
      <c r="AD106" s="38"/>
      <c r="AE106" s="38"/>
      <c r="AR106" s="164" t="s">
        <v>171</v>
      </c>
      <c r="AT106" s="164" t="s">
        <v>166</v>
      </c>
      <c r="AU106" s="164" t="s">
        <v>72</v>
      </c>
      <c r="AY106" s="19" t="s">
        <v>172</v>
      </c>
      <c r="BE106" s="165">
        <f>IF(N106="základní",J106,0)</f>
        <v>0</v>
      </c>
      <c r="BF106" s="165">
        <f>IF(N106="snížená",J106,0)</f>
        <v>0</v>
      </c>
      <c r="BG106" s="165">
        <f>IF(N106="zákl. přenesená",J106,0)</f>
        <v>0</v>
      </c>
      <c r="BH106" s="165">
        <f>IF(N106="sníž. přenesená",J106,0)</f>
        <v>0</v>
      </c>
      <c r="BI106" s="165">
        <f>IF(N106="nulová",J106,0)</f>
        <v>0</v>
      </c>
      <c r="BJ106" s="19" t="s">
        <v>79</v>
      </c>
      <c r="BK106" s="165">
        <f>ROUND(I106*H106,2)</f>
        <v>0</v>
      </c>
      <c r="BL106" s="19" t="s">
        <v>171</v>
      </c>
      <c r="BM106" s="164" t="s">
        <v>969</v>
      </c>
    </row>
    <row r="107" s="2" customFormat="1">
      <c r="A107" s="38"/>
      <c r="B107" s="39"/>
      <c r="C107" s="38"/>
      <c r="D107" s="166" t="s">
        <v>174</v>
      </c>
      <c r="E107" s="38"/>
      <c r="F107" s="167" t="s">
        <v>970</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174</v>
      </c>
      <c r="AU107" s="19" t="s">
        <v>72</v>
      </c>
    </row>
    <row r="108" s="2" customFormat="1" ht="16.5" customHeight="1">
      <c r="A108" s="38"/>
      <c r="B108" s="152"/>
      <c r="C108" s="153" t="s">
        <v>225</v>
      </c>
      <c r="D108" s="153" t="s">
        <v>166</v>
      </c>
      <c r="E108" s="154" t="s">
        <v>366</v>
      </c>
      <c r="F108" s="155" t="s">
        <v>367</v>
      </c>
      <c r="G108" s="156" t="s">
        <v>359</v>
      </c>
      <c r="H108" s="157">
        <v>4</v>
      </c>
      <c r="I108" s="158"/>
      <c r="J108" s="159">
        <f>ROUND(I108*H108,2)</f>
        <v>0</v>
      </c>
      <c r="K108" s="155" t="s">
        <v>170</v>
      </c>
      <c r="L108" s="39"/>
      <c r="M108" s="160" t="s">
        <v>3</v>
      </c>
      <c r="N108" s="161" t="s">
        <v>43</v>
      </c>
      <c r="O108" s="72"/>
      <c r="P108" s="162">
        <f>O108*H108</f>
        <v>0</v>
      </c>
      <c r="Q108" s="162">
        <v>0</v>
      </c>
      <c r="R108" s="162">
        <f>Q108*H108</f>
        <v>0</v>
      </c>
      <c r="S108" s="162">
        <v>0</v>
      </c>
      <c r="T108" s="163">
        <f>S108*H108</f>
        <v>0</v>
      </c>
      <c r="U108" s="38"/>
      <c r="V108" s="38"/>
      <c r="W108" s="38"/>
      <c r="X108" s="38"/>
      <c r="Y108" s="38"/>
      <c r="Z108" s="38"/>
      <c r="AA108" s="38"/>
      <c r="AB108" s="38"/>
      <c r="AC108" s="38"/>
      <c r="AD108" s="38"/>
      <c r="AE108" s="38"/>
      <c r="AR108" s="164" t="s">
        <v>171</v>
      </c>
      <c r="AT108" s="164" t="s">
        <v>166</v>
      </c>
      <c r="AU108" s="164" t="s">
        <v>72</v>
      </c>
      <c r="AY108" s="19" t="s">
        <v>172</v>
      </c>
      <c r="BE108" s="165">
        <f>IF(N108="základní",J108,0)</f>
        <v>0</v>
      </c>
      <c r="BF108" s="165">
        <f>IF(N108="snížená",J108,0)</f>
        <v>0</v>
      </c>
      <c r="BG108" s="165">
        <f>IF(N108="zákl. přenesená",J108,0)</f>
        <v>0</v>
      </c>
      <c r="BH108" s="165">
        <f>IF(N108="sníž. přenesená",J108,0)</f>
        <v>0</v>
      </c>
      <c r="BI108" s="165">
        <f>IF(N108="nulová",J108,0)</f>
        <v>0</v>
      </c>
      <c r="BJ108" s="19" t="s">
        <v>79</v>
      </c>
      <c r="BK108" s="165">
        <f>ROUND(I108*H108,2)</f>
        <v>0</v>
      </c>
      <c r="BL108" s="19" t="s">
        <v>171</v>
      </c>
      <c r="BM108" s="164" t="s">
        <v>971</v>
      </c>
    </row>
    <row r="109" s="2" customFormat="1">
      <c r="A109" s="38"/>
      <c r="B109" s="39"/>
      <c r="C109" s="38"/>
      <c r="D109" s="166" t="s">
        <v>174</v>
      </c>
      <c r="E109" s="38"/>
      <c r="F109" s="167" t="s">
        <v>369</v>
      </c>
      <c r="G109" s="38"/>
      <c r="H109" s="38"/>
      <c r="I109" s="168"/>
      <c r="J109" s="38"/>
      <c r="K109" s="38"/>
      <c r="L109" s="39"/>
      <c r="M109" s="169"/>
      <c r="N109" s="170"/>
      <c r="O109" s="72"/>
      <c r="P109" s="72"/>
      <c r="Q109" s="72"/>
      <c r="R109" s="72"/>
      <c r="S109" s="72"/>
      <c r="T109" s="73"/>
      <c r="U109" s="38"/>
      <c r="V109" s="38"/>
      <c r="W109" s="38"/>
      <c r="X109" s="38"/>
      <c r="Y109" s="38"/>
      <c r="Z109" s="38"/>
      <c r="AA109" s="38"/>
      <c r="AB109" s="38"/>
      <c r="AC109" s="38"/>
      <c r="AD109" s="38"/>
      <c r="AE109" s="38"/>
      <c r="AT109" s="19" t="s">
        <v>174</v>
      </c>
      <c r="AU109" s="19" t="s">
        <v>72</v>
      </c>
    </row>
    <row r="110" s="2" customFormat="1" ht="16.5" customHeight="1">
      <c r="A110" s="38"/>
      <c r="B110" s="152"/>
      <c r="C110" s="153" t="s">
        <v>231</v>
      </c>
      <c r="D110" s="153" t="s">
        <v>166</v>
      </c>
      <c r="E110" s="154" t="s">
        <v>370</v>
      </c>
      <c r="F110" s="155" t="s">
        <v>371</v>
      </c>
      <c r="G110" s="156" t="s">
        <v>255</v>
      </c>
      <c r="H110" s="157">
        <v>500</v>
      </c>
      <c r="I110" s="158"/>
      <c r="J110" s="159">
        <f>ROUND(I110*H110,2)</f>
        <v>0</v>
      </c>
      <c r="K110" s="155" t="s">
        <v>170</v>
      </c>
      <c r="L110" s="39"/>
      <c r="M110" s="160" t="s">
        <v>3</v>
      </c>
      <c r="N110" s="161" t="s">
        <v>43</v>
      </c>
      <c r="O110" s="72"/>
      <c r="P110" s="162">
        <f>O110*H110</f>
        <v>0</v>
      </c>
      <c r="Q110" s="162">
        <v>0</v>
      </c>
      <c r="R110" s="162">
        <f>Q110*H110</f>
        <v>0</v>
      </c>
      <c r="S110" s="162">
        <v>0</v>
      </c>
      <c r="T110" s="163">
        <f>S110*H110</f>
        <v>0</v>
      </c>
      <c r="U110" s="38"/>
      <c r="V110" s="38"/>
      <c r="W110" s="38"/>
      <c r="X110" s="38"/>
      <c r="Y110" s="38"/>
      <c r="Z110" s="38"/>
      <c r="AA110" s="38"/>
      <c r="AB110" s="38"/>
      <c r="AC110" s="38"/>
      <c r="AD110" s="38"/>
      <c r="AE110" s="38"/>
      <c r="AR110" s="164" t="s">
        <v>171</v>
      </c>
      <c r="AT110" s="164" t="s">
        <v>166</v>
      </c>
      <c r="AU110" s="164" t="s">
        <v>72</v>
      </c>
      <c r="AY110" s="19" t="s">
        <v>172</v>
      </c>
      <c r="BE110" s="165">
        <f>IF(N110="základní",J110,0)</f>
        <v>0</v>
      </c>
      <c r="BF110" s="165">
        <f>IF(N110="snížená",J110,0)</f>
        <v>0</v>
      </c>
      <c r="BG110" s="165">
        <f>IF(N110="zákl. přenesená",J110,0)</f>
        <v>0</v>
      </c>
      <c r="BH110" s="165">
        <f>IF(N110="sníž. přenesená",J110,0)</f>
        <v>0</v>
      </c>
      <c r="BI110" s="165">
        <f>IF(N110="nulová",J110,0)</f>
        <v>0</v>
      </c>
      <c r="BJ110" s="19" t="s">
        <v>79</v>
      </c>
      <c r="BK110" s="165">
        <f>ROUND(I110*H110,2)</f>
        <v>0</v>
      </c>
      <c r="BL110" s="19" t="s">
        <v>171</v>
      </c>
      <c r="BM110" s="164" t="s">
        <v>972</v>
      </c>
    </row>
    <row r="111" s="2" customFormat="1">
      <c r="A111" s="38"/>
      <c r="B111" s="39"/>
      <c r="C111" s="38"/>
      <c r="D111" s="166" t="s">
        <v>174</v>
      </c>
      <c r="E111" s="38"/>
      <c r="F111" s="167" t="s">
        <v>373</v>
      </c>
      <c r="G111" s="38"/>
      <c r="H111" s="38"/>
      <c r="I111" s="168"/>
      <c r="J111" s="38"/>
      <c r="K111" s="38"/>
      <c r="L111" s="39"/>
      <c r="M111" s="169"/>
      <c r="N111" s="170"/>
      <c r="O111" s="72"/>
      <c r="P111" s="72"/>
      <c r="Q111" s="72"/>
      <c r="R111" s="72"/>
      <c r="S111" s="72"/>
      <c r="T111" s="73"/>
      <c r="U111" s="38"/>
      <c r="V111" s="38"/>
      <c r="W111" s="38"/>
      <c r="X111" s="38"/>
      <c r="Y111" s="38"/>
      <c r="Z111" s="38"/>
      <c r="AA111" s="38"/>
      <c r="AB111" s="38"/>
      <c r="AC111" s="38"/>
      <c r="AD111" s="38"/>
      <c r="AE111" s="38"/>
      <c r="AT111" s="19" t="s">
        <v>174</v>
      </c>
      <c r="AU111" s="19" t="s">
        <v>72</v>
      </c>
    </row>
    <row r="112" s="2" customFormat="1">
      <c r="A112" s="38"/>
      <c r="B112" s="39"/>
      <c r="C112" s="38"/>
      <c r="D112" s="166" t="s">
        <v>193</v>
      </c>
      <c r="E112" s="38"/>
      <c r="F112" s="179" t="s">
        <v>374</v>
      </c>
      <c r="G112" s="38"/>
      <c r="H112" s="38"/>
      <c r="I112" s="168"/>
      <c r="J112" s="38"/>
      <c r="K112" s="38"/>
      <c r="L112" s="39"/>
      <c r="M112" s="169"/>
      <c r="N112" s="170"/>
      <c r="O112" s="72"/>
      <c r="P112" s="72"/>
      <c r="Q112" s="72"/>
      <c r="R112" s="72"/>
      <c r="S112" s="72"/>
      <c r="T112" s="73"/>
      <c r="U112" s="38"/>
      <c r="V112" s="38"/>
      <c r="W112" s="38"/>
      <c r="X112" s="38"/>
      <c r="Y112" s="38"/>
      <c r="Z112" s="38"/>
      <c r="AA112" s="38"/>
      <c r="AB112" s="38"/>
      <c r="AC112" s="38"/>
      <c r="AD112" s="38"/>
      <c r="AE112" s="38"/>
      <c r="AT112" s="19" t="s">
        <v>193</v>
      </c>
      <c r="AU112" s="19" t="s">
        <v>72</v>
      </c>
    </row>
    <row r="113" s="10" customFormat="1">
      <c r="A113" s="10"/>
      <c r="B113" s="171"/>
      <c r="C113" s="10"/>
      <c r="D113" s="166" t="s">
        <v>176</v>
      </c>
      <c r="E113" s="172" t="s">
        <v>3</v>
      </c>
      <c r="F113" s="173" t="s">
        <v>973</v>
      </c>
      <c r="G113" s="10"/>
      <c r="H113" s="174">
        <v>500</v>
      </c>
      <c r="I113" s="175"/>
      <c r="J113" s="10"/>
      <c r="K113" s="10"/>
      <c r="L113" s="171"/>
      <c r="M113" s="176"/>
      <c r="N113" s="177"/>
      <c r="O113" s="177"/>
      <c r="P113" s="177"/>
      <c r="Q113" s="177"/>
      <c r="R113" s="177"/>
      <c r="S113" s="177"/>
      <c r="T113" s="178"/>
      <c r="U113" s="10"/>
      <c r="V113" s="10"/>
      <c r="W113" s="10"/>
      <c r="X113" s="10"/>
      <c r="Y113" s="10"/>
      <c r="Z113" s="10"/>
      <c r="AA113" s="10"/>
      <c r="AB113" s="10"/>
      <c r="AC113" s="10"/>
      <c r="AD113" s="10"/>
      <c r="AE113" s="10"/>
      <c r="AT113" s="172" t="s">
        <v>176</v>
      </c>
      <c r="AU113" s="172" t="s">
        <v>72</v>
      </c>
      <c r="AV113" s="10" t="s">
        <v>81</v>
      </c>
      <c r="AW113" s="10" t="s">
        <v>33</v>
      </c>
      <c r="AX113" s="10" t="s">
        <v>79</v>
      </c>
      <c r="AY113" s="172" t="s">
        <v>172</v>
      </c>
    </row>
    <row r="114" s="2" customFormat="1" ht="16.5" customHeight="1">
      <c r="A114" s="38"/>
      <c r="B114" s="152"/>
      <c r="C114" s="153" t="s">
        <v>236</v>
      </c>
      <c r="D114" s="153" t="s">
        <v>166</v>
      </c>
      <c r="E114" s="154" t="s">
        <v>376</v>
      </c>
      <c r="F114" s="155" t="s">
        <v>377</v>
      </c>
      <c r="G114" s="156" t="s">
        <v>255</v>
      </c>
      <c r="H114" s="157">
        <v>500</v>
      </c>
      <c r="I114" s="158"/>
      <c r="J114" s="159">
        <f>ROUND(I114*H114,2)</f>
        <v>0</v>
      </c>
      <c r="K114" s="155" t="s">
        <v>170</v>
      </c>
      <c r="L114" s="39"/>
      <c r="M114" s="160" t="s">
        <v>3</v>
      </c>
      <c r="N114" s="161" t="s">
        <v>43</v>
      </c>
      <c r="O114" s="72"/>
      <c r="P114" s="162">
        <f>O114*H114</f>
        <v>0</v>
      </c>
      <c r="Q114" s="162">
        <v>0</v>
      </c>
      <c r="R114" s="162">
        <f>Q114*H114</f>
        <v>0</v>
      </c>
      <c r="S114" s="162">
        <v>0</v>
      </c>
      <c r="T114" s="163">
        <f>S114*H114</f>
        <v>0</v>
      </c>
      <c r="U114" s="38"/>
      <c r="V114" s="38"/>
      <c r="W114" s="38"/>
      <c r="X114" s="38"/>
      <c r="Y114" s="38"/>
      <c r="Z114" s="38"/>
      <c r="AA114" s="38"/>
      <c r="AB114" s="38"/>
      <c r="AC114" s="38"/>
      <c r="AD114" s="38"/>
      <c r="AE114" s="38"/>
      <c r="AR114" s="164" t="s">
        <v>171</v>
      </c>
      <c r="AT114" s="164" t="s">
        <v>166</v>
      </c>
      <c r="AU114" s="164" t="s">
        <v>72</v>
      </c>
      <c r="AY114" s="19" t="s">
        <v>172</v>
      </c>
      <c r="BE114" s="165">
        <f>IF(N114="základní",J114,0)</f>
        <v>0</v>
      </c>
      <c r="BF114" s="165">
        <f>IF(N114="snížená",J114,0)</f>
        <v>0</v>
      </c>
      <c r="BG114" s="165">
        <f>IF(N114="zákl. přenesená",J114,0)</f>
        <v>0</v>
      </c>
      <c r="BH114" s="165">
        <f>IF(N114="sníž. přenesená",J114,0)</f>
        <v>0</v>
      </c>
      <c r="BI114" s="165">
        <f>IF(N114="nulová",J114,0)</f>
        <v>0</v>
      </c>
      <c r="BJ114" s="19" t="s">
        <v>79</v>
      </c>
      <c r="BK114" s="165">
        <f>ROUND(I114*H114,2)</f>
        <v>0</v>
      </c>
      <c r="BL114" s="19" t="s">
        <v>171</v>
      </c>
      <c r="BM114" s="164" t="s">
        <v>974</v>
      </c>
    </row>
    <row r="115" s="2" customFormat="1">
      <c r="A115" s="38"/>
      <c r="B115" s="39"/>
      <c r="C115" s="38"/>
      <c r="D115" s="166" t="s">
        <v>174</v>
      </c>
      <c r="E115" s="38"/>
      <c r="F115" s="167" t="s">
        <v>379</v>
      </c>
      <c r="G115" s="38"/>
      <c r="H115" s="38"/>
      <c r="I115" s="168"/>
      <c r="J115" s="38"/>
      <c r="K115" s="38"/>
      <c r="L115" s="39"/>
      <c r="M115" s="169"/>
      <c r="N115" s="170"/>
      <c r="O115" s="72"/>
      <c r="P115" s="72"/>
      <c r="Q115" s="72"/>
      <c r="R115" s="72"/>
      <c r="S115" s="72"/>
      <c r="T115" s="73"/>
      <c r="U115" s="38"/>
      <c r="V115" s="38"/>
      <c r="W115" s="38"/>
      <c r="X115" s="38"/>
      <c r="Y115" s="38"/>
      <c r="Z115" s="38"/>
      <c r="AA115" s="38"/>
      <c r="AB115" s="38"/>
      <c r="AC115" s="38"/>
      <c r="AD115" s="38"/>
      <c r="AE115" s="38"/>
      <c r="AT115" s="19" t="s">
        <v>174</v>
      </c>
      <c r="AU115" s="19" t="s">
        <v>72</v>
      </c>
    </row>
    <row r="116" s="2" customFormat="1">
      <c r="A116" s="38"/>
      <c r="B116" s="39"/>
      <c r="C116" s="38"/>
      <c r="D116" s="166" t="s">
        <v>193</v>
      </c>
      <c r="E116" s="38"/>
      <c r="F116" s="179" t="s">
        <v>374</v>
      </c>
      <c r="G116" s="38"/>
      <c r="H116" s="38"/>
      <c r="I116" s="168"/>
      <c r="J116" s="38"/>
      <c r="K116" s="38"/>
      <c r="L116" s="39"/>
      <c r="M116" s="169"/>
      <c r="N116" s="170"/>
      <c r="O116" s="72"/>
      <c r="P116" s="72"/>
      <c r="Q116" s="72"/>
      <c r="R116" s="72"/>
      <c r="S116" s="72"/>
      <c r="T116" s="73"/>
      <c r="U116" s="38"/>
      <c r="V116" s="38"/>
      <c r="W116" s="38"/>
      <c r="X116" s="38"/>
      <c r="Y116" s="38"/>
      <c r="Z116" s="38"/>
      <c r="AA116" s="38"/>
      <c r="AB116" s="38"/>
      <c r="AC116" s="38"/>
      <c r="AD116" s="38"/>
      <c r="AE116" s="38"/>
      <c r="AT116" s="19" t="s">
        <v>193</v>
      </c>
      <c r="AU116" s="19" t="s">
        <v>72</v>
      </c>
    </row>
    <row r="117" s="10" customFormat="1">
      <c r="A117" s="10"/>
      <c r="B117" s="171"/>
      <c r="C117" s="10"/>
      <c r="D117" s="166" t="s">
        <v>176</v>
      </c>
      <c r="E117" s="172" t="s">
        <v>3</v>
      </c>
      <c r="F117" s="173" t="s">
        <v>973</v>
      </c>
      <c r="G117" s="10"/>
      <c r="H117" s="174">
        <v>500</v>
      </c>
      <c r="I117" s="175"/>
      <c r="J117" s="10"/>
      <c r="K117" s="10"/>
      <c r="L117" s="171"/>
      <c r="M117" s="176"/>
      <c r="N117" s="177"/>
      <c r="O117" s="177"/>
      <c r="P117" s="177"/>
      <c r="Q117" s="177"/>
      <c r="R117" s="177"/>
      <c r="S117" s="177"/>
      <c r="T117" s="178"/>
      <c r="U117" s="10"/>
      <c r="V117" s="10"/>
      <c r="W117" s="10"/>
      <c r="X117" s="10"/>
      <c r="Y117" s="10"/>
      <c r="Z117" s="10"/>
      <c r="AA117" s="10"/>
      <c r="AB117" s="10"/>
      <c r="AC117" s="10"/>
      <c r="AD117" s="10"/>
      <c r="AE117" s="10"/>
      <c r="AT117" s="172" t="s">
        <v>176</v>
      </c>
      <c r="AU117" s="172" t="s">
        <v>72</v>
      </c>
      <c r="AV117" s="10" t="s">
        <v>81</v>
      </c>
      <c r="AW117" s="10" t="s">
        <v>33</v>
      </c>
      <c r="AX117" s="10" t="s">
        <v>79</v>
      </c>
      <c r="AY117" s="172" t="s">
        <v>172</v>
      </c>
    </row>
    <row r="118" s="2" customFormat="1" ht="16.5" customHeight="1">
      <c r="A118" s="38"/>
      <c r="B118" s="152"/>
      <c r="C118" s="153" t="s">
        <v>241</v>
      </c>
      <c r="D118" s="153" t="s">
        <v>166</v>
      </c>
      <c r="E118" s="154" t="s">
        <v>380</v>
      </c>
      <c r="F118" s="155" t="s">
        <v>381</v>
      </c>
      <c r="G118" s="156" t="s">
        <v>255</v>
      </c>
      <c r="H118" s="157">
        <v>400</v>
      </c>
      <c r="I118" s="158"/>
      <c r="J118" s="159">
        <f>ROUND(I118*H118,2)</f>
        <v>0</v>
      </c>
      <c r="K118" s="155" t="s">
        <v>170</v>
      </c>
      <c r="L118" s="39"/>
      <c r="M118" s="160" t="s">
        <v>3</v>
      </c>
      <c r="N118" s="161" t="s">
        <v>43</v>
      </c>
      <c r="O118" s="72"/>
      <c r="P118" s="162">
        <f>O118*H118</f>
        <v>0</v>
      </c>
      <c r="Q118" s="162">
        <v>0</v>
      </c>
      <c r="R118" s="162">
        <f>Q118*H118</f>
        <v>0</v>
      </c>
      <c r="S118" s="162">
        <v>0</v>
      </c>
      <c r="T118" s="163">
        <f>S118*H118</f>
        <v>0</v>
      </c>
      <c r="U118" s="38"/>
      <c r="V118" s="38"/>
      <c r="W118" s="38"/>
      <c r="X118" s="38"/>
      <c r="Y118" s="38"/>
      <c r="Z118" s="38"/>
      <c r="AA118" s="38"/>
      <c r="AB118" s="38"/>
      <c r="AC118" s="38"/>
      <c r="AD118" s="38"/>
      <c r="AE118" s="38"/>
      <c r="AR118" s="164" t="s">
        <v>171</v>
      </c>
      <c r="AT118" s="164" t="s">
        <v>166</v>
      </c>
      <c r="AU118" s="164" t="s">
        <v>72</v>
      </c>
      <c r="AY118" s="19" t="s">
        <v>172</v>
      </c>
      <c r="BE118" s="165">
        <f>IF(N118="základní",J118,0)</f>
        <v>0</v>
      </c>
      <c r="BF118" s="165">
        <f>IF(N118="snížená",J118,0)</f>
        <v>0</v>
      </c>
      <c r="BG118" s="165">
        <f>IF(N118="zákl. přenesená",J118,0)</f>
        <v>0</v>
      </c>
      <c r="BH118" s="165">
        <f>IF(N118="sníž. přenesená",J118,0)</f>
        <v>0</v>
      </c>
      <c r="BI118" s="165">
        <f>IF(N118="nulová",J118,0)</f>
        <v>0</v>
      </c>
      <c r="BJ118" s="19" t="s">
        <v>79</v>
      </c>
      <c r="BK118" s="165">
        <f>ROUND(I118*H118,2)</f>
        <v>0</v>
      </c>
      <c r="BL118" s="19" t="s">
        <v>171</v>
      </c>
      <c r="BM118" s="164" t="s">
        <v>975</v>
      </c>
    </row>
    <row r="119" s="2" customFormat="1">
      <c r="A119" s="38"/>
      <c r="B119" s="39"/>
      <c r="C119" s="38"/>
      <c r="D119" s="166" t="s">
        <v>174</v>
      </c>
      <c r="E119" s="38"/>
      <c r="F119" s="167" t="s">
        <v>383</v>
      </c>
      <c r="G119" s="38"/>
      <c r="H119" s="38"/>
      <c r="I119" s="168"/>
      <c r="J119" s="38"/>
      <c r="K119" s="38"/>
      <c r="L119" s="39"/>
      <c r="M119" s="169"/>
      <c r="N119" s="170"/>
      <c r="O119" s="72"/>
      <c r="P119" s="72"/>
      <c r="Q119" s="72"/>
      <c r="R119" s="72"/>
      <c r="S119" s="72"/>
      <c r="T119" s="73"/>
      <c r="U119" s="38"/>
      <c r="V119" s="38"/>
      <c r="W119" s="38"/>
      <c r="X119" s="38"/>
      <c r="Y119" s="38"/>
      <c r="Z119" s="38"/>
      <c r="AA119" s="38"/>
      <c r="AB119" s="38"/>
      <c r="AC119" s="38"/>
      <c r="AD119" s="38"/>
      <c r="AE119" s="38"/>
      <c r="AT119" s="19" t="s">
        <v>174</v>
      </c>
      <c r="AU119" s="19" t="s">
        <v>72</v>
      </c>
    </row>
    <row r="120" s="2" customFormat="1">
      <c r="A120" s="38"/>
      <c r="B120" s="39"/>
      <c r="C120" s="38"/>
      <c r="D120" s="166" t="s">
        <v>193</v>
      </c>
      <c r="E120" s="38"/>
      <c r="F120" s="179" t="s">
        <v>374</v>
      </c>
      <c r="G120" s="38"/>
      <c r="H120" s="38"/>
      <c r="I120" s="168"/>
      <c r="J120" s="38"/>
      <c r="K120" s="38"/>
      <c r="L120" s="39"/>
      <c r="M120" s="169"/>
      <c r="N120" s="170"/>
      <c r="O120" s="72"/>
      <c r="P120" s="72"/>
      <c r="Q120" s="72"/>
      <c r="R120" s="72"/>
      <c r="S120" s="72"/>
      <c r="T120" s="73"/>
      <c r="U120" s="38"/>
      <c r="V120" s="38"/>
      <c r="W120" s="38"/>
      <c r="X120" s="38"/>
      <c r="Y120" s="38"/>
      <c r="Z120" s="38"/>
      <c r="AA120" s="38"/>
      <c r="AB120" s="38"/>
      <c r="AC120" s="38"/>
      <c r="AD120" s="38"/>
      <c r="AE120" s="38"/>
      <c r="AT120" s="19" t="s">
        <v>193</v>
      </c>
      <c r="AU120" s="19" t="s">
        <v>72</v>
      </c>
    </row>
    <row r="121" s="10" customFormat="1">
      <c r="A121" s="10"/>
      <c r="B121" s="171"/>
      <c r="C121" s="10"/>
      <c r="D121" s="166" t="s">
        <v>176</v>
      </c>
      <c r="E121" s="172" t="s">
        <v>3</v>
      </c>
      <c r="F121" s="173" t="s">
        <v>976</v>
      </c>
      <c r="G121" s="10"/>
      <c r="H121" s="174">
        <v>400</v>
      </c>
      <c r="I121" s="175"/>
      <c r="J121" s="10"/>
      <c r="K121" s="10"/>
      <c r="L121" s="171"/>
      <c r="M121" s="176"/>
      <c r="N121" s="177"/>
      <c r="O121" s="177"/>
      <c r="P121" s="177"/>
      <c r="Q121" s="177"/>
      <c r="R121" s="177"/>
      <c r="S121" s="177"/>
      <c r="T121" s="178"/>
      <c r="U121" s="10"/>
      <c r="V121" s="10"/>
      <c r="W121" s="10"/>
      <c r="X121" s="10"/>
      <c r="Y121" s="10"/>
      <c r="Z121" s="10"/>
      <c r="AA121" s="10"/>
      <c r="AB121" s="10"/>
      <c r="AC121" s="10"/>
      <c r="AD121" s="10"/>
      <c r="AE121" s="10"/>
      <c r="AT121" s="172" t="s">
        <v>176</v>
      </c>
      <c r="AU121" s="172" t="s">
        <v>72</v>
      </c>
      <c r="AV121" s="10" t="s">
        <v>81</v>
      </c>
      <c r="AW121" s="10" t="s">
        <v>33</v>
      </c>
      <c r="AX121" s="10" t="s">
        <v>79</v>
      </c>
      <c r="AY121" s="172" t="s">
        <v>172</v>
      </c>
    </row>
    <row r="122" s="2" customFormat="1" ht="16.5" customHeight="1">
      <c r="A122" s="38"/>
      <c r="B122" s="152"/>
      <c r="C122" s="153" t="s">
        <v>246</v>
      </c>
      <c r="D122" s="153" t="s">
        <v>166</v>
      </c>
      <c r="E122" s="154" t="s">
        <v>977</v>
      </c>
      <c r="F122" s="155" t="s">
        <v>978</v>
      </c>
      <c r="G122" s="156" t="s">
        <v>221</v>
      </c>
      <c r="H122" s="157">
        <v>117</v>
      </c>
      <c r="I122" s="158"/>
      <c r="J122" s="159">
        <f>ROUND(I122*H122,2)</f>
        <v>0</v>
      </c>
      <c r="K122" s="155" t="s">
        <v>170</v>
      </c>
      <c r="L122" s="39"/>
      <c r="M122" s="160" t="s">
        <v>3</v>
      </c>
      <c r="N122" s="161" t="s">
        <v>43</v>
      </c>
      <c r="O122" s="72"/>
      <c r="P122" s="162">
        <f>O122*H122</f>
        <v>0</v>
      </c>
      <c r="Q122" s="162">
        <v>0</v>
      </c>
      <c r="R122" s="162">
        <f>Q122*H122</f>
        <v>0</v>
      </c>
      <c r="S122" s="162">
        <v>0</v>
      </c>
      <c r="T122" s="163">
        <f>S122*H122</f>
        <v>0</v>
      </c>
      <c r="U122" s="38"/>
      <c r="V122" s="38"/>
      <c r="W122" s="38"/>
      <c r="X122" s="38"/>
      <c r="Y122" s="38"/>
      <c r="Z122" s="38"/>
      <c r="AA122" s="38"/>
      <c r="AB122" s="38"/>
      <c r="AC122" s="38"/>
      <c r="AD122" s="38"/>
      <c r="AE122" s="38"/>
      <c r="AR122" s="164" t="s">
        <v>171</v>
      </c>
      <c r="AT122" s="164" t="s">
        <v>166</v>
      </c>
      <c r="AU122" s="164" t="s">
        <v>72</v>
      </c>
      <c r="AY122" s="19" t="s">
        <v>172</v>
      </c>
      <c r="BE122" s="165">
        <f>IF(N122="základní",J122,0)</f>
        <v>0</v>
      </c>
      <c r="BF122" s="165">
        <f>IF(N122="snížená",J122,0)</f>
        <v>0</v>
      </c>
      <c r="BG122" s="165">
        <f>IF(N122="zákl. přenesená",J122,0)</f>
        <v>0</v>
      </c>
      <c r="BH122" s="165">
        <f>IF(N122="sníž. přenesená",J122,0)</f>
        <v>0</v>
      </c>
      <c r="BI122" s="165">
        <f>IF(N122="nulová",J122,0)</f>
        <v>0</v>
      </c>
      <c r="BJ122" s="19" t="s">
        <v>79</v>
      </c>
      <c r="BK122" s="165">
        <f>ROUND(I122*H122,2)</f>
        <v>0</v>
      </c>
      <c r="BL122" s="19" t="s">
        <v>171</v>
      </c>
      <c r="BM122" s="164" t="s">
        <v>979</v>
      </c>
    </row>
    <row r="123" s="2" customFormat="1">
      <c r="A123" s="38"/>
      <c r="B123" s="39"/>
      <c r="C123" s="38"/>
      <c r="D123" s="166" t="s">
        <v>174</v>
      </c>
      <c r="E123" s="38"/>
      <c r="F123" s="167" t="s">
        <v>980</v>
      </c>
      <c r="G123" s="38"/>
      <c r="H123" s="38"/>
      <c r="I123" s="168"/>
      <c r="J123" s="38"/>
      <c r="K123" s="38"/>
      <c r="L123" s="39"/>
      <c r="M123" s="169"/>
      <c r="N123" s="170"/>
      <c r="O123" s="72"/>
      <c r="P123" s="72"/>
      <c r="Q123" s="72"/>
      <c r="R123" s="72"/>
      <c r="S123" s="72"/>
      <c r="T123" s="73"/>
      <c r="U123" s="38"/>
      <c r="V123" s="38"/>
      <c r="W123" s="38"/>
      <c r="X123" s="38"/>
      <c r="Y123" s="38"/>
      <c r="Z123" s="38"/>
      <c r="AA123" s="38"/>
      <c r="AB123" s="38"/>
      <c r="AC123" s="38"/>
      <c r="AD123" s="38"/>
      <c r="AE123" s="38"/>
      <c r="AT123" s="19" t="s">
        <v>174</v>
      </c>
      <c r="AU123" s="19" t="s">
        <v>72</v>
      </c>
    </row>
    <row r="124" s="2" customFormat="1" ht="16.5" customHeight="1">
      <c r="A124" s="38"/>
      <c r="B124" s="152"/>
      <c r="C124" s="188" t="s">
        <v>252</v>
      </c>
      <c r="D124" s="188" t="s">
        <v>211</v>
      </c>
      <c r="E124" s="189" t="s">
        <v>981</v>
      </c>
      <c r="F124" s="190" t="s">
        <v>982</v>
      </c>
      <c r="G124" s="191" t="s">
        <v>221</v>
      </c>
      <c r="H124" s="192">
        <v>112</v>
      </c>
      <c r="I124" s="193"/>
      <c r="J124" s="194">
        <f>ROUND(I124*H124,2)</f>
        <v>0</v>
      </c>
      <c r="K124" s="190" t="s">
        <v>170</v>
      </c>
      <c r="L124" s="195"/>
      <c r="M124" s="196" t="s">
        <v>3</v>
      </c>
      <c r="N124" s="197" t="s">
        <v>43</v>
      </c>
      <c r="O124" s="72"/>
      <c r="P124" s="162">
        <f>O124*H124</f>
        <v>0</v>
      </c>
      <c r="Q124" s="162">
        <v>0.01006</v>
      </c>
      <c r="R124" s="162">
        <f>Q124*H124</f>
        <v>1.1267199999999999</v>
      </c>
      <c r="S124" s="162">
        <v>0</v>
      </c>
      <c r="T124" s="163">
        <f>S124*H124</f>
        <v>0</v>
      </c>
      <c r="U124" s="38"/>
      <c r="V124" s="38"/>
      <c r="W124" s="38"/>
      <c r="X124" s="38"/>
      <c r="Y124" s="38"/>
      <c r="Z124" s="38"/>
      <c r="AA124" s="38"/>
      <c r="AB124" s="38"/>
      <c r="AC124" s="38"/>
      <c r="AD124" s="38"/>
      <c r="AE124" s="38"/>
      <c r="AR124" s="164" t="s">
        <v>218</v>
      </c>
      <c r="AT124" s="164" t="s">
        <v>211</v>
      </c>
      <c r="AU124" s="164" t="s">
        <v>72</v>
      </c>
      <c r="AY124" s="19" t="s">
        <v>172</v>
      </c>
      <c r="BE124" s="165">
        <f>IF(N124="základní",J124,0)</f>
        <v>0</v>
      </c>
      <c r="BF124" s="165">
        <f>IF(N124="snížená",J124,0)</f>
        <v>0</v>
      </c>
      <c r="BG124" s="165">
        <f>IF(N124="zákl. přenesená",J124,0)</f>
        <v>0</v>
      </c>
      <c r="BH124" s="165">
        <f>IF(N124="sníž. přenesená",J124,0)</f>
        <v>0</v>
      </c>
      <c r="BI124" s="165">
        <f>IF(N124="nulová",J124,0)</f>
        <v>0</v>
      </c>
      <c r="BJ124" s="19" t="s">
        <v>79</v>
      </c>
      <c r="BK124" s="165">
        <f>ROUND(I124*H124,2)</f>
        <v>0</v>
      </c>
      <c r="BL124" s="19" t="s">
        <v>171</v>
      </c>
      <c r="BM124" s="164" t="s">
        <v>983</v>
      </c>
    </row>
    <row r="125" s="2" customFormat="1">
      <c r="A125" s="38"/>
      <c r="B125" s="39"/>
      <c r="C125" s="38"/>
      <c r="D125" s="166" t="s">
        <v>174</v>
      </c>
      <c r="E125" s="38"/>
      <c r="F125" s="167" t="s">
        <v>982</v>
      </c>
      <c r="G125" s="38"/>
      <c r="H125" s="38"/>
      <c r="I125" s="168"/>
      <c r="J125" s="38"/>
      <c r="K125" s="38"/>
      <c r="L125" s="39"/>
      <c r="M125" s="169"/>
      <c r="N125" s="170"/>
      <c r="O125" s="72"/>
      <c r="P125" s="72"/>
      <c r="Q125" s="72"/>
      <c r="R125" s="72"/>
      <c r="S125" s="72"/>
      <c r="T125" s="73"/>
      <c r="U125" s="38"/>
      <c r="V125" s="38"/>
      <c r="W125" s="38"/>
      <c r="X125" s="38"/>
      <c r="Y125" s="38"/>
      <c r="Z125" s="38"/>
      <c r="AA125" s="38"/>
      <c r="AB125" s="38"/>
      <c r="AC125" s="38"/>
      <c r="AD125" s="38"/>
      <c r="AE125" s="38"/>
      <c r="AT125" s="19" t="s">
        <v>174</v>
      </c>
      <c r="AU125" s="19" t="s">
        <v>72</v>
      </c>
    </row>
    <row r="126" s="2" customFormat="1" ht="16.5" customHeight="1">
      <c r="A126" s="38"/>
      <c r="B126" s="152"/>
      <c r="C126" s="188" t="s">
        <v>9</v>
      </c>
      <c r="D126" s="188" t="s">
        <v>211</v>
      </c>
      <c r="E126" s="189" t="s">
        <v>984</v>
      </c>
      <c r="F126" s="190" t="s">
        <v>985</v>
      </c>
      <c r="G126" s="191" t="s">
        <v>221</v>
      </c>
      <c r="H126" s="192">
        <v>5</v>
      </c>
      <c r="I126" s="193"/>
      <c r="J126" s="194">
        <f>ROUND(I126*H126,2)</f>
        <v>0</v>
      </c>
      <c r="K126" s="190" t="s">
        <v>170</v>
      </c>
      <c r="L126" s="195"/>
      <c r="M126" s="196" t="s">
        <v>3</v>
      </c>
      <c r="N126" s="197" t="s">
        <v>43</v>
      </c>
      <c r="O126" s="72"/>
      <c r="P126" s="162">
        <f>O126*H126</f>
        <v>0</v>
      </c>
      <c r="Q126" s="162">
        <v>0.01014</v>
      </c>
      <c r="R126" s="162">
        <f>Q126*H126</f>
        <v>0.050699999999999995</v>
      </c>
      <c r="S126" s="162">
        <v>0</v>
      </c>
      <c r="T126" s="163">
        <f>S126*H126</f>
        <v>0</v>
      </c>
      <c r="U126" s="38"/>
      <c r="V126" s="38"/>
      <c r="W126" s="38"/>
      <c r="X126" s="38"/>
      <c r="Y126" s="38"/>
      <c r="Z126" s="38"/>
      <c r="AA126" s="38"/>
      <c r="AB126" s="38"/>
      <c r="AC126" s="38"/>
      <c r="AD126" s="38"/>
      <c r="AE126" s="38"/>
      <c r="AR126" s="164" t="s">
        <v>218</v>
      </c>
      <c r="AT126" s="164" t="s">
        <v>211</v>
      </c>
      <c r="AU126" s="164" t="s">
        <v>72</v>
      </c>
      <c r="AY126" s="19" t="s">
        <v>172</v>
      </c>
      <c r="BE126" s="165">
        <f>IF(N126="základní",J126,0)</f>
        <v>0</v>
      </c>
      <c r="BF126" s="165">
        <f>IF(N126="snížená",J126,0)</f>
        <v>0</v>
      </c>
      <c r="BG126" s="165">
        <f>IF(N126="zákl. přenesená",J126,0)</f>
        <v>0</v>
      </c>
      <c r="BH126" s="165">
        <f>IF(N126="sníž. přenesená",J126,0)</f>
        <v>0</v>
      </c>
      <c r="BI126" s="165">
        <f>IF(N126="nulová",J126,0)</f>
        <v>0</v>
      </c>
      <c r="BJ126" s="19" t="s">
        <v>79</v>
      </c>
      <c r="BK126" s="165">
        <f>ROUND(I126*H126,2)</f>
        <v>0</v>
      </c>
      <c r="BL126" s="19" t="s">
        <v>171</v>
      </c>
      <c r="BM126" s="164" t="s">
        <v>986</v>
      </c>
    </row>
    <row r="127" s="2" customFormat="1">
      <c r="A127" s="38"/>
      <c r="B127" s="39"/>
      <c r="C127" s="38"/>
      <c r="D127" s="166" t="s">
        <v>174</v>
      </c>
      <c r="E127" s="38"/>
      <c r="F127" s="167" t="s">
        <v>985</v>
      </c>
      <c r="G127" s="38"/>
      <c r="H127" s="38"/>
      <c r="I127" s="168"/>
      <c r="J127" s="38"/>
      <c r="K127" s="38"/>
      <c r="L127" s="39"/>
      <c r="M127" s="169"/>
      <c r="N127" s="170"/>
      <c r="O127" s="72"/>
      <c r="P127" s="72"/>
      <c r="Q127" s="72"/>
      <c r="R127" s="72"/>
      <c r="S127" s="72"/>
      <c r="T127" s="73"/>
      <c r="U127" s="38"/>
      <c r="V127" s="38"/>
      <c r="W127" s="38"/>
      <c r="X127" s="38"/>
      <c r="Y127" s="38"/>
      <c r="Z127" s="38"/>
      <c r="AA127" s="38"/>
      <c r="AB127" s="38"/>
      <c r="AC127" s="38"/>
      <c r="AD127" s="38"/>
      <c r="AE127" s="38"/>
      <c r="AT127" s="19" t="s">
        <v>174</v>
      </c>
      <c r="AU127" s="19" t="s">
        <v>72</v>
      </c>
    </row>
    <row r="128" s="2" customFormat="1" ht="16.5" customHeight="1">
      <c r="A128" s="38"/>
      <c r="B128" s="152"/>
      <c r="C128" s="153" t="s">
        <v>262</v>
      </c>
      <c r="D128" s="153" t="s">
        <v>166</v>
      </c>
      <c r="E128" s="154" t="s">
        <v>404</v>
      </c>
      <c r="F128" s="155" t="s">
        <v>405</v>
      </c>
      <c r="G128" s="156" t="s">
        <v>221</v>
      </c>
      <c r="H128" s="157">
        <v>9</v>
      </c>
      <c r="I128" s="158"/>
      <c r="J128" s="159">
        <f>ROUND(I128*H128,2)</f>
        <v>0</v>
      </c>
      <c r="K128" s="155" t="s">
        <v>170</v>
      </c>
      <c r="L128" s="39"/>
      <c r="M128" s="160" t="s">
        <v>3</v>
      </c>
      <c r="N128" s="161" t="s">
        <v>43</v>
      </c>
      <c r="O128" s="72"/>
      <c r="P128" s="162">
        <f>O128*H128</f>
        <v>0</v>
      </c>
      <c r="Q128" s="162">
        <v>0</v>
      </c>
      <c r="R128" s="162">
        <f>Q128*H128</f>
        <v>0</v>
      </c>
      <c r="S128" s="162">
        <v>0</v>
      </c>
      <c r="T128" s="163">
        <f>S128*H128</f>
        <v>0</v>
      </c>
      <c r="U128" s="38"/>
      <c r="V128" s="38"/>
      <c r="W128" s="38"/>
      <c r="X128" s="38"/>
      <c r="Y128" s="38"/>
      <c r="Z128" s="38"/>
      <c r="AA128" s="38"/>
      <c r="AB128" s="38"/>
      <c r="AC128" s="38"/>
      <c r="AD128" s="38"/>
      <c r="AE128" s="38"/>
      <c r="AR128" s="164" t="s">
        <v>171</v>
      </c>
      <c r="AT128" s="164" t="s">
        <v>166</v>
      </c>
      <c r="AU128" s="164" t="s">
        <v>72</v>
      </c>
      <c r="AY128" s="19" t="s">
        <v>172</v>
      </c>
      <c r="BE128" s="165">
        <f>IF(N128="základní",J128,0)</f>
        <v>0</v>
      </c>
      <c r="BF128" s="165">
        <f>IF(N128="snížená",J128,0)</f>
        <v>0</v>
      </c>
      <c r="BG128" s="165">
        <f>IF(N128="zákl. přenesená",J128,0)</f>
        <v>0</v>
      </c>
      <c r="BH128" s="165">
        <f>IF(N128="sníž. přenesená",J128,0)</f>
        <v>0</v>
      </c>
      <c r="BI128" s="165">
        <f>IF(N128="nulová",J128,0)</f>
        <v>0</v>
      </c>
      <c r="BJ128" s="19" t="s">
        <v>79</v>
      </c>
      <c r="BK128" s="165">
        <f>ROUND(I128*H128,2)</f>
        <v>0</v>
      </c>
      <c r="BL128" s="19" t="s">
        <v>171</v>
      </c>
      <c r="BM128" s="164" t="s">
        <v>987</v>
      </c>
    </row>
    <row r="129" s="2" customFormat="1">
      <c r="A129" s="38"/>
      <c r="B129" s="39"/>
      <c r="C129" s="38"/>
      <c r="D129" s="166" t="s">
        <v>174</v>
      </c>
      <c r="E129" s="38"/>
      <c r="F129" s="167" t="s">
        <v>407</v>
      </c>
      <c r="G129" s="38"/>
      <c r="H129" s="38"/>
      <c r="I129" s="168"/>
      <c r="J129" s="38"/>
      <c r="K129" s="38"/>
      <c r="L129" s="39"/>
      <c r="M129" s="169"/>
      <c r="N129" s="170"/>
      <c r="O129" s="72"/>
      <c r="P129" s="72"/>
      <c r="Q129" s="72"/>
      <c r="R129" s="72"/>
      <c r="S129" s="72"/>
      <c r="T129" s="73"/>
      <c r="U129" s="38"/>
      <c r="V129" s="38"/>
      <c r="W129" s="38"/>
      <c r="X129" s="38"/>
      <c r="Y129" s="38"/>
      <c r="Z129" s="38"/>
      <c r="AA129" s="38"/>
      <c r="AB129" s="38"/>
      <c r="AC129" s="38"/>
      <c r="AD129" s="38"/>
      <c r="AE129" s="38"/>
      <c r="AT129" s="19" t="s">
        <v>174</v>
      </c>
      <c r="AU129" s="19" t="s">
        <v>72</v>
      </c>
    </row>
    <row r="130" s="2" customFormat="1">
      <c r="A130" s="38"/>
      <c r="B130" s="39"/>
      <c r="C130" s="38"/>
      <c r="D130" s="166" t="s">
        <v>193</v>
      </c>
      <c r="E130" s="38"/>
      <c r="F130" s="179" t="s">
        <v>408</v>
      </c>
      <c r="G130" s="38"/>
      <c r="H130" s="38"/>
      <c r="I130" s="168"/>
      <c r="J130" s="38"/>
      <c r="K130" s="38"/>
      <c r="L130" s="39"/>
      <c r="M130" s="169"/>
      <c r="N130" s="170"/>
      <c r="O130" s="72"/>
      <c r="P130" s="72"/>
      <c r="Q130" s="72"/>
      <c r="R130" s="72"/>
      <c r="S130" s="72"/>
      <c r="T130" s="73"/>
      <c r="U130" s="38"/>
      <c r="V130" s="38"/>
      <c r="W130" s="38"/>
      <c r="X130" s="38"/>
      <c r="Y130" s="38"/>
      <c r="Z130" s="38"/>
      <c r="AA130" s="38"/>
      <c r="AB130" s="38"/>
      <c r="AC130" s="38"/>
      <c r="AD130" s="38"/>
      <c r="AE130" s="38"/>
      <c r="AT130" s="19" t="s">
        <v>193</v>
      </c>
      <c r="AU130" s="19" t="s">
        <v>72</v>
      </c>
    </row>
    <row r="131" s="2" customFormat="1" ht="16.5" customHeight="1">
      <c r="A131" s="38"/>
      <c r="B131" s="152"/>
      <c r="C131" s="153" t="s">
        <v>266</v>
      </c>
      <c r="D131" s="153" t="s">
        <v>166</v>
      </c>
      <c r="E131" s="154" t="s">
        <v>409</v>
      </c>
      <c r="F131" s="155" t="s">
        <v>410</v>
      </c>
      <c r="G131" s="156" t="s">
        <v>214</v>
      </c>
      <c r="H131" s="157">
        <v>1.0800000000000001</v>
      </c>
      <c r="I131" s="158"/>
      <c r="J131" s="159">
        <f>ROUND(I131*H131,2)</f>
        <v>0</v>
      </c>
      <c r="K131" s="155" t="s">
        <v>170</v>
      </c>
      <c r="L131" s="39"/>
      <c r="M131" s="160" t="s">
        <v>3</v>
      </c>
      <c r="N131" s="161" t="s">
        <v>43</v>
      </c>
      <c r="O131" s="72"/>
      <c r="P131" s="162">
        <f>O131*H131</f>
        <v>0</v>
      </c>
      <c r="Q131" s="162">
        <v>0</v>
      </c>
      <c r="R131" s="162">
        <f>Q131*H131</f>
        <v>0</v>
      </c>
      <c r="S131" s="162">
        <v>0</v>
      </c>
      <c r="T131" s="163">
        <f>S131*H131</f>
        <v>0</v>
      </c>
      <c r="U131" s="38"/>
      <c r="V131" s="38"/>
      <c r="W131" s="38"/>
      <c r="X131" s="38"/>
      <c r="Y131" s="38"/>
      <c r="Z131" s="38"/>
      <c r="AA131" s="38"/>
      <c r="AB131" s="38"/>
      <c r="AC131" s="38"/>
      <c r="AD131" s="38"/>
      <c r="AE131" s="38"/>
      <c r="AR131" s="164" t="s">
        <v>292</v>
      </c>
      <c r="AT131" s="164" t="s">
        <v>166</v>
      </c>
      <c r="AU131" s="164" t="s">
        <v>72</v>
      </c>
      <c r="AY131" s="19" t="s">
        <v>172</v>
      </c>
      <c r="BE131" s="165">
        <f>IF(N131="základní",J131,0)</f>
        <v>0</v>
      </c>
      <c r="BF131" s="165">
        <f>IF(N131="snížená",J131,0)</f>
        <v>0</v>
      </c>
      <c r="BG131" s="165">
        <f>IF(N131="zákl. přenesená",J131,0)</f>
        <v>0</v>
      </c>
      <c r="BH131" s="165">
        <f>IF(N131="sníž. přenesená",J131,0)</f>
        <v>0</v>
      </c>
      <c r="BI131" s="165">
        <f>IF(N131="nulová",J131,0)</f>
        <v>0</v>
      </c>
      <c r="BJ131" s="19" t="s">
        <v>79</v>
      </c>
      <c r="BK131" s="165">
        <f>ROUND(I131*H131,2)</f>
        <v>0</v>
      </c>
      <c r="BL131" s="19" t="s">
        <v>292</v>
      </c>
      <c r="BM131" s="164" t="s">
        <v>988</v>
      </c>
    </row>
    <row r="132" s="2" customFormat="1">
      <c r="A132" s="38"/>
      <c r="B132" s="39"/>
      <c r="C132" s="38"/>
      <c r="D132" s="166" t="s">
        <v>174</v>
      </c>
      <c r="E132" s="38"/>
      <c r="F132" s="167" t="s">
        <v>412</v>
      </c>
      <c r="G132" s="38"/>
      <c r="H132" s="38"/>
      <c r="I132" s="168"/>
      <c r="J132" s="38"/>
      <c r="K132" s="38"/>
      <c r="L132" s="39"/>
      <c r="M132" s="169"/>
      <c r="N132" s="170"/>
      <c r="O132" s="72"/>
      <c r="P132" s="72"/>
      <c r="Q132" s="72"/>
      <c r="R132" s="72"/>
      <c r="S132" s="72"/>
      <c r="T132" s="73"/>
      <c r="U132" s="38"/>
      <c r="V132" s="38"/>
      <c r="W132" s="38"/>
      <c r="X132" s="38"/>
      <c r="Y132" s="38"/>
      <c r="Z132" s="38"/>
      <c r="AA132" s="38"/>
      <c r="AB132" s="38"/>
      <c r="AC132" s="38"/>
      <c r="AD132" s="38"/>
      <c r="AE132" s="38"/>
      <c r="AT132" s="19" t="s">
        <v>174</v>
      </c>
      <c r="AU132" s="19" t="s">
        <v>72</v>
      </c>
    </row>
    <row r="133" s="10" customFormat="1">
      <c r="A133" s="10"/>
      <c r="B133" s="171"/>
      <c r="C133" s="10"/>
      <c r="D133" s="166" t="s">
        <v>176</v>
      </c>
      <c r="E133" s="172" t="s">
        <v>3</v>
      </c>
      <c r="F133" s="173" t="s">
        <v>989</v>
      </c>
      <c r="G133" s="10"/>
      <c r="H133" s="174">
        <v>1.0800000000000001</v>
      </c>
      <c r="I133" s="175"/>
      <c r="J133" s="10"/>
      <c r="K133" s="10"/>
      <c r="L133" s="171"/>
      <c r="M133" s="176"/>
      <c r="N133" s="177"/>
      <c r="O133" s="177"/>
      <c r="P133" s="177"/>
      <c r="Q133" s="177"/>
      <c r="R133" s="177"/>
      <c r="S133" s="177"/>
      <c r="T133" s="178"/>
      <c r="U133" s="10"/>
      <c r="V133" s="10"/>
      <c r="W133" s="10"/>
      <c r="X133" s="10"/>
      <c r="Y133" s="10"/>
      <c r="Z133" s="10"/>
      <c r="AA133" s="10"/>
      <c r="AB133" s="10"/>
      <c r="AC133" s="10"/>
      <c r="AD133" s="10"/>
      <c r="AE133" s="10"/>
      <c r="AT133" s="172" t="s">
        <v>176</v>
      </c>
      <c r="AU133" s="172" t="s">
        <v>72</v>
      </c>
      <c r="AV133" s="10" t="s">
        <v>81</v>
      </c>
      <c r="AW133" s="10" t="s">
        <v>33</v>
      </c>
      <c r="AX133" s="10" t="s">
        <v>79</v>
      </c>
      <c r="AY133" s="172" t="s">
        <v>172</v>
      </c>
    </row>
    <row r="134" s="2" customFormat="1" ht="16.5" customHeight="1">
      <c r="A134" s="38"/>
      <c r="B134" s="152"/>
      <c r="C134" s="153" t="s">
        <v>271</v>
      </c>
      <c r="D134" s="153" t="s">
        <v>166</v>
      </c>
      <c r="E134" s="154" t="s">
        <v>284</v>
      </c>
      <c r="F134" s="155" t="s">
        <v>285</v>
      </c>
      <c r="G134" s="156" t="s">
        <v>214</v>
      </c>
      <c r="H134" s="157">
        <v>25.079999999999998</v>
      </c>
      <c r="I134" s="158"/>
      <c r="J134" s="159">
        <f>ROUND(I134*H134,2)</f>
        <v>0</v>
      </c>
      <c r="K134" s="155" t="s">
        <v>170</v>
      </c>
      <c r="L134" s="39"/>
      <c r="M134" s="160" t="s">
        <v>3</v>
      </c>
      <c r="N134" s="161" t="s">
        <v>43</v>
      </c>
      <c r="O134" s="72"/>
      <c r="P134" s="162">
        <f>O134*H134</f>
        <v>0</v>
      </c>
      <c r="Q134" s="162">
        <v>0</v>
      </c>
      <c r="R134" s="162">
        <f>Q134*H134</f>
        <v>0</v>
      </c>
      <c r="S134" s="162">
        <v>0</v>
      </c>
      <c r="T134" s="163">
        <f>S134*H134</f>
        <v>0</v>
      </c>
      <c r="U134" s="38"/>
      <c r="V134" s="38"/>
      <c r="W134" s="38"/>
      <c r="X134" s="38"/>
      <c r="Y134" s="38"/>
      <c r="Z134" s="38"/>
      <c r="AA134" s="38"/>
      <c r="AB134" s="38"/>
      <c r="AC134" s="38"/>
      <c r="AD134" s="38"/>
      <c r="AE134" s="38"/>
      <c r="AR134" s="164" t="s">
        <v>171</v>
      </c>
      <c r="AT134" s="164" t="s">
        <v>166</v>
      </c>
      <c r="AU134" s="164" t="s">
        <v>72</v>
      </c>
      <c r="AY134" s="19" t="s">
        <v>172</v>
      </c>
      <c r="BE134" s="165">
        <f>IF(N134="základní",J134,0)</f>
        <v>0</v>
      </c>
      <c r="BF134" s="165">
        <f>IF(N134="snížená",J134,0)</f>
        <v>0</v>
      </c>
      <c r="BG134" s="165">
        <f>IF(N134="zákl. přenesená",J134,0)</f>
        <v>0</v>
      </c>
      <c r="BH134" s="165">
        <f>IF(N134="sníž. přenesená",J134,0)</f>
        <v>0</v>
      </c>
      <c r="BI134" s="165">
        <f>IF(N134="nulová",J134,0)</f>
        <v>0</v>
      </c>
      <c r="BJ134" s="19" t="s">
        <v>79</v>
      </c>
      <c r="BK134" s="165">
        <f>ROUND(I134*H134,2)</f>
        <v>0</v>
      </c>
      <c r="BL134" s="19" t="s">
        <v>171</v>
      </c>
      <c r="BM134" s="164" t="s">
        <v>990</v>
      </c>
    </row>
    <row r="135" s="2" customFormat="1">
      <c r="A135" s="38"/>
      <c r="B135" s="39"/>
      <c r="C135" s="38"/>
      <c r="D135" s="166" t="s">
        <v>174</v>
      </c>
      <c r="E135" s="38"/>
      <c r="F135" s="167" t="s">
        <v>287</v>
      </c>
      <c r="G135" s="38"/>
      <c r="H135" s="38"/>
      <c r="I135" s="168"/>
      <c r="J135" s="38"/>
      <c r="K135" s="38"/>
      <c r="L135" s="39"/>
      <c r="M135" s="169"/>
      <c r="N135" s="170"/>
      <c r="O135" s="72"/>
      <c r="P135" s="72"/>
      <c r="Q135" s="72"/>
      <c r="R135" s="72"/>
      <c r="S135" s="72"/>
      <c r="T135" s="73"/>
      <c r="U135" s="38"/>
      <c r="V135" s="38"/>
      <c r="W135" s="38"/>
      <c r="X135" s="38"/>
      <c r="Y135" s="38"/>
      <c r="Z135" s="38"/>
      <c r="AA135" s="38"/>
      <c r="AB135" s="38"/>
      <c r="AC135" s="38"/>
      <c r="AD135" s="38"/>
      <c r="AE135" s="38"/>
      <c r="AT135" s="19" t="s">
        <v>174</v>
      </c>
      <c r="AU135" s="19" t="s">
        <v>72</v>
      </c>
    </row>
    <row r="136" s="10" customFormat="1">
      <c r="A136" s="10"/>
      <c r="B136" s="171"/>
      <c r="C136" s="10"/>
      <c r="D136" s="166" t="s">
        <v>176</v>
      </c>
      <c r="E136" s="172" t="s">
        <v>3</v>
      </c>
      <c r="F136" s="173" t="s">
        <v>991</v>
      </c>
      <c r="G136" s="10"/>
      <c r="H136" s="174">
        <v>1.0800000000000001</v>
      </c>
      <c r="I136" s="175"/>
      <c r="J136" s="10"/>
      <c r="K136" s="10"/>
      <c r="L136" s="171"/>
      <c r="M136" s="176"/>
      <c r="N136" s="177"/>
      <c r="O136" s="177"/>
      <c r="P136" s="177"/>
      <c r="Q136" s="177"/>
      <c r="R136" s="177"/>
      <c r="S136" s="177"/>
      <c r="T136" s="178"/>
      <c r="U136" s="10"/>
      <c r="V136" s="10"/>
      <c r="W136" s="10"/>
      <c r="X136" s="10"/>
      <c r="Y136" s="10"/>
      <c r="Z136" s="10"/>
      <c r="AA136" s="10"/>
      <c r="AB136" s="10"/>
      <c r="AC136" s="10"/>
      <c r="AD136" s="10"/>
      <c r="AE136" s="10"/>
      <c r="AT136" s="172" t="s">
        <v>176</v>
      </c>
      <c r="AU136" s="172" t="s">
        <v>72</v>
      </c>
      <c r="AV136" s="10" t="s">
        <v>81</v>
      </c>
      <c r="AW136" s="10" t="s">
        <v>33</v>
      </c>
      <c r="AX136" s="10" t="s">
        <v>72</v>
      </c>
      <c r="AY136" s="172" t="s">
        <v>172</v>
      </c>
    </row>
    <row r="137" s="10" customFormat="1">
      <c r="A137" s="10"/>
      <c r="B137" s="171"/>
      <c r="C137" s="10"/>
      <c r="D137" s="166" t="s">
        <v>176</v>
      </c>
      <c r="E137" s="172" t="s">
        <v>3</v>
      </c>
      <c r="F137" s="173" t="s">
        <v>992</v>
      </c>
      <c r="G137" s="10"/>
      <c r="H137" s="174">
        <v>24</v>
      </c>
      <c r="I137" s="175"/>
      <c r="J137" s="10"/>
      <c r="K137" s="10"/>
      <c r="L137" s="171"/>
      <c r="M137" s="176"/>
      <c r="N137" s="177"/>
      <c r="O137" s="177"/>
      <c r="P137" s="177"/>
      <c r="Q137" s="177"/>
      <c r="R137" s="177"/>
      <c r="S137" s="177"/>
      <c r="T137" s="178"/>
      <c r="U137" s="10"/>
      <c r="V137" s="10"/>
      <c r="W137" s="10"/>
      <c r="X137" s="10"/>
      <c r="Y137" s="10"/>
      <c r="Z137" s="10"/>
      <c r="AA137" s="10"/>
      <c r="AB137" s="10"/>
      <c r="AC137" s="10"/>
      <c r="AD137" s="10"/>
      <c r="AE137" s="10"/>
      <c r="AT137" s="172" t="s">
        <v>176</v>
      </c>
      <c r="AU137" s="172" t="s">
        <v>72</v>
      </c>
      <c r="AV137" s="10" t="s">
        <v>81</v>
      </c>
      <c r="AW137" s="10" t="s">
        <v>33</v>
      </c>
      <c r="AX137" s="10" t="s">
        <v>72</v>
      </c>
      <c r="AY137" s="172" t="s">
        <v>172</v>
      </c>
    </row>
    <row r="138" s="11" customFormat="1">
      <c r="A138" s="11"/>
      <c r="B138" s="180"/>
      <c r="C138" s="11"/>
      <c r="D138" s="166" t="s">
        <v>176</v>
      </c>
      <c r="E138" s="181" t="s">
        <v>3</v>
      </c>
      <c r="F138" s="182" t="s">
        <v>197</v>
      </c>
      <c r="G138" s="11"/>
      <c r="H138" s="183">
        <v>25.079999999999998</v>
      </c>
      <c r="I138" s="184"/>
      <c r="J138" s="11"/>
      <c r="K138" s="11"/>
      <c r="L138" s="180"/>
      <c r="M138" s="185"/>
      <c r="N138" s="186"/>
      <c r="O138" s="186"/>
      <c r="P138" s="186"/>
      <c r="Q138" s="186"/>
      <c r="R138" s="186"/>
      <c r="S138" s="186"/>
      <c r="T138" s="187"/>
      <c r="U138" s="11"/>
      <c r="V138" s="11"/>
      <c r="W138" s="11"/>
      <c r="X138" s="11"/>
      <c r="Y138" s="11"/>
      <c r="Z138" s="11"/>
      <c r="AA138" s="11"/>
      <c r="AB138" s="11"/>
      <c r="AC138" s="11"/>
      <c r="AD138" s="11"/>
      <c r="AE138" s="11"/>
      <c r="AT138" s="181" t="s">
        <v>176</v>
      </c>
      <c r="AU138" s="181" t="s">
        <v>72</v>
      </c>
      <c r="AV138" s="11" t="s">
        <v>171</v>
      </c>
      <c r="AW138" s="11" t="s">
        <v>33</v>
      </c>
      <c r="AX138" s="11" t="s">
        <v>79</v>
      </c>
      <c r="AY138" s="181" t="s">
        <v>172</v>
      </c>
    </row>
    <row r="139" s="2" customFormat="1" ht="24.15" customHeight="1">
      <c r="A139" s="38"/>
      <c r="B139" s="152"/>
      <c r="C139" s="153" t="s">
        <v>277</v>
      </c>
      <c r="D139" s="153" t="s">
        <v>166</v>
      </c>
      <c r="E139" s="154" t="s">
        <v>310</v>
      </c>
      <c r="F139" s="155" t="s">
        <v>311</v>
      </c>
      <c r="G139" s="156" t="s">
        <v>214</v>
      </c>
      <c r="H139" s="157">
        <v>48</v>
      </c>
      <c r="I139" s="158"/>
      <c r="J139" s="159">
        <f>ROUND(I139*H139,2)</f>
        <v>0</v>
      </c>
      <c r="K139" s="155" t="s">
        <v>170</v>
      </c>
      <c r="L139" s="39"/>
      <c r="M139" s="160" t="s">
        <v>3</v>
      </c>
      <c r="N139" s="161" t="s">
        <v>43</v>
      </c>
      <c r="O139" s="72"/>
      <c r="P139" s="162">
        <f>O139*H139</f>
        <v>0</v>
      </c>
      <c r="Q139" s="162">
        <v>0</v>
      </c>
      <c r="R139" s="162">
        <f>Q139*H139</f>
        <v>0</v>
      </c>
      <c r="S139" s="162">
        <v>0</v>
      </c>
      <c r="T139" s="163">
        <f>S139*H139</f>
        <v>0</v>
      </c>
      <c r="U139" s="38"/>
      <c r="V139" s="38"/>
      <c r="W139" s="38"/>
      <c r="X139" s="38"/>
      <c r="Y139" s="38"/>
      <c r="Z139" s="38"/>
      <c r="AA139" s="38"/>
      <c r="AB139" s="38"/>
      <c r="AC139" s="38"/>
      <c r="AD139" s="38"/>
      <c r="AE139" s="38"/>
      <c r="AR139" s="164" t="s">
        <v>292</v>
      </c>
      <c r="AT139" s="164" t="s">
        <v>166</v>
      </c>
      <c r="AU139" s="164" t="s">
        <v>72</v>
      </c>
      <c r="AY139" s="19" t="s">
        <v>172</v>
      </c>
      <c r="BE139" s="165">
        <f>IF(N139="základní",J139,0)</f>
        <v>0</v>
      </c>
      <c r="BF139" s="165">
        <f>IF(N139="snížená",J139,0)</f>
        <v>0</v>
      </c>
      <c r="BG139" s="165">
        <f>IF(N139="zákl. přenesená",J139,0)</f>
        <v>0</v>
      </c>
      <c r="BH139" s="165">
        <f>IF(N139="sníž. přenesená",J139,0)</f>
        <v>0</v>
      </c>
      <c r="BI139" s="165">
        <f>IF(N139="nulová",J139,0)</f>
        <v>0</v>
      </c>
      <c r="BJ139" s="19" t="s">
        <v>79</v>
      </c>
      <c r="BK139" s="165">
        <f>ROUND(I139*H139,2)</f>
        <v>0</v>
      </c>
      <c r="BL139" s="19" t="s">
        <v>292</v>
      </c>
      <c r="BM139" s="164" t="s">
        <v>993</v>
      </c>
    </row>
    <row r="140" s="2" customFormat="1">
      <c r="A140" s="38"/>
      <c r="B140" s="39"/>
      <c r="C140" s="38"/>
      <c r="D140" s="166" t="s">
        <v>174</v>
      </c>
      <c r="E140" s="38"/>
      <c r="F140" s="167" t="s">
        <v>313</v>
      </c>
      <c r="G140" s="38"/>
      <c r="H140" s="38"/>
      <c r="I140" s="168"/>
      <c r="J140" s="38"/>
      <c r="K140" s="38"/>
      <c r="L140" s="39"/>
      <c r="M140" s="169"/>
      <c r="N140" s="170"/>
      <c r="O140" s="72"/>
      <c r="P140" s="72"/>
      <c r="Q140" s="72"/>
      <c r="R140" s="72"/>
      <c r="S140" s="72"/>
      <c r="T140" s="73"/>
      <c r="U140" s="38"/>
      <c r="V140" s="38"/>
      <c r="W140" s="38"/>
      <c r="X140" s="38"/>
      <c r="Y140" s="38"/>
      <c r="Z140" s="38"/>
      <c r="AA140" s="38"/>
      <c r="AB140" s="38"/>
      <c r="AC140" s="38"/>
      <c r="AD140" s="38"/>
      <c r="AE140" s="38"/>
      <c r="AT140" s="19" t="s">
        <v>174</v>
      </c>
      <c r="AU140" s="19" t="s">
        <v>72</v>
      </c>
    </row>
    <row r="141" s="2" customFormat="1">
      <c r="A141" s="38"/>
      <c r="B141" s="39"/>
      <c r="C141" s="38"/>
      <c r="D141" s="166" t="s">
        <v>193</v>
      </c>
      <c r="E141" s="38"/>
      <c r="F141" s="179" t="s">
        <v>307</v>
      </c>
      <c r="G141" s="38"/>
      <c r="H141" s="38"/>
      <c r="I141" s="168"/>
      <c r="J141" s="38"/>
      <c r="K141" s="38"/>
      <c r="L141" s="39"/>
      <c r="M141" s="169"/>
      <c r="N141" s="170"/>
      <c r="O141" s="72"/>
      <c r="P141" s="72"/>
      <c r="Q141" s="72"/>
      <c r="R141" s="72"/>
      <c r="S141" s="72"/>
      <c r="T141" s="73"/>
      <c r="U141" s="38"/>
      <c r="V141" s="38"/>
      <c r="W141" s="38"/>
      <c r="X141" s="38"/>
      <c r="Y141" s="38"/>
      <c r="Z141" s="38"/>
      <c r="AA141" s="38"/>
      <c r="AB141" s="38"/>
      <c r="AC141" s="38"/>
      <c r="AD141" s="38"/>
      <c r="AE141" s="38"/>
      <c r="AT141" s="19" t="s">
        <v>193</v>
      </c>
      <c r="AU141" s="19" t="s">
        <v>72</v>
      </c>
    </row>
    <row r="142" s="10" customFormat="1">
      <c r="A142" s="10"/>
      <c r="B142" s="171"/>
      <c r="C142" s="10"/>
      <c r="D142" s="166" t="s">
        <v>176</v>
      </c>
      <c r="E142" s="172" t="s">
        <v>3</v>
      </c>
      <c r="F142" s="173" t="s">
        <v>994</v>
      </c>
      <c r="G142" s="10"/>
      <c r="H142" s="174">
        <v>48</v>
      </c>
      <c r="I142" s="175"/>
      <c r="J142" s="10"/>
      <c r="K142" s="10"/>
      <c r="L142" s="171"/>
      <c r="M142" s="176"/>
      <c r="N142" s="177"/>
      <c r="O142" s="177"/>
      <c r="P142" s="177"/>
      <c r="Q142" s="177"/>
      <c r="R142" s="177"/>
      <c r="S142" s="177"/>
      <c r="T142" s="178"/>
      <c r="U142" s="10"/>
      <c r="V142" s="10"/>
      <c r="W142" s="10"/>
      <c r="X142" s="10"/>
      <c r="Y142" s="10"/>
      <c r="Z142" s="10"/>
      <c r="AA142" s="10"/>
      <c r="AB142" s="10"/>
      <c r="AC142" s="10"/>
      <c r="AD142" s="10"/>
      <c r="AE142" s="10"/>
      <c r="AT142" s="172" t="s">
        <v>176</v>
      </c>
      <c r="AU142" s="172" t="s">
        <v>72</v>
      </c>
      <c r="AV142" s="10" t="s">
        <v>81</v>
      </c>
      <c r="AW142" s="10" t="s">
        <v>33</v>
      </c>
      <c r="AX142" s="10" t="s">
        <v>72</v>
      </c>
      <c r="AY142" s="172" t="s">
        <v>172</v>
      </c>
    </row>
    <row r="143" s="11" customFormat="1">
      <c r="A143" s="11"/>
      <c r="B143" s="180"/>
      <c r="C143" s="11"/>
      <c r="D143" s="166" t="s">
        <v>176</v>
      </c>
      <c r="E143" s="181" t="s">
        <v>3</v>
      </c>
      <c r="F143" s="182" t="s">
        <v>197</v>
      </c>
      <c r="G143" s="11"/>
      <c r="H143" s="183">
        <v>48</v>
      </c>
      <c r="I143" s="184"/>
      <c r="J143" s="11"/>
      <c r="K143" s="11"/>
      <c r="L143" s="180"/>
      <c r="M143" s="185"/>
      <c r="N143" s="186"/>
      <c r="O143" s="186"/>
      <c r="P143" s="186"/>
      <c r="Q143" s="186"/>
      <c r="R143" s="186"/>
      <c r="S143" s="186"/>
      <c r="T143" s="187"/>
      <c r="U143" s="11"/>
      <c r="V143" s="11"/>
      <c r="W143" s="11"/>
      <c r="X143" s="11"/>
      <c r="Y143" s="11"/>
      <c r="Z143" s="11"/>
      <c r="AA143" s="11"/>
      <c r="AB143" s="11"/>
      <c r="AC143" s="11"/>
      <c r="AD143" s="11"/>
      <c r="AE143" s="11"/>
      <c r="AT143" s="181" t="s">
        <v>176</v>
      </c>
      <c r="AU143" s="181" t="s">
        <v>72</v>
      </c>
      <c r="AV143" s="11" t="s">
        <v>171</v>
      </c>
      <c r="AW143" s="11" t="s">
        <v>33</v>
      </c>
      <c r="AX143" s="11" t="s">
        <v>79</v>
      </c>
      <c r="AY143" s="181" t="s">
        <v>172</v>
      </c>
    </row>
    <row r="144" s="2" customFormat="1" ht="24.15" customHeight="1">
      <c r="A144" s="38"/>
      <c r="B144" s="152"/>
      <c r="C144" s="153" t="s">
        <v>283</v>
      </c>
      <c r="D144" s="153" t="s">
        <v>166</v>
      </c>
      <c r="E144" s="154" t="s">
        <v>419</v>
      </c>
      <c r="F144" s="155" t="s">
        <v>420</v>
      </c>
      <c r="G144" s="156" t="s">
        <v>214</v>
      </c>
      <c r="H144" s="157">
        <v>10.5</v>
      </c>
      <c r="I144" s="158"/>
      <c r="J144" s="159">
        <f>ROUND(I144*H144,2)</f>
        <v>0</v>
      </c>
      <c r="K144" s="155" t="s">
        <v>170</v>
      </c>
      <c r="L144" s="39"/>
      <c r="M144" s="160" t="s">
        <v>3</v>
      </c>
      <c r="N144" s="161" t="s">
        <v>43</v>
      </c>
      <c r="O144" s="72"/>
      <c r="P144" s="162">
        <f>O144*H144</f>
        <v>0</v>
      </c>
      <c r="Q144" s="162">
        <v>0</v>
      </c>
      <c r="R144" s="162">
        <f>Q144*H144</f>
        <v>0</v>
      </c>
      <c r="S144" s="162">
        <v>0</v>
      </c>
      <c r="T144" s="163">
        <f>S144*H144</f>
        <v>0</v>
      </c>
      <c r="U144" s="38"/>
      <c r="V144" s="38"/>
      <c r="W144" s="38"/>
      <c r="X144" s="38"/>
      <c r="Y144" s="38"/>
      <c r="Z144" s="38"/>
      <c r="AA144" s="38"/>
      <c r="AB144" s="38"/>
      <c r="AC144" s="38"/>
      <c r="AD144" s="38"/>
      <c r="AE144" s="38"/>
      <c r="AR144" s="164" t="s">
        <v>292</v>
      </c>
      <c r="AT144" s="164" t="s">
        <v>166</v>
      </c>
      <c r="AU144" s="164" t="s">
        <v>72</v>
      </c>
      <c r="AY144" s="19" t="s">
        <v>172</v>
      </c>
      <c r="BE144" s="165">
        <f>IF(N144="základní",J144,0)</f>
        <v>0</v>
      </c>
      <c r="BF144" s="165">
        <f>IF(N144="snížená",J144,0)</f>
        <v>0</v>
      </c>
      <c r="BG144" s="165">
        <f>IF(N144="zákl. přenesená",J144,0)</f>
        <v>0</v>
      </c>
      <c r="BH144" s="165">
        <f>IF(N144="sníž. přenesená",J144,0)</f>
        <v>0</v>
      </c>
      <c r="BI144" s="165">
        <f>IF(N144="nulová",J144,0)</f>
        <v>0</v>
      </c>
      <c r="BJ144" s="19" t="s">
        <v>79</v>
      </c>
      <c r="BK144" s="165">
        <f>ROUND(I144*H144,2)</f>
        <v>0</v>
      </c>
      <c r="BL144" s="19" t="s">
        <v>292</v>
      </c>
      <c r="BM144" s="164" t="s">
        <v>995</v>
      </c>
    </row>
    <row r="145" s="2" customFormat="1">
      <c r="A145" s="38"/>
      <c r="B145" s="39"/>
      <c r="C145" s="38"/>
      <c r="D145" s="166" t="s">
        <v>174</v>
      </c>
      <c r="E145" s="38"/>
      <c r="F145" s="167" t="s">
        <v>422</v>
      </c>
      <c r="G145" s="38"/>
      <c r="H145" s="38"/>
      <c r="I145" s="168"/>
      <c r="J145" s="38"/>
      <c r="K145" s="38"/>
      <c r="L145" s="39"/>
      <c r="M145" s="169"/>
      <c r="N145" s="170"/>
      <c r="O145" s="72"/>
      <c r="P145" s="72"/>
      <c r="Q145" s="72"/>
      <c r="R145" s="72"/>
      <c r="S145" s="72"/>
      <c r="T145" s="73"/>
      <c r="U145" s="38"/>
      <c r="V145" s="38"/>
      <c r="W145" s="38"/>
      <c r="X145" s="38"/>
      <c r="Y145" s="38"/>
      <c r="Z145" s="38"/>
      <c r="AA145" s="38"/>
      <c r="AB145" s="38"/>
      <c r="AC145" s="38"/>
      <c r="AD145" s="38"/>
      <c r="AE145" s="38"/>
      <c r="AT145" s="19" t="s">
        <v>174</v>
      </c>
      <c r="AU145" s="19" t="s">
        <v>72</v>
      </c>
    </row>
    <row r="146" s="2" customFormat="1">
      <c r="A146" s="38"/>
      <c r="B146" s="39"/>
      <c r="C146" s="38"/>
      <c r="D146" s="166" t="s">
        <v>193</v>
      </c>
      <c r="E146" s="38"/>
      <c r="F146" s="179" t="s">
        <v>307</v>
      </c>
      <c r="G146" s="38"/>
      <c r="H146" s="38"/>
      <c r="I146" s="168"/>
      <c r="J146" s="38"/>
      <c r="K146" s="38"/>
      <c r="L146" s="39"/>
      <c r="M146" s="169"/>
      <c r="N146" s="170"/>
      <c r="O146" s="72"/>
      <c r="P146" s="72"/>
      <c r="Q146" s="72"/>
      <c r="R146" s="72"/>
      <c r="S146" s="72"/>
      <c r="T146" s="73"/>
      <c r="U146" s="38"/>
      <c r="V146" s="38"/>
      <c r="W146" s="38"/>
      <c r="X146" s="38"/>
      <c r="Y146" s="38"/>
      <c r="Z146" s="38"/>
      <c r="AA146" s="38"/>
      <c r="AB146" s="38"/>
      <c r="AC146" s="38"/>
      <c r="AD146" s="38"/>
      <c r="AE146" s="38"/>
      <c r="AT146" s="19" t="s">
        <v>193</v>
      </c>
      <c r="AU146" s="19" t="s">
        <v>72</v>
      </c>
    </row>
    <row r="147" s="10" customFormat="1">
      <c r="A147" s="10"/>
      <c r="B147" s="171"/>
      <c r="C147" s="10"/>
      <c r="D147" s="166" t="s">
        <v>176</v>
      </c>
      <c r="E147" s="172" t="s">
        <v>3</v>
      </c>
      <c r="F147" s="173" t="s">
        <v>996</v>
      </c>
      <c r="G147" s="10"/>
      <c r="H147" s="174">
        <v>10.5</v>
      </c>
      <c r="I147" s="175"/>
      <c r="J147" s="10"/>
      <c r="K147" s="10"/>
      <c r="L147" s="171"/>
      <c r="M147" s="176"/>
      <c r="N147" s="177"/>
      <c r="O147" s="177"/>
      <c r="P147" s="177"/>
      <c r="Q147" s="177"/>
      <c r="R147" s="177"/>
      <c r="S147" s="177"/>
      <c r="T147" s="178"/>
      <c r="U147" s="10"/>
      <c r="V147" s="10"/>
      <c r="W147" s="10"/>
      <c r="X147" s="10"/>
      <c r="Y147" s="10"/>
      <c r="Z147" s="10"/>
      <c r="AA147" s="10"/>
      <c r="AB147" s="10"/>
      <c r="AC147" s="10"/>
      <c r="AD147" s="10"/>
      <c r="AE147" s="10"/>
      <c r="AT147" s="172" t="s">
        <v>176</v>
      </c>
      <c r="AU147" s="172" t="s">
        <v>72</v>
      </c>
      <c r="AV147" s="10" t="s">
        <v>81</v>
      </c>
      <c r="AW147" s="10" t="s">
        <v>33</v>
      </c>
      <c r="AX147" s="10" t="s">
        <v>79</v>
      </c>
      <c r="AY147" s="172" t="s">
        <v>172</v>
      </c>
    </row>
    <row r="148" s="2" customFormat="1" ht="24.15" customHeight="1">
      <c r="A148" s="38"/>
      <c r="B148" s="152"/>
      <c r="C148" s="153" t="s">
        <v>8</v>
      </c>
      <c r="D148" s="153" t="s">
        <v>166</v>
      </c>
      <c r="E148" s="154" t="s">
        <v>424</v>
      </c>
      <c r="F148" s="155" t="s">
        <v>425</v>
      </c>
      <c r="G148" s="156" t="s">
        <v>214</v>
      </c>
      <c r="H148" s="157">
        <v>1.0800000000000001</v>
      </c>
      <c r="I148" s="158"/>
      <c r="J148" s="159">
        <f>ROUND(I148*H148,2)</f>
        <v>0</v>
      </c>
      <c r="K148" s="155" t="s">
        <v>170</v>
      </c>
      <c r="L148" s="39"/>
      <c r="M148" s="160" t="s">
        <v>3</v>
      </c>
      <c r="N148" s="161" t="s">
        <v>43</v>
      </c>
      <c r="O148" s="72"/>
      <c r="P148" s="162">
        <f>O148*H148</f>
        <v>0</v>
      </c>
      <c r="Q148" s="162">
        <v>0</v>
      </c>
      <c r="R148" s="162">
        <f>Q148*H148</f>
        <v>0</v>
      </c>
      <c r="S148" s="162">
        <v>0</v>
      </c>
      <c r="T148" s="163">
        <f>S148*H148</f>
        <v>0</v>
      </c>
      <c r="U148" s="38"/>
      <c r="V148" s="38"/>
      <c r="W148" s="38"/>
      <c r="X148" s="38"/>
      <c r="Y148" s="38"/>
      <c r="Z148" s="38"/>
      <c r="AA148" s="38"/>
      <c r="AB148" s="38"/>
      <c r="AC148" s="38"/>
      <c r="AD148" s="38"/>
      <c r="AE148" s="38"/>
      <c r="AR148" s="164" t="s">
        <v>292</v>
      </c>
      <c r="AT148" s="164" t="s">
        <v>166</v>
      </c>
      <c r="AU148" s="164" t="s">
        <v>72</v>
      </c>
      <c r="AY148" s="19" t="s">
        <v>172</v>
      </c>
      <c r="BE148" s="165">
        <f>IF(N148="základní",J148,0)</f>
        <v>0</v>
      </c>
      <c r="BF148" s="165">
        <f>IF(N148="snížená",J148,0)</f>
        <v>0</v>
      </c>
      <c r="BG148" s="165">
        <f>IF(N148="zákl. přenesená",J148,0)</f>
        <v>0</v>
      </c>
      <c r="BH148" s="165">
        <f>IF(N148="sníž. přenesená",J148,0)</f>
        <v>0</v>
      </c>
      <c r="BI148" s="165">
        <f>IF(N148="nulová",J148,0)</f>
        <v>0</v>
      </c>
      <c r="BJ148" s="19" t="s">
        <v>79</v>
      </c>
      <c r="BK148" s="165">
        <f>ROUND(I148*H148,2)</f>
        <v>0</v>
      </c>
      <c r="BL148" s="19" t="s">
        <v>292</v>
      </c>
      <c r="BM148" s="164" t="s">
        <v>997</v>
      </c>
    </row>
    <row r="149" s="2" customFormat="1">
      <c r="A149" s="38"/>
      <c r="B149" s="39"/>
      <c r="C149" s="38"/>
      <c r="D149" s="166" t="s">
        <v>174</v>
      </c>
      <c r="E149" s="38"/>
      <c r="F149" s="167" t="s">
        <v>427</v>
      </c>
      <c r="G149" s="38"/>
      <c r="H149" s="38"/>
      <c r="I149" s="168"/>
      <c r="J149" s="38"/>
      <c r="K149" s="38"/>
      <c r="L149" s="39"/>
      <c r="M149" s="169"/>
      <c r="N149" s="170"/>
      <c r="O149" s="72"/>
      <c r="P149" s="72"/>
      <c r="Q149" s="72"/>
      <c r="R149" s="72"/>
      <c r="S149" s="72"/>
      <c r="T149" s="73"/>
      <c r="U149" s="38"/>
      <c r="V149" s="38"/>
      <c r="W149" s="38"/>
      <c r="X149" s="38"/>
      <c r="Y149" s="38"/>
      <c r="Z149" s="38"/>
      <c r="AA149" s="38"/>
      <c r="AB149" s="38"/>
      <c r="AC149" s="38"/>
      <c r="AD149" s="38"/>
      <c r="AE149" s="38"/>
      <c r="AT149" s="19" t="s">
        <v>174</v>
      </c>
      <c r="AU149" s="19" t="s">
        <v>72</v>
      </c>
    </row>
    <row r="150" s="2" customFormat="1">
      <c r="A150" s="38"/>
      <c r="B150" s="39"/>
      <c r="C150" s="38"/>
      <c r="D150" s="166" t="s">
        <v>193</v>
      </c>
      <c r="E150" s="38"/>
      <c r="F150" s="179" t="s">
        <v>307</v>
      </c>
      <c r="G150" s="38"/>
      <c r="H150" s="38"/>
      <c r="I150" s="168"/>
      <c r="J150" s="38"/>
      <c r="K150" s="38"/>
      <c r="L150" s="39"/>
      <c r="M150" s="169"/>
      <c r="N150" s="170"/>
      <c r="O150" s="72"/>
      <c r="P150" s="72"/>
      <c r="Q150" s="72"/>
      <c r="R150" s="72"/>
      <c r="S150" s="72"/>
      <c r="T150" s="73"/>
      <c r="U150" s="38"/>
      <c r="V150" s="38"/>
      <c r="W150" s="38"/>
      <c r="X150" s="38"/>
      <c r="Y150" s="38"/>
      <c r="Z150" s="38"/>
      <c r="AA150" s="38"/>
      <c r="AB150" s="38"/>
      <c r="AC150" s="38"/>
      <c r="AD150" s="38"/>
      <c r="AE150" s="38"/>
      <c r="AT150" s="19" t="s">
        <v>193</v>
      </c>
      <c r="AU150" s="19" t="s">
        <v>72</v>
      </c>
    </row>
    <row r="151" s="10" customFormat="1">
      <c r="A151" s="10"/>
      <c r="B151" s="171"/>
      <c r="C151" s="10"/>
      <c r="D151" s="166" t="s">
        <v>176</v>
      </c>
      <c r="E151" s="172" t="s">
        <v>3</v>
      </c>
      <c r="F151" s="173" t="s">
        <v>998</v>
      </c>
      <c r="G151" s="10"/>
      <c r="H151" s="174">
        <v>1.0800000000000001</v>
      </c>
      <c r="I151" s="175"/>
      <c r="J151" s="10"/>
      <c r="K151" s="10"/>
      <c r="L151" s="171"/>
      <c r="M151" s="176"/>
      <c r="N151" s="177"/>
      <c r="O151" s="177"/>
      <c r="P151" s="177"/>
      <c r="Q151" s="177"/>
      <c r="R151" s="177"/>
      <c r="S151" s="177"/>
      <c r="T151" s="178"/>
      <c r="U151" s="10"/>
      <c r="V151" s="10"/>
      <c r="W151" s="10"/>
      <c r="X151" s="10"/>
      <c r="Y151" s="10"/>
      <c r="Z151" s="10"/>
      <c r="AA151" s="10"/>
      <c r="AB151" s="10"/>
      <c r="AC151" s="10"/>
      <c r="AD151" s="10"/>
      <c r="AE151" s="10"/>
      <c r="AT151" s="172" t="s">
        <v>176</v>
      </c>
      <c r="AU151" s="172" t="s">
        <v>72</v>
      </c>
      <c r="AV151" s="10" t="s">
        <v>81</v>
      </c>
      <c r="AW151" s="10" t="s">
        <v>33</v>
      </c>
      <c r="AX151" s="10" t="s">
        <v>79</v>
      </c>
      <c r="AY151" s="172" t="s">
        <v>172</v>
      </c>
    </row>
    <row r="152" s="2" customFormat="1" ht="24.15" customHeight="1">
      <c r="A152" s="38"/>
      <c r="B152" s="152"/>
      <c r="C152" s="153" t="s">
        <v>296</v>
      </c>
      <c r="D152" s="153" t="s">
        <v>166</v>
      </c>
      <c r="E152" s="154" t="s">
        <v>429</v>
      </c>
      <c r="F152" s="155" t="s">
        <v>430</v>
      </c>
      <c r="G152" s="156" t="s">
        <v>214</v>
      </c>
      <c r="H152" s="157">
        <v>22.225999999999999</v>
      </c>
      <c r="I152" s="158"/>
      <c r="J152" s="159">
        <f>ROUND(I152*H152,2)</f>
        <v>0</v>
      </c>
      <c r="K152" s="155" t="s">
        <v>170</v>
      </c>
      <c r="L152" s="39"/>
      <c r="M152" s="160" t="s">
        <v>3</v>
      </c>
      <c r="N152" s="161" t="s">
        <v>43</v>
      </c>
      <c r="O152" s="72"/>
      <c r="P152" s="162">
        <f>O152*H152</f>
        <v>0</v>
      </c>
      <c r="Q152" s="162">
        <v>0</v>
      </c>
      <c r="R152" s="162">
        <f>Q152*H152</f>
        <v>0</v>
      </c>
      <c r="S152" s="162">
        <v>0</v>
      </c>
      <c r="T152" s="163">
        <f>S152*H152</f>
        <v>0</v>
      </c>
      <c r="U152" s="38"/>
      <c r="V152" s="38"/>
      <c r="W152" s="38"/>
      <c r="X152" s="38"/>
      <c r="Y152" s="38"/>
      <c r="Z152" s="38"/>
      <c r="AA152" s="38"/>
      <c r="AB152" s="38"/>
      <c r="AC152" s="38"/>
      <c r="AD152" s="38"/>
      <c r="AE152" s="38"/>
      <c r="AR152" s="164" t="s">
        <v>292</v>
      </c>
      <c r="AT152" s="164" t="s">
        <v>166</v>
      </c>
      <c r="AU152" s="164" t="s">
        <v>72</v>
      </c>
      <c r="AY152" s="19" t="s">
        <v>172</v>
      </c>
      <c r="BE152" s="165">
        <f>IF(N152="základní",J152,0)</f>
        <v>0</v>
      </c>
      <c r="BF152" s="165">
        <f>IF(N152="snížená",J152,0)</f>
        <v>0</v>
      </c>
      <c r="BG152" s="165">
        <f>IF(N152="zákl. přenesená",J152,0)</f>
        <v>0</v>
      </c>
      <c r="BH152" s="165">
        <f>IF(N152="sníž. přenesená",J152,0)</f>
        <v>0</v>
      </c>
      <c r="BI152" s="165">
        <f>IF(N152="nulová",J152,0)</f>
        <v>0</v>
      </c>
      <c r="BJ152" s="19" t="s">
        <v>79</v>
      </c>
      <c r="BK152" s="165">
        <f>ROUND(I152*H152,2)</f>
        <v>0</v>
      </c>
      <c r="BL152" s="19" t="s">
        <v>292</v>
      </c>
      <c r="BM152" s="164" t="s">
        <v>999</v>
      </c>
    </row>
    <row r="153" s="2" customFormat="1">
      <c r="A153" s="38"/>
      <c r="B153" s="39"/>
      <c r="C153" s="38"/>
      <c r="D153" s="166" t="s">
        <v>174</v>
      </c>
      <c r="E153" s="38"/>
      <c r="F153" s="167" t="s">
        <v>432</v>
      </c>
      <c r="G153" s="38"/>
      <c r="H153" s="38"/>
      <c r="I153" s="168"/>
      <c r="J153" s="38"/>
      <c r="K153" s="38"/>
      <c r="L153" s="39"/>
      <c r="M153" s="169"/>
      <c r="N153" s="170"/>
      <c r="O153" s="72"/>
      <c r="P153" s="72"/>
      <c r="Q153" s="72"/>
      <c r="R153" s="72"/>
      <c r="S153" s="72"/>
      <c r="T153" s="73"/>
      <c r="U153" s="38"/>
      <c r="V153" s="38"/>
      <c r="W153" s="38"/>
      <c r="X153" s="38"/>
      <c r="Y153" s="38"/>
      <c r="Z153" s="38"/>
      <c r="AA153" s="38"/>
      <c r="AB153" s="38"/>
      <c r="AC153" s="38"/>
      <c r="AD153" s="38"/>
      <c r="AE153" s="38"/>
      <c r="AT153" s="19" t="s">
        <v>174</v>
      </c>
      <c r="AU153" s="19" t="s">
        <v>72</v>
      </c>
    </row>
    <row r="154" s="10" customFormat="1">
      <c r="A154" s="10"/>
      <c r="B154" s="171"/>
      <c r="C154" s="10"/>
      <c r="D154" s="166" t="s">
        <v>176</v>
      </c>
      <c r="E154" s="172" t="s">
        <v>3</v>
      </c>
      <c r="F154" s="173" t="s">
        <v>1000</v>
      </c>
      <c r="G154" s="10"/>
      <c r="H154" s="174">
        <v>22.225999999999999</v>
      </c>
      <c r="I154" s="175"/>
      <c r="J154" s="10"/>
      <c r="K154" s="10"/>
      <c r="L154" s="171"/>
      <c r="M154" s="176"/>
      <c r="N154" s="177"/>
      <c r="O154" s="177"/>
      <c r="P154" s="177"/>
      <c r="Q154" s="177"/>
      <c r="R154" s="177"/>
      <c r="S154" s="177"/>
      <c r="T154" s="178"/>
      <c r="U154" s="10"/>
      <c r="V154" s="10"/>
      <c r="W154" s="10"/>
      <c r="X154" s="10"/>
      <c r="Y154" s="10"/>
      <c r="Z154" s="10"/>
      <c r="AA154" s="10"/>
      <c r="AB154" s="10"/>
      <c r="AC154" s="10"/>
      <c r="AD154" s="10"/>
      <c r="AE154" s="10"/>
      <c r="AT154" s="172" t="s">
        <v>176</v>
      </c>
      <c r="AU154" s="172" t="s">
        <v>72</v>
      </c>
      <c r="AV154" s="10" t="s">
        <v>81</v>
      </c>
      <c r="AW154" s="10" t="s">
        <v>33</v>
      </c>
      <c r="AX154" s="10" t="s">
        <v>79</v>
      </c>
      <c r="AY154" s="172" t="s">
        <v>172</v>
      </c>
    </row>
    <row r="155" s="2" customFormat="1" ht="24.15" customHeight="1">
      <c r="A155" s="38"/>
      <c r="B155" s="152"/>
      <c r="C155" s="153" t="s">
        <v>302</v>
      </c>
      <c r="D155" s="153" t="s">
        <v>166</v>
      </c>
      <c r="E155" s="154" t="s">
        <v>434</v>
      </c>
      <c r="F155" s="155" t="s">
        <v>435</v>
      </c>
      <c r="G155" s="156" t="s">
        <v>214</v>
      </c>
      <c r="H155" s="157">
        <v>4445.1999999999998</v>
      </c>
      <c r="I155" s="158"/>
      <c r="J155" s="159">
        <f>ROUND(I155*H155,2)</f>
        <v>0</v>
      </c>
      <c r="K155" s="155" t="s">
        <v>170</v>
      </c>
      <c r="L155" s="39"/>
      <c r="M155" s="160" t="s">
        <v>3</v>
      </c>
      <c r="N155" s="161" t="s">
        <v>43</v>
      </c>
      <c r="O155" s="72"/>
      <c r="P155" s="162">
        <f>O155*H155</f>
        <v>0</v>
      </c>
      <c r="Q155" s="162">
        <v>0</v>
      </c>
      <c r="R155" s="162">
        <f>Q155*H155</f>
        <v>0</v>
      </c>
      <c r="S155" s="162">
        <v>0</v>
      </c>
      <c r="T155" s="163">
        <f>S155*H155</f>
        <v>0</v>
      </c>
      <c r="U155" s="38"/>
      <c r="V155" s="38"/>
      <c r="W155" s="38"/>
      <c r="X155" s="38"/>
      <c r="Y155" s="38"/>
      <c r="Z155" s="38"/>
      <c r="AA155" s="38"/>
      <c r="AB155" s="38"/>
      <c r="AC155" s="38"/>
      <c r="AD155" s="38"/>
      <c r="AE155" s="38"/>
      <c r="AR155" s="164" t="s">
        <v>292</v>
      </c>
      <c r="AT155" s="164" t="s">
        <v>166</v>
      </c>
      <c r="AU155" s="164" t="s">
        <v>72</v>
      </c>
      <c r="AY155" s="19" t="s">
        <v>172</v>
      </c>
      <c r="BE155" s="165">
        <f>IF(N155="základní",J155,0)</f>
        <v>0</v>
      </c>
      <c r="BF155" s="165">
        <f>IF(N155="snížená",J155,0)</f>
        <v>0</v>
      </c>
      <c r="BG155" s="165">
        <f>IF(N155="zákl. přenesená",J155,0)</f>
        <v>0</v>
      </c>
      <c r="BH155" s="165">
        <f>IF(N155="sníž. přenesená",J155,0)</f>
        <v>0</v>
      </c>
      <c r="BI155" s="165">
        <f>IF(N155="nulová",J155,0)</f>
        <v>0</v>
      </c>
      <c r="BJ155" s="19" t="s">
        <v>79</v>
      </c>
      <c r="BK155" s="165">
        <f>ROUND(I155*H155,2)</f>
        <v>0</v>
      </c>
      <c r="BL155" s="19" t="s">
        <v>292</v>
      </c>
      <c r="BM155" s="164" t="s">
        <v>1001</v>
      </c>
    </row>
    <row r="156" s="2" customFormat="1">
      <c r="A156" s="38"/>
      <c r="B156" s="39"/>
      <c r="C156" s="38"/>
      <c r="D156" s="166" t="s">
        <v>174</v>
      </c>
      <c r="E156" s="38"/>
      <c r="F156" s="167" t="s">
        <v>437</v>
      </c>
      <c r="G156" s="38"/>
      <c r="H156" s="38"/>
      <c r="I156" s="168"/>
      <c r="J156" s="38"/>
      <c r="K156" s="38"/>
      <c r="L156" s="39"/>
      <c r="M156" s="169"/>
      <c r="N156" s="170"/>
      <c r="O156" s="72"/>
      <c r="P156" s="72"/>
      <c r="Q156" s="72"/>
      <c r="R156" s="72"/>
      <c r="S156" s="72"/>
      <c r="T156" s="73"/>
      <c r="U156" s="38"/>
      <c r="V156" s="38"/>
      <c r="W156" s="38"/>
      <c r="X156" s="38"/>
      <c r="Y156" s="38"/>
      <c r="Z156" s="38"/>
      <c r="AA156" s="38"/>
      <c r="AB156" s="38"/>
      <c r="AC156" s="38"/>
      <c r="AD156" s="38"/>
      <c r="AE156" s="38"/>
      <c r="AT156" s="19" t="s">
        <v>174</v>
      </c>
      <c r="AU156" s="19" t="s">
        <v>72</v>
      </c>
    </row>
    <row r="157" s="10" customFormat="1">
      <c r="A157" s="10"/>
      <c r="B157" s="171"/>
      <c r="C157" s="10"/>
      <c r="D157" s="166" t="s">
        <v>176</v>
      </c>
      <c r="E157" s="172" t="s">
        <v>3</v>
      </c>
      <c r="F157" s="173" t="s">
        <v>1002</v>
      </c>
      <c r="G157" s="10"/>
      <c r="H157" s="174">
        <v>4445.1999999999998</v>
      </c>
      <c r="I157" s="175"/>
      <c r="J157" s="10"/>
      <c r="K157" s="10"/>
      <c r="L157" s="171"/>
      <c r="M157" s="198"/>
      <c r="N157" s="199"/>
      <c r="O157" s="199"/>
      <c r="P157" s="199"/>
      <c r="Q157" s="199"/>
      <c r="R157" s="199"/>
      <c r="S157" s="199"/>
      <c r="T157" s="200"/>
      <c r="U157" s="10"/>
      <c r="V157" s="10"/>
      <c r="W157" s="10"/>
      <c r="X157" s="10"/>
      <c r="Y157" s="10"/>
      <c r="Z157" s="10"/>
      <c r="AA157" s="10"/>
      <c r="AB157" s="10"/>
      <c r="AC157" s="10"/>
      <c r="AD157" s="10"/>
      <c r="AE157" s="10"/>
      <c r="AT157" s="172" t="s">
        <v>176</v>
      </c>
      <c r="AU157" s="172" t="s">
        <v>72</v>
      </c>
      <c r="AV157" s="10" t="s">
        <v>81</v>
      </c>
      <c r="AW157" s="10" t="s">
        <v>33</v>
      </c>
      <c r="AX157" s="10" t="s">
        <v>79</v>
      </c>
      <c r="AY157" s="172" t="s">
        <v>172</v>
      </c>
    </row>
    <row r="158" s="2" customFormat="1" ht="6.96" customHeight="1">
      <c r="A158" s="38"/>
      <c r="B158" s="55"/>
      <c r="C158" s="56"/>
      <c r="D158" s="56"/>
      <c r="E158" s="56"/>
      <c r="F158" s="56"/>
      <c r="G158" s="56"/>
      <c r="H158" s="56"/>
      <c r="I158" s="56"/>
      <c r="J158" s="56"/>
      <c r="K158" s="56"/>
      <c r="L158" s="39"/>
      <c r="M158" s="38"/>
      <c r="O158" s="38"/>
      <c r="P158" s="38"/>
      <c r="Q158" s="38"/>
      <c r="R158" s="38"/>
      <c r="S158" s="38"/>
      <c r="T158" s="38"/>
      <c r="U158" s="38"/>
      <c r="V158" s="38"/>
      <c r="W158" s="38"/>
      <c r="X158" s="38"/>
      <c r="Y158" s="38"/>
      <c r="Z158" s="38"/>
      <c r="AA158" s="38"/>
      <c r="AB158" s="38"/>
      <c r="AC158" s="38"/>
      <c r="AD158" s="38"/>
      <c r="AE158" s="38"/>
    </row>
  </sheetData>
  <autoFilter ref="C84:K157"/>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125</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912</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1003</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ROUND((SUM(BE85:BE255)),  2)</f>
        <v>0</v>
      </c>
      <c r="G35" s="38"/>
      <c r="H35" s="38"/>
      <c r="I35" s="132">
        <v>0.20999999999999999</v>
      </c>
      <c r="J35" s="131">
        <f>ROUND(((SUM(BE85:BE255))*I35),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ROUND((SUM(BF85:BF255)),  2)</f>
        <v>0</v>
      </c>
      <c r="G36" s="38"/>
      <c r="H36" s="38"/>
      <c r="I36" s="132">
        <v>0.14999999999999999</v>
      </c>
      <c r="J36" s="131">
        <f>ROUND(((SUM(BF85:BF255))*I36),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ROUND((SUM(BG85:BG255)),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ROUND((SUM(BH85:BH255)),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ROUND((SUM(BI85:BI255)),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912</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3.3 - Oprava výhybek č. 7 a 8 v žst. Žihle</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912</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3.3 - Oprava výhybek č. 7 a 8 v žst. Žihle</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SUM(P86:P255)</f>
        <v>0</v>
      </c>
      <c r="Q85" s="84"/>
      <c r="R85" s="149">
        <f>SUM(R86:R255)</f>
        <v>89.563400000000016</v>
      </c>
      <c r="S85" s="84"/>
      <c r="T85" s="150">
        <f>SUM(T86:T255)</f>
        <v>0</v>
      </c>
      <c r="U85" s="38"/>
      <c r="V85" s="38"/>
      <c r="W85" s="38"/>
      <c r="X85" s="38"/>
      <c r="Y85" s="38"/>
      <c r="Z85" s="38"/>
      <c r="AA85" s="38"/>
      <c r="AB85" s="38"/>
      <c r="AC85" s="38"/>
      <c r="AD85" s="38"/>
      <c r="AE85" s="38"/>
      <c r="AT85" s="19" t="s">
        <v>71</v>
      </c>
      <c r="AU85" s="19" t="s">
        <v>152</v>
      </c>
      <c r="BK85" s="151">
        <f>SUM(BK86:BK255)</f>
        <v>0</v>
      </c>
    </row>
    <row r="86" s="2" customFormat="1" ht="16.5" customHeight="1">
      <c r="A86" s="38"/>
      <c r="B86" s="152"/>
      <c r="C86" s="153" t="s">
        <v>79</v>
      </c>
      <c r="D86" s="153" t="s">
        <v>166</v>
      </c>
      <c r="E86" s="154" t="s">
        <v>1004</v>
      </c>
      <c r="F86" s="155" t="s">
        <v>1005</v>
      </c>
      <c r="G86" s="156" t="s">
        <v>255</v>
      </c>
      <c r="H86" s="157">
        <v>23.600000000000001</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1006</v>
      </c>
    </row>
    <row r="87" s="2" customFormat="1">
      <c r="A87" s="38"/>
      <c r="B87" s="39"/>
      <c r="C87" s="38"/>
      <c r="D87" s="166" t="s">
        <v>174</v>
      </c>
      <c r="E87" s="38"/>
      <c r="F87" s="167" t="s">
        <v>1007</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1008</v>
      </c>
      <c r="G88" s="10"/>
      <c r="H88" s="174">
        <v>12.800000000000001</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72</v>
      </c>
      <c r="AY88" s="172" t="s">
        <v>172</v>
      </c>
    </row>
    <row r="89" s="10" customFormat="1">
      <c r="A89" s="10"/>
      <c r="B89" s="171"/>
      <c r="C89" s="10"/>
      <c r="D89" s="166" t="s">
        <v>176</v>
      </c>
      <c r="E89" s="172" t="s">
        <v>3</v>
      </c>
      <c r="F89" s="173" t="s">
        <v>1009</v>
      </c>
      <c r="G89" s="10"/>
      <c r="H89" s="174">
        <v>10.800000000000001</v>
      </c>
      <c r="I89" s="175"/>
      <c r="J89" s="10"/>
      <c r="K89" s="10"/>
      <c r="L89" s="171"/>
      <c r="M89" s="176"/>
      <c r="N89" s="177"/>
      <c r="O89" s="177"/>
      <c r="P89" s="177"/>
      <c r="Q89" s="177"/>
      <c r="R89" s="177"/>
      <c r="S89" s="177"/>
      <c r="T89" s="178"/>
      <c r="U89" s="10"/>
      <c r="V89" s="10"/>
      <c r="W89" s="10"/>
      <c r="X89" s="10"/>
      <c r="Y89" s="10"/>
      <c r="Z89" s="10"/>
      <c r="AA89" s="10"/>
      <c r="AB89" s="10"/>
      <c r="AC89" s="10"/>
      <c r="AD89" s="10"/>
      <c r="AE89" s="10"/>
      <c r="AT89" s="172" t="s">
        <v>176</v>
      </c>
      <c r="AU89" s="172" t="s">
        <v>72</v>
      </c>
      <c r="AV89" s="10" t="s">
        <v>81</v>
      </c>
      <c r="AW89" s="10" t="s">
        <v>33</v>
      </c>
      <c r="AX89" s="10" t="s">
        <v>72</v>
      </c>
      <c r="AY89" s="172" t="s">
        <v>172</v>
      </c>
    </row>
    <row r="90" s="11" customFormat="1">
      <c r="A90" s="11"/>
      <c r="B90" s="180"/>
      <c r="C90" s="11"/>
      <c r="D90" s="166" t="s">
        <v>176</v>
      </c>
      <c r="E90" s="181" t="s">
        <v>3</v>
      </c>
      <c r="F90" s="182" t="s">
        <v>197</v>
      </c>
      <c r="G90" s="11"/>
      <c r="H90" s="183">
        <v>23.600000000000001</v>
      </c>
      <c r="I90" s="184"/>
      <c r="J90" s="11"/>
      <c r="K90" s="11"/>
      <c r="L90" s="180"/>
      <c r="M90" s="185"/>
      <c r="N90" s="186"/>
      <c r="O90" s="186"/>
      <c r="P90" s="186"/>
      <c r="Q90" s="186"/>
      <c r="R90" s="186"/>
      <c r="S90" s="186"/>
      <c r="T90" s="187"/>
      <c r="U90" s="11"/>
      <c r="V90" s="11"/>
      <c r="W90" s="11"/>
      <c r="X90" s="11"/>
      <c r="Y90" s="11"/>
      <c r="Z90" s="11"/>
      <c r="AA90" s="11"/>
      <c r="AB90" s="11"/>
      <c r="AC90" s="11"/>
      <c r="AD90" s="11"/>
      <c r="AE90" s="11"/>
      <c r="AT90" s="181" t="s">
        <v>176</v>
      </c>
      <c r="AU90" s="181" t="s">
        <v>72</v>
      </c>
      <c r="AV90" s="11" t="s">
        <v>171</v>
      </c>
      <c r="AW90" s="11" t="s">
        <v>33</v>
      </c>
      <c r="AX90" s="11" t="s">
        <v>79</v>
      </c>
      <c r="AY90" s="181" t="s">
        <v>172</v>
      </c>
    </row>
    <row r="91" s="2" customFormat="1" ht="16.5" customHeight="1">
      <c r="A91" s="38"/>
      <c r="B91" s="152"/>
      <c r="C91" s="153" t="s">
        <v>81</v>
      </c>
      <c r="D91" s="153" t="s">
        <v>166</v>
      </c>
      <c r="E91" s="154" t="s">
        <v>1010</v>
      </c>
      <c r="F91" s="155" t="s">
        <v>1011</v>
      </c>
      <c r="G91" s="156" t="s">
        <v>214</v>
      </c>
      <c r="H91" s="157">
        <v>1.1399999999999999</v>
      </c>
      <c r="I91" s="158"/>
      <c r="J91" s="159">
        <f>ROUND(I91*H91,2)</f>
        <v>0</v>
      </c>
      <c r="K91" s="155" t="s">
        <v>170</v>
      </c>
      <c r="L91" s="39"/>
      <c r="M91" s="160" t="s">
        <v>3</v>
      </c>
      <c r="N91" s="161" t="s">
        <v>43</v>
      </c>
      <c r="O91" s="72"/>
      <c r="P91" s="162">
        <f>O91*H91</f>
        <v>0</v>
      </c>
      <c r="Q91" s="162">
        <v>0</v>
      </c>
      <c r="R91" s="162">
        <f>Q91*H91</f>
        <v>0</v>
      </c>
      <c r="S91" s="162">
        <v>0</v>
      </c>
      <c r="T91" s="163">
        <f>S91*H91</f>
        <v>0</v>
      </c>
      <c r="U91" s="38"/>
      <c r="V91" s="38"/>
      <c r="W91" s="38"/>
      <c r="X91" s="38"/>
      <c r="Y91" s="38"/>
      <c r="Z91" s="38"/>
      <c r="AA91" s="38"/>
      <c r="AB91" s="38"/>
      <c r="AC91" s="38"/>
      <c r="AD91" s="38"/>
      <c r="AE91" s="38"/>
      <c r="AR91" s="164" t="s">
        <v>171</v>
      </c>
      <c r="AT91" s="164" t="s">
        <v>166</v>
      </c>
      <c r="AU91" s="164" t="s">
        <v>72</v>
      </c>
      <c r="AY91" s="19" t="s">
        <v>172</v>
      </c>
      <c r="BE91" s="165">
        <f>IF(N91="základní",J91,0)</f>
        <v>0</v>
      </c>
      <c r="BF91" s="165">
        <f>IF(N91="snížená",J91,0)</f>
        <v>0</v>
      </c>
      <c r="BG91" s="165">
        <f>IF(N91="zákl. přenesená",J91,0)</f>
        <v>0</v>
      </c>
      <c r="BH91" s="165">
        <f>IF(N91="sníž. přenesená",J91,0)</f>
        <v>0</v>
      </c>
      <c r="BI91" s="165">
        <f>IF(N91="nulová",J91,0)</f>
        <v>0</v>
      </c>
      <c r="BJ91" s="19" t="s">
        <v>79</v>
      </c>
      <c r="BK91" s="165">
        <f>ROUND(I91*H91,2)</f>
        <v>0</v>
      </c>
      <c r="BL91" s="19" t="s">
        <v>171</v>
      </c>
      <c r="BM91" s="164" t="s">
        <v>1012</v>
      </c>
    </row>
    <row r="92" s="2" customFormat="1">
      <c r="A92" s="38"/>
      <c r="B92" s="39"/>
      <c r="C92" s="38"/>
      <c r="D92" s="166" t="s">
        <v>174</v>
      </c>
      <c r="E92" s="38"/>
      <c r="F92" s="167" t="s">
        <v>1013</v>
      </c>
      <c r="G92" s="38"/>
      <c r="H92" s="38"/>
      <c r="I92" s="168"/>
      <c r="J92" s="38"/>
      <c r="K92" s="38"/>
      <c r="L92" s="39"/>
      <c r="M92" s="169"/>
      <c r="N92" s="170"/>
      <c r="O92" s="72"/>
      <c r="P92" s="72"/>
      <c r="Q92" s="72"/>
      <c r="R92" s="72"/>
      <c r="S92" s="72"/>
      <c r="T92" s="73"/>
      <c r="U92" s="38"/>
      <c r="V92" s="38"/>
      <c r="W92" s="38"/>
      <c r="X92" s="38"/>
      <c r="Y92" s="38"/>
      <c r="Z92" s="38"/>
      <c r="AA92" s="38"/>
      <c r="AB92" s="38"/>
      <c r="AC92" s="38"/>
      <c r="AD92" s="38"/>
      <c r="AE92" s="38"/>
      <c r="AT92" s="19" t="s">
        <v>174</v>
      </c>
      <c r="AU92" s="19" t="s">
        <v>72</v>
      </c>
    </row>
    <row r="93" s="2" customFormat="1" ht="16.5" customHeight="1">
      <c r="A93" s="38"/>
      <c r="B93" s="152"/>
      <c r="C93" s="153" t="s">
        <v>107</v>
      </c>
      <c r="D93" s="153" t="s">
        <v>166</v>
      </c>
      <c r="E93" s="154" t="s">
        <v>1014</v>
      </c>
      <c r="F93" s="155" t="s">
        <v>1015</v>
      </c>
      <c r="G93" s="156" t="s">
        <v>255</v>
      </c>
      <c r="H93" s="157">
        <v>220.90000000000001</v>
      </c>
      <c r="I93" s="158"/>
      <c r="J93" s="159">
        <f>ROUND(I93*H93,2)</f>
        <v>0</v>
      </c>
      <c r="K93" s="155" t="s">
        <v>170</v>
      </c>
      <c r="L93" s="39"/>
      <c r="M93" s="160" t="s">
        <v>3</v>
      </c>
      <c r="N93" s="161" t="s">
        <v>43</v>
      </c>
      <c r="O93" s="72"/>
      <c r="P93" s="162">
        <f>O93*H93</f>
        <v>0</v>
      </c>
      <c r="Q93" s="162">
        <v>0</v>
      </c>
      <c r="R93" s="162">
        <f>Q93*H93</f>
        <v>0</v>
      </c>
      <c r="S93" s="162">
        <v>0</v>
      </c>
      <c r="T93" s="163">
        <f>S93*H93</f>
        <v>0</v>
      </c>
      <c r="U93" s="38"/>
      <c r="V93" s="38"/>
      <c r="W93" s="38"/>
      <c r="X93" s="38"/>
      <c r="Y93" s="38"/>
      <c r="Z93" s="38"/>
      <c r="AA93" s="38"/>
      <c r="AB93" s="38"/>
      <c r="AC93" s="38"/>
      <c r="AD93" s="38"/>
      <c r="AE93" s="38"/>
      <c r="AR93" s="164" t="s">
        <v>171</v>
      </c>
      <c r="AT93" s="164" t="s">
        <v>166</v>
      </c>
      <c r="AU93" s="164" t="s">
        <v>72</v>
      </c>
      <c r="AY93" s="19" t="s">
        <v>172</v>
      </c>
      <c r="BE93" s="165">
        <f>IF(N93="základní",J93,0)</f>
        <v>0</v>
      </c>
      <c r="BF93" s="165">
        <f>IF(N93="snížená",J93,0)</f>
        <v>0</v>
      </c>
      <c r="BG93" s="165">
        <f>IF(N93="zákl. přenesená",J93,0)</f>
        <v>0</v>
      </c>
      <c r="BH93" s="165">
        <f>IF(N93="sníž. přenesená",J93,0)</f>
        <v>0</v>
      </c>
      <c r="BI93" s="165">
        <f>IF(N93="nulová",J93,0)</f>
        <v>0</v>
      </c>
      <c r="BJ93" s="19" t="s">
        <v>79</v>
      </c>
      <c r="BK93" s="165">
        <f>ROUND(I93*H93,2)</f>
        <v>0</v>
      </c>
      <c r="BL93" s="19" t="s">
        <v>171</v>
      </c>
      <c r="BM93" s="164" t="s">
        <v>1016</v>
      </c>
    </row>
    <row r="94" s="2" customFormat="1">
      <c r="A94" s="38"/>
      <c r="B94" s="39"/>
      <c r="C94" s="38"/>
      <c r="D94" s="166" t="s">
        <v>174</v>
      </c>
      <c r="E94" s="38"/>
      <c r="F94" s="167" t="s">
        <v>1017</v>
      </c>
      <c r="G94" s="38"/>
      <c r="H94" s="38"/>
      <c r="I94" s="168"/>
      <c r="J94" s="38"/>
      <c r="K94" s="38"/>
      <c r="L94" s="39"/>
      <c r="M94" s="169"/>
      <c r="N94" s="170"/>
      <c r="O94" s="72"/>
      <c r="P94" s="72"/>
      <c r="Q94" s="72"/>
      <c r="R94" s="72"/>
      <c r="S94" s="72"/>
      <c r="T94" s="73"/>
      <c r="U94" s="38"/>
      <c r="V94" s="38"/>
      <c r="W94" s="38"/>
      <c r="X94" s="38"/>
      <c r="Y94" s="38"/>
      <c r="Z94" s="38"/>
      <c r="AA94" s="38"/>
      <c r="AB94" s="38"/>
      <c r="AC94" s="38"/>
      <c r="AD94" s="38"/>
      <c r="AE94" s="38"/>
      <c r="AT94" s="19" t="s">
        <v>174</v>
      </c>
      <c r="AU94" s="19" t="s">
        <v>72</v>
      </c>
    </row>
    <row r="95" s="10" customFormat="1">
      <c r="A95" s="10"/>
      <c r="B95" s="171"/>
      <c r="C95" s="10"/>
      <c r="D95" s="166" t="s">
        <v>176</v>
      </c>
      <c r="E95" s="172" t="s">
        <v>3</v>
      </c>
      <c r="F95" s="173" t="s">
        <v>1018</v>
      </c>
      <c r="G95" s="10"/>
      <c r="H95" s="174">
        <v>51.899999999999999</v>
      </c>
      <c r="I95" s="175"/>
      <c r="J95" s="10"/>
      <c r="K95" s="10"/>
      <c r="L95" s="171"/>
      <c r="M95" s="176"/>
      <c r="N95" s="177"/>
      <c r="O95" s="177"/>
      <c r="P95" s="177"/>
      <c r="Q95" s="177"/>
      <c r="R95" s="177"/>
      <c r="S95" s="177"/>
      <c r="T95" s="178"/>
      <c r="U95" s="10"/>
      <c r="V95" s="10"/>
      <c r="W95" s="10"/>
      <c r="X95" s="10"/>
      <c r="Y95" s="10"/>
      <c r="Z95" s="10"/>
      <c r="AA95" s="10"/>
      <c r="AB95" s="10"/>
      <c r="AC95" s="10"/>
      <c r="AD95" s="10"/>
      <c r="AE95" s="10"/>
      <c r="AT95" s="172" t="s">
        <v>176</v>
      </c>
      <c r="AU95" s="172" t="s">
        <v>72</v>
      </c>
      <c r="AV95" s="10" t="s">
        <v>81</v>
      </c>
      <c r="AW95" s="10" t="s">
        <v>33</v>
      </c>
      <c r="AX95" s="10" t="s">
        <v>72</v>
      </c>
      <c r="AY95" s="172" t="s">
        <v>172</v>
      </c>
    </row>
    <row r="96" s="10" customFormat="1">
      <c r="A96" s="10"/>
      <c r="B96" s="171"/>
      <c r="C96" s="10"/>
      <c r="D96" s="166" t="s">
        <v>176</v>
      </c>
      <c r="E96" s="172" t="s">
        <v>3</v>
      </c>
      <c r="F96" s="173" t="s">
        <v>1019</v>
      </c>
      <c r="G96" s="10"/>
      <c r="H96" s="174">
        <v>169</v>
      </c>
      <c r="I96" s="175"/>
      <c r="J96" s="10"/>
      <c r="K96" s="10"/>
      <c r="L96" s="171"/>
      <c r="M96" s="176"/>
      <c r="N96" s="177"/>
      <c r="O96" s="177"/>
      <c r="P96" s="177"/>
      <c r="Q96" s="177"/>
      <c r="R96" s="177"/>
      <c r="S96" s="177"/>
      <c r="T96" s="178"/>
      <c r="U96" s="10"/>
      <c r="V96" s="10"/>
      <c r="W96" s="10"/>
      <c r="X96" s="10"/>
      <c r="Y96" s="10"/>
      <c r="Z96" s="10"/>
      <c r="AA96" s="10"/>
      <c r="AB96" s="10"/>
      <c r="AC96" s="10"/>
      <c r="AD96" s="10"/>
      <c r="AE96" s="10"/>
      <c r="AT96" s="172" t="s">
        <v>176</v>
      </c>
      <c r="AU96" s="172" t="s">
        <v>72</v>
      </c>
      <c r="AV96" s="10" t="s">
        <v>81</v>
      </c>
      <c r="AW96" s="10" t="s">
        <v>33</v>
      </c>
      <c r="AX96" s="10" t="s">
        <v>72</v>
      </c>
      <c r="AY96" s="172" t="s">
        <v>172</v>
      </c>
    </row>
    <row r="97" s="11" customFormat="1">
      <c r="A97" s="11"/>
      <c r="B97" s="180"/>
      <c r="C97" s="11"/>
      <c r="D97" s="166" t="s">
        <v>176</v>
      </c>
      <c r="E97" s="181" t="s">
        <v>3</v>
      </c>
      <c r="F97" s="182" t="s">
        <v>197</v>
      </c>
      <c r="G97" s="11"/>
      <c r="H97" s="183">
        <v>220.90000000000001</v>
      </c>
      <c r="I97" s="184"/>
      <c r="J97" s="11"/>
      <c r="K97" s="11"/>
      <c r="L97" s="180"/>
      <c r="M97" s="185"/>
      <c r="N97" s="186"/>
      <c r="O97" s="186"/>
      <c r="P97" s="186"/>
      <c r="Q97" s="186"/>
      <c r="R97" s="186"/>
      <c r="S97" s="186"/>
      <c r="T97" s="187"/>
      <c r="U97" s="11"/>
      <c r="V97" s="11"/>
      <c r="W97" s="11"/>
      <c r="X97" s="11"/>
      <c r="Y97" s="11"/>
      <c r="Z97" s="11"/>
      <c r="AA97" s="11"/>
      <c r="AB97" s="11"/>
      <c r="AC97" s="11"/>
      <c r="AD97" s="11"/>
      <c r="AE97" s="11"/>
      <c r="AT97" s="181" t="s">
        <v>176</v>
      </c>
      <c r="AU97" s="181" t="s">
        <v>72</v>
      </c>
      <c r="AV97" s="11" t="s">
        <v>171</v>
      </c>
      <c r="AW97" s="11" t="s">
        <v>33</v>
      </c>
      <c r="AX97" s="11" t="s">
        <v>79</v>
      </c>
      <c r="AY97" s="181" t="s">
        <v>172</v>
      </c>
    </row>
    <row r="98" s="2" customFormat="1" ht="16.5" customHeight="1">
      <c r="A98" s="38"/>
      <c r="B98" s="152"/>
      <c r="C98" s="153" t="s">
        <v>171</v>
      </c>
      <c r="D98" s="153" t="s">
        <v>166</v>
      </c>
      <c r="E98" s="154" t="s">
        <v>1020</v>
      </c>
      <c r="F98" s="155" t="s">
        <v>1021</v>
      </c>
      <c r="G98" s="156" t="s">
        <v>221</v>
      </c>
      <c r="H98" s="157">
        <v>3</v>
      </c>
      <c r="I98" s="158"/>
      <c r="J98" s="159">
        <f>ROUND(I98*H98,2)</f>
        <v>0</v>
      </c>
      <c r="K98" s="155" t="s">
        <v>170</v>
      </c>
      <c r="L98" s="39"/>
      <c r="M98" s="160" t="s">
        <v>3</v>
      </c>
      <c r="N98" s="161" t="s">
        <v>43</v>
      </c>
      <c r="O98" s="72"/>
      <c r="P98" s="162">
        <f>O98*H98</f>
        <v>0</v>
      </c>
      <c r="Q98" s="162">
        <v>0</v>
      </c>
      <c r="R98" s="162">
        <f>Q98*H98</f>
        <v>0</v>
      </c>
      <c r="S98" s="162">
        <v>0</v>
      </c>
      <c r="T98" s="163">
        <f>S98*H98</f>
        <v>0</v>
      </c>
      <c r="U98" s="38"/>
      <c r="V98" s="38"/>
      <c r="W98" s="38"/>
      <c r="X98" s="38"/>
      <c r="Y98" s="38"/>
      <c r="Z98" s="38"/>
      <c r="AA98" s="38"/>
      <c r="AB98" s="38"/>
      <c r="AC98" s="38"/>
      <c r="AD98" s="38"/>
      <c r="AE98" s="38"/>
      <c r="AR98" s="164" t="s">
        <v>171</v>
      </c>
      <c r="AT98" s="164" t="s">
        <v>166</v>
      </c>
      <c r="AU98" s="164" t="s">
        <v>72</v>
      </c>
      <c r="AY98" s="19" t="s">
        <v>172</v>
      </c>
      <c r="BE98" s="165">
        <f>IF(N98="základní",J98,0)</f>
        <v>0</v>
      </c>
      <c r="BF98" s="165">
        <f>IF(N98="snížená",J98,0)</f>
        <v>0</v>
      </c>
      <c r="BG98" s="165">
        <f>IF(N98="zákl. přenesená",J98,0)</f>
        <v>0</v>
      </c>
      <c r="BH98" s="165">
        <f>IF(N98="sníž. přenesená",J98,0)</f>
        <v>0</v>
      </c>
      <c r="BI98" s="165">
        <f>IF(N98="nulová",J98,0)</f>
        <v>0</v>
      </c>
      <c r="BJ98" s="19" t="s">
        <v>79</v>
      </c>
      <c r="BK98" s="165">
        <f>ROUND(I98*H98,2)</f>
        <v>0</v>
      </c>
      <c r="BL98" s="19" t="s">
        <v>171</v>
      </c>
      <c r="BM98" s="164" t="s">
        <v>1022</v>
      </c>
    </row>
    <row r="99" s="2" customFormat="1">
      <c r="A99" s="38"/>
      <c r="B99" s="39"/>
      <c r="C99" s="38"/>
      <c r="D99" s="166" t="s">
        <v>174</v>
      </c>
      <c r="E99" s="38"/>
      <c r="F99" s="167" t="s">
        <v>1023</v>
      </c>
      <c r="G99" s="38"/>
      <c r="H99" s="38"/>
      <c r="I99" s="168"/>
      <c r="J99" s="38"/>
      <c r="K99" s="38"/>
      <c r="L99" s="39"/>
      <c r="M99" s="169"/>
      <c r="N99" s="170"/>
      <c r="O99" s="72"/>
      <c r="P99" s="72"/>
      <c r="Q99" s="72"/>
      <c r="R99" s="72"/>
      <c r="S99" s="72"/>
      <c r="T99" s="73"/>
      <c r="U99" s="38"/>
      <c r="V99" s="38"/>
      <c r="W99" s="38"/>
      <c r="X99" s="38"/>
      <c r="Y99" s="38"/>
      <c r="Z99" s="38"/>
      <c r="AA99" s="38"/>
      <c r="AB99" s="38"/>
      <c r="AC99" s="38"/>
      <c r="AD99" s="38"/>
      <c r="AE99" s="38"/>
      <c r="AT99" s="19" t="s">
        <v>174</v>
      </c>
      <c r="AU99" s="19" t="s">
        <v>72</v>
      </c>
    </row>
    <row r="100" s="2" customFormat="1" ht="16.5" customHeight="1">
      <c r="A100" s="38"/>
      <c r="B100" s="152"/>
      <c r="C100" s="153" t="s">
        <v>198</v>
      </c>
      <c r="D100" s="153" t="s">
        <v>166</v>
      </c>
      <c r="E100" s="154" t="s">
        <v>1024</v>
      </c>
      <c r="F100" s="155" t="s">
        <v>1025</v>
      </c>
      <c r="G100" s="156" t="s">
        <v>221</v>
      </c>
      <c r="H100" s="157">
        <v>3</v>
      </c>
      <c r="I100" s="158"/>
      <c r="J100" s="159">
        <f>ROUND(I100*H100,2)</f>
        <v>0</v>
      </c>
      <c r="K100" s="155" t="s">
        <v>170</v>
      </c>
      <c r="L100" s="39"/>
      <c r="M100" s="160" t="s">
        <v>3</v>
      </c>
      <c r="N100" s="161" t="s">
        <v>43</v>
      </c>
      <c r="O100" s="72"/>
      <c r="P100" s="162">
        <f>O100*H100</f>
        <v>0</v>
      </c>
      <c r="Q100" s="162">
        <v>0</v>
      </c>
      <c r="R100" s="162">
        <f>Q100*H100</f>
        <v>0</v>
      </c>
      <c r="S100" s="162">
        <v>0</v>
      </c>
      <c r="T100" s="163">
        <f>S100*H100</f>
        <v>0</v>
      </c>
      <c r="U100" s="38"/>
      <c r="V100" s="38"/>
      <c r="W100" s="38"/>
      <c r="X100" s="38"/>
      <c r="Y100" s="38"/>
      <c r="Z100" s="38"/>
      <c r="AA100" s="38"/>
      <c r="AB100" s="38"/>
      <c r="AC100" s="38"/>
      <c r="AD100" s="38"/>
      <c r="AE100" s="38"/>
      <c r="AR100" s="164" t="s">
        <v>171</v>
      </c>
      <c r="AT100" s="164" t="s">
        <v>166</v>
      </c>
      <c r="AU100" s="164" t="s">
        <v>72</v>
      </c>
      <c r="AY100" s="19" t="s">
        <v>172</v>
      </c>
      <c r="BE100" s="165">
        <f>IF(N100="základní",J100,0)</f>
        <v>0</v>
      </c>
      <c r="BF100" s="165">
        <f>IF(N100="snížená",J100,0)</f>
        <v>0</v>
      </c>
      <c r="BG100" s="165">
        <f>IF(N100="zákl. přenesená",J100,0)</f>
        <v>0</v>
      </c>
      <c r="BH100" s="165">
        <f>IF(N100="sníž. přenesená",J100,0)</f>
        <v>0</v>
      </c>
      <c r="BI100" s="165">
        <f>IF(N100="nulová",J100,0)</f>
        <v>0</v>
      </c>
      <c r="BJ100" s="19" t="s">
        <v>79</v>
      </c>
      <c r="BK100" s="165">
        <f>ROUND(I100*H100,2)</f>
        <v>0</v>
      </c>
      <c r="BL100" s="19" t="s">
        <v>171</v>
      </c>
      <c r="BM100" s="164" t="s">
        <v>1026</v>
      </c>
    </row>
    <row r="101" s="2" customFormat="1">
      <c r="A101" s="38"/>
      <c r="B101" s="39"/>
      <c r="C101" s="38"/>
      <c r="D101" s="166" t="s">
        <v>174</v>
      </c>
      <c r="E101" s="38"/>
      <c r="F101" s="167" t="s">
        <v>1027</v>
      </c>
      <c r="G101" s="38"/>
      <c r="H101" s="38"/>
      <c r="I101" s="168"/>
      <c r="J101" s="38"/>
      <c r="K101" s="38"/>
      <c r="L101" s="39"/>
      <c r="M101" s="169"/>
      <c r="N101" s="170"/>
      <c r="O101" s="72"/>
      <c r="P101" s="72"/>
      <c r="Q101" s="72"/>
      <c r="R101" s="72"/>
      <c r="S101" s="72"/>
      <c r="T101" s="73"/>
      <c r="U101" s="38"/>
      <c r="V101" s="38"/>
      <c r="W101" s="38"/>
      <c r="X101" s="38"/>
      <c r="Y101" s="38"/>
      <c r="Z101" s="38"/>
      <c r="AA101" s="38"/>
      <c r="AB101" s="38"/>
      <c r="AC101" s="38"/>
      <c r="AD101" s="38"/>
      <c r="AE101" s="38"/>
      <c r="AT101" s="19" t="s">
        <v>174</v>
      </c>
      <c r="AU101" s="19" t="s">
        <v>72</v>
      </c>
    </row>
    <row r="102" s="2" customFormat="1" ht="16.5" customHeight="1">
      <c r="A102" s="38"/>
      <c r="B102" s="152"/>
      <c r="C102" s="153" t="s">
        <v>203</v>
      </c>
      <c r="D102" s="153" t="s">
        <v>166</v>
      </c>
      <c r="E102" s="154" t="s">
        <v>1028</v>
      </c>
      <c r="F102" s="155" t="s">
        <v>1029</v>
      </c>
      <c r="G102" s="156" t="s">
        <v>221</v>
      </c>
      <c r="H102" s="157">
        <v>5</v>
      </c>
      <c r="I102" s="158"/>
      <c r="J102" s="159">
        <f>ROUND(I102*H102,2)</f>
        <v>0</v>
      </c>
      <c r="K102" s="155" t="s">
        <v>170</v>
      </c>
      <c r="L102" s="39"/>
      <c r="M102" s="160" t="s">
        <v>3</v>
      </c>
      <c r="N102" s="161" t="s">
        <v>43</v>
      </c>
      <c r="O102" s="72"/>
      <c r="P102" s="162">
        <f>O102*H102</f>
        <v>0</v>
      </c>
      <c r="Q102" s="162">
        <v>0</v>
      </c>
      <c r="R102" s="162">
        <f>Q102*H102</f>
        <v>0</v>
      </c>
      <c r="S102" s="162">
        <v>0</v>
      </c>
      <c r="T102" s="163">
        <f>S102*H102</f>
        <v>0</v>
      </c>
      <c r="U102" s="38"/>
      <c r="V102" s="38"/>
      <c r="W102" s="38"/>
      <c r="X102" s="38"/>
      <c r="Y102" s="38"/>
      <c r="Z102" s="38"/>
      <c r="AA102" s="38"/>
      <c r="AB102" s="38"/>
      <c r="AC102" s="38"/>
      <c r="AD102" s="38"/>
      <c r="AE102" s="38"/>
      <c r="AR102" s="164" t="s">
        <v>171</v>
      </c>
      <c r="AT102" s="164" t="s">
        <v>166</v>
      </c>
      <c r="AU102" s="164" t="s">
        <v>72</v>
      </c>
      <c r="AY102" s="19" t="s">
        <v>172</v>
      </c>
      <c r="BE102" s="165">
        <f>IF(N102="základní",J102,0)</f>
        <v>0</v>
      </c>
      <c r="BF102" s="165">
        <f>IF(N102="snížená",J102,0)</f>
        <v>0</v>
      </c>
      <c r="BG102" s="165">
        <f>IF(N102="zákl. přenesená",J102,0)</f>
        <v>0</v>
      </c>
      <c r="BH102" s="165">
        <f>IF(N102="sníž. přenesená",J102,0)</f>
        <v>0</v>
      </c>
      <c r="BI102" s="165">
        <f>IF(N102="nulová",J102,0)</f>
        <v>0</v>
      </c>
      <c r="BJ102" s="19" t="s">
        <v>79</v>
      </c>
      <c r="BK102" s="165">
        <f>ROUND(I102*H102,2)</f>
        <v>0</v>
      </c>
      <c r="BL102" s="19" t="s">
        <v>171</v>
      </c>
      <c r="BM102" s="164" t="s">
        <v>1030</v>
      </c>
    </row>
    <row r="103" s="2" customFormat="1">
      <c r="A103" s="38"/>
      <c r="B103" s="39"/>
      <c r="C103" s="38"/>
      <c r="D103" s="166" t="s">
        <v>174</v>
      </c>
      <c r="E103" s="38"/>
      <c r="F103" s="167" t="s">
        <v>1031</v>
      </c>
      <c r="G103" s="38"/>
      <c r="H103" s="38"/>
      <c r="I103" s="168"/>
      <c r="J103" s="38"/>
      <c r="K103" s="38"/>
      <c r="L103" s="39"/>
      <c r="M103" s="169"/>
      <c r="N103" s="170"/>
      <c r="O103" s="72"/>
      <c r="P103" s="72"/>
      <c r="Q103" s="72"/>
      <c r="R103" s="72"/>
      <c r="S103" s="72"/>
      <c r="T103" s="73"/>
      <c r="U103" s="38"/>
      <c r="V103" s="38"/>
      <c r="W103" s="38"/>
      <c r="X103" s="38"/>
      <c r="Y103" s="38"/>
      <c r="Z103" s="38"/>
      <c r="AA103" s="38"/>
      <c r="AB103" s="38"/>
      <c r="AC103" s="38"/>
      <c r="AD103" s="38"/>
      <c r="AE103" s="38"/>
      <c r="AT103" s="19" t="s">
        <v>174</v>
      </c>
      <c r="AU103" s="19" t="s">
        <v>72</v>
      </c>
    </row>
    <row r="104" s="2" customFormat="1" ht="16.5" customHeight="1">
      <c r="A104" s="38"/>
      <c r="B104" s="152"/>
      <c r="C104" s="153" t="s">
        <v>210</v>
      </c>
      <c r="D104" s="153" t="s">
        <v>166</v>
      </c>
      <c r="E104" s="154" t="s">
        <v>1032</v>
      </c>
      <c r="F104" s="155" t="s">
        <v>1033</v>
      </c>
      <c r="G104" s="156" t="s">
        <v>221</v>
      </c>
      <c r="H104" s="157">
        <v>5</v>
      </c>
      <c r="I104" s="158"/>
      <c r="J104" s="159">
        <f>ROUND(I104*H104,2)</f>
        <v>0</v>
      </c>
      <c r="K104" s="155" t="s">
        <v>170</v>
      </c>
      <c r="L104" s="39"/>
      <c r="M104" s="160" t="s">
        <v>3</v>
      </c>
      <c r="N104" s="161" t="s">
        <v>43</v>
      </c>
      <c r="O104" s="72"/>
      <c r="P104" s="162">
        <f>O104*H104</f>
        <v>0</v>
      </c>
      <c r="Q104" s="162">
        <v>0</v>
      </c>
      <c r="R104" s="162">
        <f>Q104*H104</f>
        <v>0</v>
      </c>
      <c r="S104" s="162">
        <v>0</v>
      </c>
      <c r="T104" s="163">
        <f>S104*H104</f>
        <v>0</v>
      </c>
      <c r="U104" s="38"/>
      <c r="V104" s="38"/>
      <c r="W104" s="38"/>
      <c r="X104" s="38"/>
      <c r="Y104" s="38"/>
      <c r="Z104" s="38"/>
      <c r="AA104" s="38"/>
      <c r="AB104" s="38"/>
      <c r="AC104" s="38"/>
      <c r="AD104" s="38"/>
      <c r="AE104" s="38"/>
      <c r="AR104" s="164" t="s">
        <v>171</v>
      </c>
      <c r="AT104" s="164" t="s">
        <v>166</v>
      </c>
      <c r="AU104" s="164" t="s">
        <v>72</v>
      </c>
      <c r="AY104" s="19" t="s">
        <v>172</v>
      </c>
      <c r="BE104" s="165">
        <f>IF(N104="základní",J104,0)</f>
        <v>0</v>
      </c>
      <c r="BF104" s="165">
        <f>IF(N104="snížená",J104,0)</f>
        <v>0</v>
      </c>
      <c r="BG104" s="165">
        <f>IF(N104="zákl. přenesená",J104,0)</f>
        <v>0</v>
      </c>
      <c r="BH104" s="165">
        <f>IF(N104="sníž. přenesená",J104,0)</f>
        <v>0</v>
      </c>
      <c r="BI104" s="165">
        <f>IF(N104="nulová",J104,0)</f>
        <v>0</v>
      </c>
      <c r="BJ104" s="19" t="s">
        <v>79</v>
      </c>
      <c r="BK104" s="165">
        <f>ROUND(I104*H104,2)</f>
        <v>0</v>
      </c>
      <c r="BL104" s="19" t="s">
        <v>171</v>
      </c>
      <c r="BM104" s="164" t="s">
        <v>1034</v>
      </c>
    </row>
    <row r="105" s="2" customFormat="1">
      <c r="A105" s="38"/>
      <c r="B105" s="39"/>
      <c r="C105" s="38"/>
      <c r="D105" s="166" t="s">
        <v>174</v>
      </c>
      <c r="E105" s="38"/>
      <c r="F105" s="167" t="s">
        <v>1035</v>
      </c>
      <c r="G105" s="38"/>
      <c r="H105" s="38"/>
      <c r="I105" s="168"/>
      <c r="J105" s="38"/>
      <c r="K105" s="38"/>
      <c r="L105" s="39"/>
      <c r="M105" s="169"/>
      <c r="N105" s="170"/>
      <c r="O105" s="72"/>
      <c r="P105" s="72"/>
      <c r="Q105" s="72"/>
      <c r="R105" s="72"/>
      <c r="S105" s="72"/>
      <c r="T105" s="73"/>
      <c r="U105" s="38"/>
      <c r="V105" s="38"/>
      <c r="W105" s="38"/>
      <c r="X105" s="38"/>
      <c r="Y105" s="38"/>
      <c r="Z105" s="38"/>
      <c r="AA105" s="38"/>
      <c r="AB105" s="38"/>
      <c r="AC105" s="38"/>
      <c r="AD105" s="38"/>
      <c r="AE105" s="38"/>
      <c r="AT105" s="19" t="s">
        <v>174</v>
      </c>
      <c r="AU105" s="19" t="s">
        <v>72</v>
      </c>
    </row>
    <row r="106" s="2" customFormat="1" ht="16.5" customHeight="1">
      <c r="A106" s="38"/>
      <c r="B106" s="152"/>
      <c r="C106" s="153" t="s">
        <v>218</v>
      </c>
      <c r="D106" s="153" t="s">
        <v>166</v>
      </c>
      <c r="E106" s="154" t="s">
        <v>1036</v>
      </c>
      <c r="F106" s="155" t="s">
        <v>1037</v>
      </c>
      <c r="G106" s="156" t="s">
        <v>221</v>
      </c>
      <c r="H106" s="157">
        <v>7</v>
      </c>
      <c r="I106" s="158"/>
      <c r="J106" s="159">
        <f>ROUND(I106*H106,2)</f>
        <v>0</v>
      </c>
      <c r="K106" s="155" t="s">
        <v>170</v>
      </c>
      <c r="L106" s="39"/>
      <c r="M106" s="160" t="s">
        <v>3</v>
      </c>
      <c r="N106" s="161" t="s">
        <v>43</v>
      </c>
      <c r="O106" s="72"/>
      <c r="P106" s="162">
        <f>O106*H106</f>
        <v>0</v>
      </c>
      <c r="Q106" s="162">
        <v>0</v>
      </c>
      <c r="R106" s="162">
        <f>Q106*H106</f>
        <v>0</v>
      </c>
      <c r="S106" s="162">
        <v>0</v>
      </c>
      <c r="T106" s="163">
        <f>S106*H106</f>
        <v>0</v>
      </c>
      <c r="U106" s="38"/>
      <c r="V106" s="38"/>
      <c r="W106" s="38"/>
      <c r="X106" s="38"/>
      <c r="Y106" s="38"/>
      <c r="Z106" s="38"/>
      <c r="AA106" s="38"/>
      <c r="AB106" s="38"/>
      <c r="AC106" s="38"/>
      <c r="AD106" s="38"/>
      <c r="AE106" s="38"/>
      <c r="AR106" s="164" t="s">
        <v>171</v>
      </c>
      <c r="AT106" s="164" t="s">
        <v>166</v>
      </c>
      <c r="AU106" s="164" t="s">
        <v>72</v>
      </c>
      <c r="AY106" s="19" t="s">
        <v>172</v>
      </c>
      <c r="BE106" s="165">
        <f>IF(N106="základní",J106,0)</f>
        <v>0</v>
      </c>
      <c r="BF106" s="165">
        <f>IF(N106="snížená",J106,0)</f>
        <v>0</v>
      </c>
      <c r="BG106" s="165">
        <f>IF(N106="zákl. přenesená",J106,0)</f>
        <v>0</v>
      </c>
      <c r="BH106" s="165">
        <f>IF(N106="sníž. přenesená",J106,0)</f>
        <v>0</v>
      </c>
      <c r="BI106" s="165">
        <f>IF(N106="nulová",J106,0)</f>
        <v>0</v>
      </c>
      <c r="BJ106" s="19" t="s">
        <v>79</v>
      </c>
      <c r="BK106" s="165">
        <f>ROUND(I106*H106,2)</f>
        <v>0</v>
      </c>
      <c r="BL106" s="19" t="s">
        <v>171</v>
      </c>
      <c r="BM106" s="164" t="s">
        <v>1038</v>
      </c>
    </row>
    <row r="107" s="2" customFormat="1">
      <c r="A107" s="38"/>
      <c r="B107" s="39"/>
      <c r="C107" s="38"/>
      <c r="D107" s="166" t="s">
        <v>174</v>
      </c>
      <c r="E107" s="38"/>
      <c r="F107" s="167" t="s">
        <v>1039</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174</v>
      </c>
      <c r="AU107" s="19" t="s">
        <v>72</v>
      </c>
    </row>
    <row r="108" s="10" customFormat="1">
      <c r="A108" s="10"/>
      <c r="B108" s="171"/>
      <c r="C108" s="10"/>
      <c r="D108" s="166" t="s">
        <v>176</v>
      </c>
      <c r="E108" s="172" t="s">
        <v>3</v>
      </c>
      <c r="F108" s="173" t="s">
        <v>1040</v>
      </c>
      <c r="G108" s="10"/>
      <c r="H108" s="174">
        <v>7</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79</v>
      </c>
      <c r="AY108" s="172" t="s">
        <v>172</v>
      </c>
    </row>
    <row r="109" s="2" customFormat="1" ht="16.5" customHeight="1">
      <c r="A109" s="38"/>
      <c r="B109" s="152"/>
      <c r="C109" s="153" t="s">
        <v>225</v>
      </c>
      <c r="D109" s="153" t="s">
        <v>166</v>
      </c>
      <c r="E109" s="154" t="s">
        <v>1041</v>
      </c>
      <c r="F109" s="155" t="s">
        <v>1042</v>
      </c>
      <c r="G109" s="156" t="s">
        <v>221</v>
      </c>
      <c r="H109" s="157">
        <v>220</v>
      </c>
      <c r="I109" s="158"/>
      <c r="J109" s="159">
        <f>ROUND(I109*H109,2)</f>
        <v>0</v>
      </c>
      <c r="K109" s="155" t="s">
        <v>170</v>
      </c>
      <c r="L109" s="39"/>
      <c r="M109" s="160" t="s">
        <v>3</v>
      </c>
      <c r="N109" s="161" t="s">
        <v>43</v>
      </c>
      <c r="O109" s="72"/>
      <c r="P109" s="162">
        <f>O109*H109</f>
        <v>0</v>
      </c>
      <c r="Q109" s="162">
        <v>0</v>
      </c>
      <c r="R109" s="162">
        <f>Q109*H109</f>
        <v>0</v>
      </c>
      <c r="S109" s="162">
        <v>0</v>
      </c>
      <c r="T109" s="163">
        <f>S109*H109</f>
        <v>0</v>
      </c>
      <c r="U109" s="38"/>
      <c r="V109" s="38"/>
      <c r="W109" s="38"/>
      <c r="X109" s="38"/>
      <c r="Y109" s="38"/>
      <c r="Z109" s="38"/>
      <c r="AA109" s="38"/>
      <c r="AB109" s="38"/>
      <c r="AC109" s="38"/>
      <c r="AD109" s="38"/>
      <c r="AE109" s="38"/>
      <c r="AR109" s="164" t="s">
        <v>171</v>
      </c>
      <c r="AT109" s="164" t="s">
        <v>166</v>
      </c>
      <c r="AU109" s="164" t="s">
        <v>72</v>
      </c>
      <c r="AY109" s="19" t="s">
        <v>172</v>
      </c>
      <c r="BE109" s="165">
        <f>IF(N109="základní",J109,0)</f>
        <v>0</v>
      </c>
      <c r="BF109" s="165">
        <f>IF(N109="snížená",J109,0)</f>
        <v>0</v>
      </c>
      <c r="BG109" s="165">
        <f>IF(N109="zákl. přenesená",J109,0)</f>
        <v>0</v>
      </c>
      <c r="BH109" s="165">
        <f>IF(N109="sníž. přenesená",J109,0)</f>
        <v>0</v>
      </c>
      <c r="BI109" s="165">
        <f>IF(N109="nulová",J109,0)</f>
        <v>0</v>
      </c>
      <c r="BJ109" s="19" t="s">
        <v>79</v>
      </c>
      <c r="BK109" s="165">
        <f>ROUND(I109*H109,2)</f>
        <v>0</v>
      </c>
      <c r="BL109" s="19" t="s">
        <v>171</v>
      </c>
      <c r="BM109" s="164" t="s">
        <v>1043</v>
      </c>
    </row>
    <row r="110" s="2" customFormat="1">
      <c r="A110" s="38"/>
      <c r="B110" s="39"/>
      <c r="C110" s="38"/>
      <c r="D110" s="166" t="s">
        <v>174</v>
      </c>
      <c r="E110" s="38"/>
      <c r="F110" s="167" t="s">
        <v>1044</v>
      </c>
      <c r="G110" s="38"/>
      <c r="H110" s="38"/>
      <c r="I110" s="168"/>
      <c r="J110" s="38"/>
      <c r="K110" s="38"/>
      <c r="L110" s="39"/>
      <c r="M110" s="169"/>
      <c r="N110" s="170"/>
      <c r="O110" s="72"/>
      <c r="P110" s="72"/>
      <c r="Q110" s="72"/>
      <c r="R110" s="72"/>
      <c r="S110" s="72"/>
      <c r="T110" s="73"/>
      <c r="U110" s="38"/>
      <c r="V110" s="38"/>
      <c r="W110" s="38"/>
      <c r="X110" s="38"/>
      <c r="Y110" s="38"/>
      <c r="Z110" s="38"/>
      <c r="AA110" s="38"/>
      <c r="AB110" s="38"/>
      <c r="AC110" s="38"/>
      <c r="AD110" s="38"/>
      <c r="AE110" s="38"/>
      <c r="AT110" s="19" t="s">
        <v>174</v>
      </c>
      <c r="AU110" s="19" t="s">
        <v>72</v>
      </c>
    </row>
    <row r="111" s="10" customFormat="1">
      <c r="A111" s="10"/>
      <c r="B111" s="171"/>
      <c r="C111" s="10"/>
      <c r="D111" s="166" t="s">
        <v>176</v>
      </c>
      <c r="E111" s="172" t="s">
        <v>3</v>
      </c>
      <c r="F111" s="173" t="s">
        <v>1045</v>
      </c>
      <c r="G111" s="10"/>
      <c r="H111" s="174">
        <v>200</v>
      </c>
      <c r="I111" s="175"/>
      <c r="J111" s="10"/>
      <c r="K111" s="10"/>
      <c r="L111" s="171"/>
      <c r="M111" s="176"/>
      <c r="N111" s="177"/>
      <c r="O111" s="177"/>
      <c r="P111" s="177"/>
      <c r="Q111" s="177"/>
      <c r="R111" s="177"/>
      <c r="S111" s="177"/>
      <c r="T111" s="178"/>
      <c r="U111" s="10"/>
      <c r="V111" s="10"/>
      <c r="W111" s="10"/>
      <c r="X111" s="10"/>
      <c r="Y111" s="10"/>
      <c r="Z111" s="10"/>
      <c r="AA111" s="10"/>
      <c r="AB111" s="10"/>
      <c r="AC111" s="10"/>
      <c r="AD111" s="10"/>
      <c r="AE111" s="10"/>
      <c r="AT111" s="172" t="s">
        <v>176</v>
      </c>
      <c r="AU111" s="172" t="s">
        <v>72</v>
      </c>
      <c r="AV111" s="10" t="s">
        <v>81</v>
      </c>
      <c r="AW111" s="10" t="s">
        <v>33</v>
      </c>
      <c r="AX111" s="10" t="s">
        <v>72</v>
      </c>
      <c r="AY111" s="172" t="s">
        <v>172</v>
      </c>
    </row>
    <row r="112" s="10" customFormat="1">
      <c r="A112" s="10"/>
      <c r="B112" s="171"/>
      <c r="C112" s="10"/>
      <c r="D112" s="166" t="s">
        <v>176</v>
      </c>
      <c r="E112" s="172" t="s">
        <v>3</v>
      </c>
      <c r="F112" s="173" t="s">
        <v>1046</v>
      </c>
      <c r="G112" s="10"/>
      <c r="H112" s="174">
        <v>20</v>
      </c>
      <c r="I112" s="175"/>
      <c r="J112" s="10"/>
      <c r="K112" s="10"/>
      <c r="L112" s="171"/>
      <c r="M112" s="176"/>
      <c r="N112" s="177"/>
      <c r="O112" s="177"/>
      <c r="P112" s="177"/>
      <c r="Q112" s="177"/>
      <c r="R112" s="177"/>
      <c r="S112" s="177"/>
      <c r="T112" s="178"/>
      <c r="U112" s="10"/>
      <c r="V112" s="10"/>
      <c r="W112" s="10"/>
      <c r="X112" s="10"/>
      <c r="Y112" s="10"/>
      <c r="Z112" s="10"/>
      <c r="AA112" s="10"/>
      <c r="AB112" s="10"/>
      <c r="AC112" s="10"/>
      <c r="AD112" s="10"/>
      <c r="AE112" s="10"/>
      <c r="AT112" s="172" t="s">
        <v>176</v>
      </c>
      <c r="AU112" s="172" t="s">
        <v>72</v>
      </c>
      <c r="AV112" s="10" t="s">
        <v>81</v>
      </c>
      <c r="AW112" s="10" t="s">
        <v>33</v>
      </c>
      <c r="AX112" s="10" t="s">
        <v>72</v>
      </c>
      <c r="AY112" s="172" t="s">
        <v>172</v>
      </c>
    </row>
    <row r="113" s="11" customFormat="1">
      <c r="A113" s="11"/>
      <c r="B113" s="180"/>
      <c r="C113" s="11"/>
      <c r="D113" s="166" t="s">
        <v>176</v>
      </c>
      <c r="E113" s="181" t="s">
        <v>3</v>
      </c>
      <c r="F113" s="182" t="s">
        <v>197</v>
      </c>
      <c r="G113" s="11"/>
      <c r="H113" s="183">
        <v>220</v>
      </c>
      <c r="I113" s="184"/>
      <c r="J113" s="11"/>
      <c r="K113" s="11"/>
      <c r="L113" s="180"/>
      <c r="M113" s="185"/>
      <c r="N113" s="186"/>
      <c r="O113" s="186"/>
      <c r="P113" s="186"/>
      <c r="Q113" s="186"/>
      <c r="R113" s="186"/>
      <c r="S113" s="186"/>
      <c r="T113" s="187"/>
      <c r="U113" s="11"/>
      <c r="V113" s="11"/>
      <c r="W113" s="11"/>
      <c r="X113" s="11"/>
      <c r="Y113" s="11"/>
      <c r="Z113" s="11"/>
      <c r="AA113" s="11"/>
      <c r="AB113" s="11"/>
      <c r="AC113" s="11"/>
      <c r="AD113" s="11"/>
      <c r="AE113" s="11"/>
      <c r="AT113" s="181" t="s">
        <v>176</v>
      </c>
      <c r="AU113" s="181" t="s">
        <v>72</v>
      </c>
      <c r="AV113" s="11" t="s">
        <v>171</v>
      </c>
      <c r="AW113" s="11" t="s">
        <v>33</v>
      </c>
      <c r="AX113" s="11" t="s">
        <v>79</v>
      </c>
      <c r="AY113" s="181" t="s">
        <v>172</v>
      </c>
    </row>
    <row r="114" s="2" customFormat="1" ht="16.5" customHeight="1">
      <c r="A114" s="38"/>
      <c r="B114" s="152"/>
      <c r="C114" s="153" t="s">
        <v>231</v>
      </c>
      <c r="D114" s="153" t="s">
        <v>166</v>
      </c>
      <c r="E114" s="154" t="s">
        <v>1047</v>
      </c>
      <c r="F114" s="155" t="s">
        <v>1048</v>
      </c>
      <c r="G114" s="156" t="s">
        <v>1049</v>
      </c>
      <c r="H114" s="157">
        <v>4</v>
      </c>
      <c r="I114" s="158"/>
      <c r="J114" s="159">
        <f>ROUND(I114*H114,2)</f>
        <v>0</v>
      </c>
      <c r="K114" s="155" t="s">
        <v>170</v>
      </c>
      <c r="L114" s="39"/>
      <c r="M114" s="160" t="s">
        <v>3</v>
      </c>
      <c r="N114" s="161" t="s">
        <v>43</v>
      </c>
      <c r="O114" s="72"/>
      <c r="P114" s="162">
        <f>O114*H114</f>
        <v>0</v>
      </c>
      <c r="Q114" s="162">
        <v>0</v>
      </c>
      <c r="R114" s="162">
        <f>Q114*H114</f>
        <v>0</v>
      </c>
      <c r="S114" s="162">
        <v>0</v>
      </c>
      <c r="T114" s="163">
        <f>S114*H114</f>
        <v>0</v>
      </c>
      <c r="U114" s="38"/>
      <c r="V114" s="38"/>
      <c r="W114" s="38"/>
      <c r="X114" s="38"/>
      <c r="Y114" s="38"/>
      <c r="Z114" s="38"/>
      <c r="AA114" s="38"/>
      <c r="AB114" s="38"/>
      <c r="AC114" s="38"/>
      <c r="AD114" s="38"/>
      <c r="AE114" s="38"/>
      <c r="AR114" s="164" t="s">
        <v>171</v>
      </c>
      <c r="AT114" s="164" t="s">
        <v>166</v>
      </c>
      <c r="AU114" s="164" t="s">
        <v>72</v>
      </c>
      <c r="AY114" s="19" t="s">
        <v>172</v>
      </c>
      <c r="BE114" s="165">
        <f>IF(N114="základní",J114,0)</f>
        <v>0</v>
      </c>
      <c r="BF114" s="165">
        <f>IF(N114="snížená",J114,0)</f>
        <v>0</v>
      </c>
      <c r="BG114" s="165">
        <f>IF(N114="zákl. přenesená",J114,0)</f>
        <v>0</v>
      </c>
      <c r="BH114" s="165">
        <f>IF(N114="sníž. přenesená",J114,0)</f>
        <v>0</v>
      </c>
      <c r="BI114" s="165">
        <f>IF(N114="nulová",J114,0)</f>
        <v>0</v>
      </c>
      <c r="BJ114" s="19" t="s">
        <v>79</v>
      </c>
      <c r="BK114" s="165">
        <f>ROUND(I114*H114,2)</f>
        <v>0</v>
      </c>
      <c r="BL114" s="19" t="s">
        <v>171</v>
      </c>
      <c r="BM114" s="164" t="s">
        <v>1050</v>
      </c>
    </row>
    <row r="115" s="2" customFormat="1">
      <c r="A115" s="38"/>
      <c r="B115" s="39"/>
      <c r="C115" s="38"/>
      <c r="D115" s="166" t="s">
        <v>174</v>
      </c>
      <c r="E115" s="38"/>
      <c r="F115" s="167" t="s">
        <v>1051</v>
      </c>
      <c r="G115" s="38"/>
      <c r="H115" s="38"/>
      <c r="I115" s="168"/>
      <c r="J115" s="38"/>
      <c r="K115" s="38"/>
      <c r="L115" s="39"/>
      <c r="M115" s="169"/>
      <c r="N115" s="170"/>
      <c r="O115" s="72"/>
      <c r="P115" s="72"/>
      <c r="Q115" s="72"/>
      <c r="R115" s="72"/>
      <c r="S115" s="72"/>
      <c r="T115" s="73"/>
      <c r="U115" s="38"/>
      <c r="V115" s="38"/>
      <c r="W115" s="38"/>
      <c r="X115" s="38"/>
      <c r="Y115" s="38"/>
      <c r="Z115" s="38"/>
      <c r="AA115" s="38"/>
      <c r="AB115" s="38"/>
      <c r="AC115" s="38"/>
      <c r="AD115" s="38"/>
      <c r="AE115" s="38"/>
      <c r="AT115" s="19" t="s">
        <v>174</v>
      </c>
      <c r="AU115" s="19" t="s">
        <v>72</v>
      </c>
    </row>
    <row r="116" s="10" customFormat="1">
      <c r="A116" s="10"/>
      <c r="B116" s="171"/>
      <c r="C116" s="10"/>
      <c r="D116" s="166" t="s">
        <v>176</v>
      </c>
      <c r="E116" s="172" t="s">
        <v>3</v>
      </c>
      <c r="F116" s="173" t="s">
        <v>1052</v>
      </c>
      <c r="G116" s="10"/>
      <c r="H116" s="174">
        <v>4</v>
      </c>
      <c r="I116" s="175"/>
      <c r="J116" s="10"/>
      <c r="K116" s="10"/>
      <c r="L116" s="171"/>
      <c r="M116" s="176"/>
      <c r="N116" s="177"/>
      <c r="O116" s="177"/>
      <c r="P116" s="177"/>
      <c r="Q116" s="177"/>
      <c r="R116" s="177"/>
      <c r="S116" s="177"/>
      <c r="T116" s="178"/>
      <c r="U116" s="10"/>
      <c r="V116" s="10"/>
      <c r="W116" s="10"/>
      <c r="X116" s="10"/>
      <c r="Y116" s="10"/>
      <c r="Z116" s="10"/>
      <c r="AA116" s="10"/>
      <c r="AB116" s="10"/>
      <c r="AC116" s="10"/>
      <c r="AD116" s="10"/>
      <c r="AE116" s="10"/>
      <c r="AT116" s="172" t="s">
        <v>176</v>
      </c>
      <c r="AU116" s="172" t="s">
        <v>72</v>
      </c>
      <c r="AV116" s="10" t="s">
        <v>81</v>
      </c>
      <c r="AW116" s="10" t="s">
        <v>33</v>
      </c>
      <c r="AX116" s="10" t="s">
        <v>79</v>
      </c>
      <c r="AY116" s="172" t="s">
        <v>172</v>
      </c>
    </row>
    <row r="117" s="2" customFormat="1" ht="16.5" customHeight="1">
      <c r="A117" s="38"/>
      <c r="B117" s="152"/>
      <c r="C117" s="153" t="s">
        <v>236</v>
      </c>
      <c r="D117" s="153" t="s">
        <v>166</v>
      </c>
      <c r="E117" s="154" t="s">
        <v>347</v>
      </c>
      <c r="F117" s="155" t="s">
        <v>348</v>
      </c>
      <c r="G117" s="156" t="s">
        <v>221</v>
      </c>
      <c r="H117" s="157">
        <v>60</v>
      </c>
      <c r="I117" s="158"/>
      <c r="J117" s="159">
        <f>ROUND(I117*H117,2)</f>
        <v>0</v>
      </c>
      <c r="K117" s="155" t="s">
        <v>170</v>
      </c>
      <c r="L117" s="39"/>
      <c r="M117" s="160" t="s">
        <v>3</v>
      </c>
      <c r="N117" s="161" t="s">
        <v>43</v>
      </c>
      <c r="O117" s="72"/>
      <c r="P117" s="162">
        <f>O117*H117</f>
        <v>0</v>
      </c>
      <c r="Q117" s="162">
        <v>0</v>
      </c>
      <c r="R117" s="162">
        <f>Q117*H117</f>
        <v>0</v>
      </c>
      <c r="S117" s="162">
        <v>0</v>
      </c>
      <c r="T117" s="163">
        <f>S117*H117</f>
        <v>0</v>
      </c>
      <c r="U117" s="38"/>
      <c r="V117" s="38"/>
      <c r="W117" s="38"/>
      <c r="X117" s="38"/>
      <c r="Y117" s="38"/>
      <c r="Z117" s="38"/>
      <c r="AA117" s="38"/>
      <c r="AB117" s="38"/>
      <c r="AC117" s="38"/>
      <c r="AD117" s="38"/>
      <c r="AE117" s="38"/>
      <c r="AR117" s="164" t="s">
        <v>171</v>
      </c>
      <c r="AT117" s="164" t="s">
        <v>166</v>
      </c>
      <c r="AU117" s="164" t="s">
        <v>72</v>
      </c>
      <c r="AY117" s="19" t="s">
        <v>172</v>
      </c>
      <c r="BE117" s="165">
        <f>IF(N117="základní",J117,0)</f>
        <v>0</v>
      </c>
      <c r="BF117" s="165">
        <f>IF(N117="snížená",J117,0)</f>
        <v>0</v>
      </c>
      <c r="BG117" s="165">
        <f>IF(N117="zákl. přenesená",J117,0)</f>
        <v>0</v>
      </c>
      <c r="BH117" s="165">
        <f>IF(N117="sníž. přenesená",J117,0)</f>
        <v>0</v>
      </c>
      <c r="BI117" s="165">
        <f>IF(N117="nulová",J117,0)</f>
        <v>0</v>
      </c>
      <c r="BJ117" s="19" t="s">
        <v>79</v>
      </c>
      <c r="BK117" s="165">
        <f>ROUND(I117*H117,2)</f>
        <v>0</v>
      </c>
      <c r="BL117" s="19" t="s">
        <v>171</v>
      </c>
      <c r="BM117" s="164" t="s">
        <v>1053</v>
      </c>
    </row>
    <row r="118" s="2" customFormat="1">
      <c r="A118" s="38"/>
      <c r="B118" s="39"/>
      <c r="C118" s="38"/>
      <c r="D118" s="166" t="s">
        <v>174</v>
      </c>
      <c r="E118" s="38"/>
      <c r="F118" s="167" t="s">
        <v>350</v>
      </c>
      <c r="G118" s="38"/>
      <c r="H118" s="38"/>
      <c r="I118" s="168"/>
      <c r="J118" s="38"/>
      <c r="K118" s="38"/>
      <c r="L118" s="39"/>
      <c r="M118" s="169"/>
      <c r="N118" s="170"/>
      <c r="O118" s="72"/>
      <c r="P118" s="72"/>
      <c r="Q118" s="72"/>
      <c r="R118" s="72"/>
      <c r="S118" s="72"/>
      <c r="T118" s="73"/>
      <c r="U118" s="38"/>
      <c r="V118" s="38"/>
      <c r="W118" s="38"/>
      <c r="X118" s="38"/>
      <c r="Y118" s="38"/>
      <c r="Z118" s="38"/>
      <c r="AA118" s="38"/>
      <c r="AB118" s="38"/>
      <c r="AC118" s="38"/>
      <c r="AD118" s="38"/>
      <c r="AE118" s="38"/>
      <c r="AT118" s="19" t="s">
        <v>174</v>
      </c>
      <c r="AU118" s="19" t="s">
        <v>72</v>
      </c>
    </row>
    <row r="119" s="2" customFormat="1" ht="16.5" customHeight="1">
      <c r="A119" s="38"/>
      <c r="B119" s="152"/>
      <c r="C119" s="153" t="s">
        <v>241</v>
      </c>
      <c r="D119" s="153" t="s">
        <v>166</v>
      </c>
      <c r="E119" s="154" t="s">
        <v>353</v>
      </c>
      <c r="F119" s="155" t="s">
        <v>354</v>
      </c>
      <c r="G119" s="156" t="s">
        <v>221</v>
      </c>
      <c r="H119" s="157">
        <v>58</v>
      </c>
      <c r="I119" s="158"/>
      <c r="J119" s="159">
        <f>ROUND(I119*H119,2)</f>
        <v>0</v>
      </c>
      <c r="K119" s="155" t="s">
        <v>170</v>
      </c>
      <c r="L119" s="39"/>
      <c r="M119" s="160" t="s">
        <v>3</v>
      </c>
      <c r="N119" s="161" t="s">
        <v>43</v>
      </c>
      <c r="O119" s="72"/>
      <c r="P119" s="162">
        <f>O119*H119</f>
        <v>0</v>
      </c>
      <c r="Q119" s="162">
        <v>0</v>
      </c>
      <c r="R119" s="162">
        <f>Q119*H119</f>
        <v>0</v>
      </c>
      <c r="S119" s="162">
        <v>0</v>
      </c>
      <c r="T119" s="163">
        <f>S119*H119</f>
        <v>0</v>
      </c>
      <c r="U119" s="38"/>
      <c r="V119" s="38"/>
      <c r="W119" s="38"/>
      <c r="X119" s="38"/>
      <c r="Y119" s="38"/>
      <c r="Z119" s="38"/>
      <c r="AA119" s="38"/>
      <c r="AB119" s="38"/>
      <c r="AC119" s="38"/>
      <c r="AD119" s="38"/>
      <c r="AE119" s="38"/>
      <c r="AR119" s="164" t="s">
        <v>171</v>
      </c>
      <c r="AT119" s="164" t="s">
        <v>166</v>
      </c>
      <c r="AU119" s="164" t="s">
        <v>72</v>
      </c>
      <c r="AY119" s="19" t="s">
        <v>172</v>
      </c>
      <c r="BE119" s="165">
        <f>IF(N119="základní",J119,0)</f>
        <v>0</v>
      </c>
      <c r="BF119" s="165">
        <f>IF(N119="snížená",J119,0)</f>
        <v>0</v>
      </c>
      <c r="BG119" s="165">
        <f>IF(N119="zákl. přenesená",J119,0)</f>
        <v>0</v>
      </c>
      <c r="BH119" s="165">
        <f>IF(N119="sníž. přenesená",J119,0)</f>
        <v>0</v>
      </c>
      <c r="BI119" s="165">
        <f>IF(N119="nulová",J119,0)</f>
        <v>0</v>
      </c>
      <c r="BJ119" s="19" t="s">
        <v>79</v>
      </c>
      <c r="BK119" s="165">
        <f>ROUND(I119*H119,2)</f>
        <v>0</v>
      </c>
      <c r="BL119" s="19" t="s">
        <v>171</v>
      </c>
      <c r="BM119" s="164" t="s">
        <v>1054</v>
      </c>
    </row>
    <row r="120" s="2" customFormat="1">
      <c r="A120" s="38"/>
      <c r="B120" s="39"/>
      <c r="C120" s="38"/>
      <c r="D120" s="166" t="s">
        <v>174</v>
      </c>
      <c r="E120" s="38"/>
      <c r="F120" s="167" t="s">
        <v>356</v>
      </c>
      <c r="G120" s="38"/>
      <c r="H120" s="38"/>
      <c r="I120" s="168"/>
      <c r="J120" s="38"/>
      <c r="K120" s="38"/>
      <c r="L120" s="39"/>
      <c r="M120" s="169"/>
      <c r="N120" s="170"/>
      <c r="O120" s="72"/>
      <c r="P120" s="72"/>
      <c r="Q120" s="72"/>
      <c r="R120" s="72"/>
      <c r="S120" s="72"/>
      <c r="T120" s="73"/>
      <c r="U120" s="38"/>
      <c r="V120" s="38"/>
      <c r="W120" s="38"/>
      <c r="X120" s="38"/>
      <c r="Y120" s="38"/>
      <c r="Z120" s="38"/>
      <c r="AA120" s="38"/>
      <c r="AB120" s="38"/>
      <c r="AC120" s="38"/>
      <c r="AD120" s="38"/>
      <c r="AE120" s="38"/>
      <c r="AT120" s="19" t="s">
        <v>174</v>
      </c>
      <c r="AU120" s="19" t="s">
        <v>72</v>
      </c>
    </row>
    <row r="121" s="2" customFormat="1" ht="16.5" customHeight="1">
      <c r="A121" s="38"/>
      <c r="B121" s="152"/>
      <c r="C121" s="153" t="s">
        <v>246</v>
      </c>
      <c r="D121" s="153" t="s">
        <v>166</v>
      </c>
      <c r="E121" s="154" t="s">
        <v>1055</v>
      </c>
      <c r="F121" s="155" t="s">
        <v>1056</v>
      </c>
      <c r="G121" s="156" t="s">
        <v>255</v>
      </c>
      <c r="H121" s="157">
        <v>11.800000000000001</v>
      </c>
      <c r="I121" s="158"/>
      <c r="J121" s="159">
        <f>ROUND(I121*H121,2)</f>
        <v>0</v>
      </c>
      <c r="K121" s="155" t="s">
        <v>170</v>
      </c>
      <c r="L121" s="39"/>
      <c r="M121" s="160" t="s">
        <v>3</v>
      </c>
      <c r="N121" s="161" t="s">
        <v>43</v>
      </c>
      <c r="O121" s="72"/>
      <c r="P121" s="162">
        <f>O121*H121</f>
        <v>0</v>
      </c>
      <c r="Q121" s="162">
        <v>0</v>
      </c>
      <c r="R121" s="162">
        <f>Q121*H121</f>
        <v>0</v>
      </c>
      <c r="S121" s="162">
        <v>0</v>
      </c>
      <c r="T121" s="163">
        <f>S121*H121</f>
        <v>0</v>
      </c>
      <c r="U121" s="38"/>
      <c r="V121" s="38"/>
      <c r="W121" s="38"/>
      <c r="X121" s="38"/>
      <c r="Y121" s="38"/>
      <c r="Z121" s="38"/>
      <c r="AA121" s="38"/>
      <c r="AB121" s="38"/>
      <c r="AC121" s="38"/>
      <c r="AD121" s="38"/>
      <c r="AE121" s="38"/>
      <c r="AR121" s="164" t="s">
        <v>171</v>
      </c>
      <c r="AT121" s="164" t="s">
        <v>166</v>
      </c>
      <c r="AU121" s="164" t="s">
        <v>72</v>
      </c>
      <c r="AY121" s="19" t="s">
        <v>172</v>
      </c>
      <c r="BE121" s="165">
        <f>IF(N121="základní",J121,0)</f>
        <v>0</v>
      </c>
      <c r="BF121" s="165">
        <f>IF(N121="snížená",J121,0)</f>
        <v>0</v>
      </c>
      <c r="BG121" s="165">
        <f>IF(N121="zákl. přenesená",J121,0)</f>
        <v>0</v>
      </c>
      <c r="BH121" s="165">
        <f>IF(N121="sníž. přenesená",J121,0)</f>
        <v>0</v>
      </c>
      <c r="BI121" s="165">
        <f>IF(N121="nulová",J121,0)</f>
        <v>0</v>
      </c>
      <c r="BJ121" s="19" t="s">
        <v>79</v>
      </c>
      <c r="BK121" s="165">
        <f>ROUND(I121*H121,2)</f>
        <v>0</v>
      </c>
      <c r="BL121" s="19" t="s">
        <v>171</v>
      </c>
      <c r="BM121" s="164" t="s">
        <v>1057</v>
      </c>
    </row>
    <row r="122" s="2" customFormat="1">
      <c r="A122" s="38"/>
      <c r="B122" s="39"/>
      <c r="C122" s="38"/>
      <c r="D122" s="166" t="s">
        <v>174</v>
      </c>
      <c r="E122" s="38"/>
      <c r="F122" s="167" t="s">
        <v>1058</v>
      </c>
      <c r="G122" s="38"/>
      <c r="H122" s="38"/>
      <c r="I122" s="168"/>
      <c r="J122" s="38"/>
      <c r="K122" s="38"/>
      <c r="L122" s="39"/>
      <c r="M122" s="169"/>
      <c r="N122" s="170"/>
      <c r="O122" s="72"/>
      <c r="P122" s="72"/>
      <c r="Q122" s="72"/>
      <c r="R122" s="72"/>
      <c r="S122" s="72"/>
      <c r="T122" s="73"/>
      <c r="U122" s="38"/>
      <c r="V122" s="38"/>
      <c r="W122" s="38"/>
      <c r="X122" s="38"/>
      <c r="Y122" s="38"/>
      <c r="Z122" s="38"/>
      <c r="AA122" s="38"/>
      <c r="AB122" s="38"/>
      <c r="AC122" s="38"/>
      <c r="AD122" s="38"/>
      <c r="AE122" s="38"/>
      <c r="AT122" s="19" t="s">
        <v>174</v>
      </c>
      <c r="AU122" s="19" t="s">
        <v>72</v>
      </c>
    </row>
    <row r="123" s="10" customFormat="1">
      <c r="A123" s="10"/>
      <c r="B123" s="171"/>
      <c r="C123" s="10"/>
      <c r="D123" s="166" t="s">
        <v>176</v>
      </c>
      <c r="E123" s="172" t="s">
        <v>3</v>
      </c>
      <c r="F123" s="173" t="s">
        <v>1059</v>
      </c>
      <c r="G123" s="10"/>
      <c r="H123" s="174">
        <v>11.800000000000001</v>
      </c>
      <c r="I123" s="175"/>
      <c r="J123" s="10"/>
      <c r="K123" s="10"/>
      <c r="L123" s="171"/>
      <c r="M123" s="176"/>
      <c r="N123" s="177"/>
      <c r="O123" s="177"/>
      <c r="P123" s="177"/>
      <c r="Q123" s="177"/>
      <c r="R123" s="177"/>
      <c r="S123" s="177"/>
      <c r="T123" s="178"/>
      <c r="U123" s="10"/>
      <c r="V123" s="10"/>
      <c r="W123" s="10"/>
      <c r="X123" s="10"/>
      <c r="Y123" s="10"/>
      <c r="Z123" s="10"/>
      <c r="AA123" s="10"/>
      <c r="AB123" s="10"/>
      <c r="AC123" s="10"/>
      <c r="AD123" s="10"/>
      <c r="AE123" s="10"/>
      <c r="AT123" s="172" t="s">
        <v>176</v>
      </c>
      <c r="AU123" s="172" t="s">
        <v>72</v>
      </c>
      <c r="AV123" s="10" t="s">
        <v>81</v>
      </c>
      <c r="AW123" s="10" t="s">
        <v>33</v>
      </c>
      <c r="AX123" s="10" t="s">
        <v>79</v>
      </c>
      <c r="AY123" s="172" t="s">
        <v>172</v>
      </c>
    </row>
    <row r="124" s="2" customFormat="1" ht="16.5" customHeight="1">
      <c r="A124" s="38"/>
      <c r="B124" s="152"/>
      <c r="C124" s="153" t="s">
        <v>252</v>
      </c>
      <c r="D124" s="153" t="s">
        <v>166</v>
      </c>
      <c r="E124" s="154" t="s">
        <v>1060</v>
      </c>
      <c r="F124" s="155" t="s">
        <v>1061</v>
      </c>
      <c r="G124" s="156" t="s">
        <v>255</v>
      </c>
      <c r="H124" s="157">
        <v>11.800000000000001</v>
      </c>
      <c r="I124" s="158"/>
      <c r="J124" s="159">
        <f>ROUND(I124*H124,2)</f>
        <v>0</v>
      </c>
      <c r="K124" s="155" t="s">
        <v>170</v>
      </c>
      <c r="L124" s="39"/>
      <c r="M124" s="160" t="s">
        <v>3</v>
      </c>
      <c r="N124" s="161" t="s">
        <v>43</v>
      </c>
      <c r="O124" s="72"/>
      <c r="P124" s="162">
        <f>O124*H124</f>
        <v>0</v>
      </c>
      <c r="Q124" s="162">
        <v>0</v>
      </c>
      <c r="R124" s="162">
        <f>Q124*H124</f>
        <v>0</v>
      </c>
      <c r="S124" s="162">
        <v>0</v>
      </c>
      <c r="T124" s="163">
        <f>S124*H124</f>
        <v>0</v>
      </c>
      <c r="U124" s="38"/>
      <c r="V124" s="38"/>
      <c r="W124" s="38"/>
      <c r="X124" s="38"/>
      <c r="Y124" s="38"/>
      <c r="Z124" s="38"/>
      <c r="AA124" s="38"/>
      <c r="AB124" s="38"/>
      <c r="AC124" s="38"/>
      <c r="AD124" s="38"/>
      <c r="AE124" s="38"/>
      <c r="AR124" s="164" t="s">
        <v>171</v>
      </c>
      <c r="AT124" s="164" t="s">
        <v>166</v>
      </c>
      <c r="AU124" s="164" t="s">
        <v>72</v>
      </c>
      <c r="AY124" s="19" t="s">
        <v>172</v>
      </c>
      <c r="BE124" s="165">
        <f>IF(N124="základní",J124,0)</f>
        <v>0</v>
      </c>
      <c r="BF124" s="165">
        <f>IF(N124="snížená",J124,0)</f>
        <v>0</v>
      </c>
      <c r="BG124" s="165">
        <f>IF(N124="zákl. přenesená",J124,0)</f>
        <v>0</v>
      </c>
      <c r="BH124" s="165">
        <f>IF(N124="sníž. přenesená",J124,0)</f>
        <v>0</v>
      </c>
      <c r="BI124" s="165">
        <f>IF(N124="nulová",J124,0)</f>
        <v>0</v>
      </c>
      <c r="BJ124" s="19" t="s">
        <v>79</v>
      </c>
      <c r="BK124" s="165">
        <f>ROUND(I124*H124,2)</f>
        <v>0</v>
      </c>
      <c r="BL124" s="19" t="s">
        <v>171</v>
      </c>
      <c r="BM124" s="164" t="s">
        <v>1062</v>
      </c>
    </row>
    <row r="125" s="2" customFormat="1">
      <c r="A125" s="38"/>
      <c r="B125" s="39"/>
      <c r="C125" s="38"/>
      <c r="D125" s="166" t="s">
        <v>174</v>
      </c>
      <c r="E125" s="38"/>
      <c r="F125" s="167" t="s">
        <v>1063</v>
      </c>
      <c r="G125" s="38"/>
      <c r="H125" s="38"/>
      <c r="I125" s="168"/>
      <c r="J125" s="38"/>
      <c r="K125" s="38"/>
      <c r="L125" s="39"/>
      <c r="M125" s="169"/>
      <c r="N125" s="170"/>
      <c r="O125" s="72"/>
      <c r="P125" s="72"/>
      <c r="Q125" s="72"/>
      <c r="R125" s="72"/>
      <c r="S125" s="72"/>
      <c r="T125" s="73"/>
      <c r="U125" s="38"/>
      <c r="V125" s="38"/>
      <c r="W125" s="38"/>
      <c r="X125" s="38"/>
      <c r="Y125" s="38"/>
      <c r="Z125" s="38"/>
      <c r="AA125" s="38"/>
      <c r="AB125" s="38"/>
      <c r="AC125" s="38"/>
      <c r="AD125" s="38"/>
      <c r="AE125" s="38"/>
      <c r="AT125" s="19" t="s">
        <v>174</v>
      </c>
      <c r="AU125" s="19" t="s">
        <v>72</v>
      </c>
    </row>
    <row r="126" s="10" customFormat="1">
      <c r="A126" s="10"/>
      <c r="B126" s="171"/>
      <c r="C126" s="10"/>
      <c r="D126" s="166" t="s">
        <v>176</v>
      </c>
      <c r="E126" s="172" t="s">
        <v>3</v>
      </c>
      <c r="F126" s="173" t="s">
        <v>1059</v>
      </c>
      <c r="G126" s="10"/>
      <c r="H126" s="174">
        <v>11.800000000000001</v>
      </c>
      <c r="I126" s="175"/>
      <c r="J126" s="10"/>
      <c r="K126" s="10"/>
      <c r="L126" s="171"/>
      <c r="M126" s="176"/>
      <c r="N126" s="177"/>
      <c r="O126" s="177"/>
      <c r="P126" s="177"/>
      <c r="Q126" s="177"/>
      <c r="R126" s="177"/>
      <c r="S126" s="177"/>
      <c r="T126" s="178"/>
      <c r="U126" s="10"/>
      <c r="V126" s="10"/>
      <c r="W126" s="10"/>
      <c r="X126" s="10"/>
      <c r="Y126" s="10"/>
      <c r="Z126" s="10"/>
      <c r="AA126" s="10"/>
      <c r="AB126" s="10"/>
      <c r="AC126" s="10"/>
      <c r="AD126" s="10"/>
      <c r="AE126" s="10"/>
      <c r="AT126" s="172" t="s">
        <v>176</v>
      </c>
      <c r="AU126" s="172" t="s">
        <v>72</v>
      </c>
      <c r="AV126" s="10" t="s">
        <v>81</v>
      </c>
      <c r="AW126" s="10" t="s">
        <v>33</v>
      </c>
      <c r="AX126" s="10" t="s">
        <v>79</v>
      </c>
      <c r="AY126" s="172" t="s">
        <v>172</v>
      </c>
    </row>
    <row r="127" s="2" customFormat="1" ht="16.5" customHeight="1">
      <c r="A127" s="38"/>
      <c r="B127" s="152"/>
      <c r="C127" s="153" t="s">
        <v>9</v>
      </c>
      <c r="D127" s="153" t="s">
        <v>166</v>
      </c>
      <c r="E127" s="154" t="s">
        <v>1014</v>
      </c>
      <c r="F127" s="155" t="s">
        <v>1015</v>
      </c>
      <c r="G127" s="156" t="s">
        <v>255</v>
      </c>
      <c r="H127" s="157">
        <v>82.200000000000003</v>
      </c>
      <c r="I127" s="158"/>
      <c r="J127" s="159">
        <f>ROUND(I127*H127,2)</f>
        <v>0</v>
      </c>
      <c r="K127" s="155" t="s">
        <v>170</v>
      </c>
      <c r="L127" s="39"/>
      <c r="M127" s="160" t="s">
        <v>3</v>
      </c>
      <c r="N127" s="161" t="s">
        <v>43</v>
      </c>
      <c r="O127" s="72"/>
      <c r="P127" s="162">
        <f>O127*H127</f>
        <v>0</v>
      </c>
      <c r="Q127" s="162">
        <v>0</v>
      </c>
      <c r="R127" s="162">
        <f>Q127*H127</f>
        <v>0</v>
      </c>
      <c r="S127" s="162">
        <v>0</v>
      </c>
      <c r="T127" s="163">
        <f>S127*H127</f>
        <v>0</v>
      </c>
      <c r="U127" s="38"/>
      <c r="V127" s="38"/>
      <c r="W127" s="38"/>
      <c r="X127" s="38"/>
      <c r="Y127" s="38"/>
      <c r="Z127" s="38"/>
      <c r="AA127" s="38"/>
      <c r="AB127" s="38"/>
      <c r="AC127" s="38"/>
      <c r="AD127" s="38"/>
      <c r="AE127" s="38"/>
      <c r="AR127" s="164" t="s">
        <v>171</v>
      </c>
      <c r="AT127" s="164" t="s">
        <v>166</v>
      </c>
      <c r="AU127" s="164" t="s">
        <v>72</v>
      </c>
      <c r="AY127" s="19" t="s">
        <v>172</v>
      </c>
      <c r="BE127" s="165">
        <f>IF(N127="základní",J127,0)</f>
        <v>0</v>
      </c>
      <c r="BF127" s="165">
        <f>IF(N127="snížená",J127,0)</f>
        <v>0</v>
      </c>
      <c r="BG127" s="165">
        <f>IF(N127="zákl. přenesená",J127,0)</f>
        <v>0</v>
      </c>
      <c r="BH127" s="165">
        <f>IF(N127="sníž. přenesená",J127,0)</f>
        <v>0</v>
      </c>
      <c r="BI127" s="165">
        <f>IF(N127="nulová",J127,0)</f>
        <v>0</v>
      </c>
      <c r="BJ127" s="19" t="s">
        <v>79</v>
      </c>
      <c r="BK127" s="165">
        <f>ROUND(I127*H127,2)</f>
        <v>0</v>
      </c>
      <c r="BL127" s="19" t="s">
        <v>171</v>
      </c>
      <c r="BM127" s="164" t="s">
        <v>1064</v>
      </c>
    </row>
    <row r="128" s="2" customFormat="1">
      <c r="A128" s="38"/>
      <c r="B128" s="39"/>
      <c r="C128" s="38"/>
      <c r="D128" s="166" t="s">
        <v>174</v>
      </c>
      <c r="E128" s="38"/>
      <c r="F128" s="167" t="s">
        <v>1017</v>
      </c>
      <c r="G128" s="38"/>
      <c r="H128" s="38"/>
      <c r="I128" s="168"/>
      <c r="J128" s="38"/>
      <c r="K128" s="38"/>
      <c r="L128" s="39"/>
      <c r="M128" s="169"/>
      <c r="N128" s="170"/>
      <c r="O128" s="72"/>
      <c r="P128" s="72"/>
      <c r="Q128" s="72"/>
      <c r="R128" s="72"/>
      <c r="S128" s="72"/>
      <c r="T128" s="73"/>
      <c r="U128" s="38"/>
      <c r="V128" s="38"/>
      <c r="W128" s="38"/>
      <c r="X128" s="38"/>
      <c r="Y128" s="38"/>
      <c r="Z128" s="38"/>
      <c r="AA128" s="38"/>
      <c r="AB128" s="38"/>
      <c r="AC128" s="38"/>
      <c r="AD128" s="38"/>
      <c r="AE128" s="38"/>
      <c r="AT128" s="19" t="s">
        <v>174</v>
      </c>
      <c r="AU128" s="19" t="s">
        <v>72</v>
      </c>
    </row>
    <row r="129" s="10" customFormat="1">
      <c r="A129" s="10"/>
      <c r="B129" s="171"/>
      <c r="C129" s="10"/>
      <c r="D129" s="166" t="s">
        <v>176</v>
      </c>
      <c r="E129" s="172" t="s">
        <v>3</v>
      </c>
      <c r="F129" s="173" t="s">
        <v>1065</v>
      </c>
      <c r="G129" s="10"/>
      <c r="H129" s="174">
        <v>39.5</v>
      </c>
      <c r="I129" s="175"/>
      <c r="J129" s="10"/>
      <c r="K129" s="10"/>
      <c r="L129" s="171"/>
      <c r="M129" s="176"/>
      <c r="N129" s="177"/>
      <c r="O129" s="177"/>
      <c r="P129" s="177"/>
      <c r="Q129" s="177"/>
      <c r="R129" s="177"/>
      <c r="S129" s="177"/>
      <c r="T129" s="178"/>
      <c r="U129" s="10"/>
      <c r="V129" s="10"/>
      <c r="W129" s="10"/>
      <c r="X129" s="10"/>
      <c r="Y129" s="10"/>
      <c r="Z129" s="10"/>
      <c r="AA129" s="10"/>
      <c r="AB129" s="10"/>
      <c r="AC129" s="10"/>
      <c r="AD129" s="10"/>
      <c r="AE129" s="10"/>
      <c r="AT129" s="172" t="s">
        <v>176</v>
      </c>
      <c r="AU129" s="172" t="s">
        <v>72</v>
      </c>
      <c r="AV129" s="10" t="s">
        <v>81</v>
      </c>
      <c r="AW129" s="10" t="s">
        <v>33</v>
      </c>
      <c r="AX129" s="10" t="s">
        <v>72</v>
      </c>
      <c r="AY129" s="172" t="s">
        <v>172</v>
      </c>
    </row>
    <row r="130" s="10" customFormat="1">
      <c r="A130" s="10"/>
      <c r="B130" s="171"/>
      <c r="C130" s="10"/>
      <c r="D130" s="166" t="s">
        <v>176</v>
      </c>
      <c r="E130" s="172" t="s">
        <v>3</v>
      </c>
      <c r="F130" s="173" t="s">
        <v>1066</v>
      </c>
      <c r="G130" s="10"/>
      <c r="H130" s="174">
        <v>42.700000000000003</v>
      </c>
      <c r="I130" s="175"/>
      <c r="J130" s="10"/>
      <c r="K130" s="10"/>
      <c r="L130" s="171"/>
      <c r="M130" s="176"/>
      <c r="N130" s="177"/>
      <c r="O130" s="177"/>
      <c r="P130" s="177"/>
      <c r="Q130" s="177"/>
      <c r="R130" s="177"/>
      <c r="S130" s="177"/>
      <c r="T130" s="178"/>
      <c r="U130" s="10"/>
      <c r="V130" s="10"/>
      <c r="W130" s="10"/>
      <c r="X130" s="10"/>
      <c r="Y130" s="10"/>
      <c r="Z130" s="10"/>
      <c r="AA130" s="10"/>
      <c r="AB130" s="10"/>
      <c r="AC130" s="10"/>
      <c r="AD130" s="10"/>
      <c r="AE130" s="10"/>
      <c r="AT130" s="172" t="s">
        <v>176</v>
      </c>
      <c r="AU130" s="172" t="s">
        <v>72</v>
      </c>
      <c r="AV130" s="10" t="s">
        <v>81</v>
      </c>
      <c r="AW130" s="10" t="s">
        <v>33</v>
      </c>
      <c r="AX130" s="10" t="s">
        <v>72</v>
      </c>
      <c r="AY130" s="172" t="s">
        <v>172</v>
      </c>
    </row>
    <row r="131" s="11" customFormat="1">
      <c r="A131" s="11"/>
      <c r="B131" s="180"/>
      <c r="C131" s="11"/>
      <c r="D131" s="166" t="s">
        <v>176</v>
      </c>
      <c r="E131" s="181" t="s">
        <v>3</v>
      </c>
      <c r="F131" s="182" t="s">
        <v>197</v>
      </c>
      <c r="G131" s="11"/>
      <c r="H131" s="183">
        <v>82.200000000000003</v>
      </c>
      <c r="I131" s="184"/>
      <c r="J131" s="11"/>
      <c r="K131" s="11"/>
      <c r="L131" s="180"/>
      <c r="M131" s="185"/>
      <c r="N131" s="186"/>
      <c r="O131" s="186"/>
      <c r="P131" s="186"/>
      <c r="Q131" s="186"/>
      <c r="R131" s="186"/>
      <c r="S131" s="186"/>
      <c r="T131" s="187"/>
      <c r="U131" s="11"/>
      <c r="V131" s="11"/>
      <c r="W131" s="11"/>
      <c r="X131" s="11"/>
      <c r="Y131" s="11"/>
      <c r="Z131" s="11"/>
      <c r="AA131" s="11"/>
      <c r="AB131" s="11"/>
      <c r="AC131" s="11"/>
      <c r="AD131" s="11"/>
      <c r="AE131" s="11"/>
      <c r="AT131" s="181" t="s">
        <v>176</v>
      </c>
      <c r="AU131" s="181" t="s">
        <v>72</v>
      </c>
      <c r="AV131" s="11" t="s">
        <v>171</v>
      </c>
      <c r="AW131" s="11" t="s">
        <v>33</v>
      </c>
      <c r="AX131" s="11" t="s">
        <v>79</v>
      </c>
      <c r="AY131" s="181" t="s">
        <v>172</v>
      </c>
    </row>
    <row r="132" s="2" customFormat="1" ht="16.5" customHeight="1">
      <c r="A132" s="38"/>
      <c r="B132" s="152"/>
      <c r="C132" s="153" t="s">
        <v>262</v>
      </c>
      <c r="D132" s="153" t="s">
        <v>166</v>
      </c>
      <c r="E132" s="154" t="s">
        <v>1067</v>
      </c>
      <c r="F132" s="155" t="s">
        <v>1068</v>
      </c>
      <c r="G132" s="156" t="s">
        <v>221</v>
      </c>
      <c r="H132" s="157">
        <v>30</v>
      </c>
      <c r="I132" s="158"/>
      <c r="J132" s="159">
        <f>ROUND(I132*H132,2)</f>
        <v>0</v>
      </c>
      <c r="K132" s="155" t="s">
        <v>170</v>
      </c>
      <c r="L132" s="39"/>
      <c r="M132" s="160" t="s">
        <v>3</v>
      </c>
      <c r="N132" s="161" t="s">
        <v>43</v>
      </c>
      <c r="O132" s="72"/>
      <c r="P132" s="162">
        <f>O132*H132</f>
        <v>0</v>
      </c>
      <c r="Q132" s="162">
        <v>0</v>
      </c>
      <c r="R132" s="162">
        <f>Q132*H132</f>
        <v>0</v>
      </c>
      <c r="S132" s="162">
        <v>0</v>
      </c>
      <c r="T132" s="163">
        <f>S132*H132</f>
        <v>0</v>
      </c>
      <c r="U132" s="38"/>
      <c r="V132" s="38"/>
      <c r="W132" s="38"/>
      <c r="X132" s="38"/>
      <c r="Y132" s="38"/>
      <c r="Z132" s="38"/>
      <c r="AA132" s="38"/>
      <c r="AB132" s="38"/>
      <c r="AC132" s="38"/>
      <c r="AD132" s="38"/>
      <c r="AE132" s="38"/>
      <c r="AR132" s="164" t="s">
        <v>171</v>
      </c>
      <c r="AT132" s="164" t="s">
        <v>166</v>
      </c>
      <c r="AU132" s="164" t="s">
        <v>72</v>
      </c>
      <c r="AY132" s="19" t="s">
        <v>172</v>
      </c>
      <c r="BE132" s="165">
        <f>IF(N132="základní",J132,0)</f>
        <v>0</v>
      </c>
      <c r="BF132" s="165">
        <f>IF(N132="snížená",J132,0)</f>
        <v>0</v>
      </c>
      <c r="BG132" s="165">
        <f>IF(N132="zákl. přenesená",J132,0)</f>
        <v>0</v>
      </c>
      <c r="BH132" s="165">
        <f>IF(N132="sníž. přenesená",J132,0)</f>
        <v>0</v>
      </c>
      <c r="BI132" s="165">
        <f>IF(N132="nulová",J132,0)</f>
        <v>0</v>
      </c>
      <c r="BJ132" s="19" t="s">
        <v>79</v>
      </c>
      <c r="BK132" s="165">
        <f>ROUND(I132*H132,2)</f>
        <v>0</v>
      </c>
      <c r="BL132" s="19" t="s">
        <v>171</v>
      </c>
      <c r="BM132" s="164" t="s">
        <v>1069</v>
      </c>
    </row>
    <row r="133" s="2" customFormat="1">
      <c r="A133" s="38"/>
      <c r="B133" s="39"/>
      <c r="C133" s="38"/>
      <c r="D133" s="166" t="s">
        <v>174</v>
      </c>
      <c r="E133" s="38"/>
      <c r="F133" s="167" t="s">
        <v>1070</v>
      </c>
      <c r="G133" s="38"/>
      <c r="H133" s="38"/>
      <c r="I133" s="168"/>
      <c r="J133" s="38"/>
      <c r="K133" s="38"/>
      <c r="L133" s="39"/>
      <c r="M133" s="169"/>
      <c r="N133" s="170"/>
      <c r="O133" s="72"/>
      <c r="P133" s="72"/>
      <c r="Q133" s="72"/>
      <c r="R133" s="72"/>
      <c r="S133" s="72"/>
      <c r="T133" s="73"/>
      <c r="U133" s="38"/>
      <c r="V133" s="38"/>
      <c r="W133" s="38"/>
      <c r="X133" s="38"/>
      <c r="Y133" s="38"/>
      <c r="Z133" s="38"/>
      <c r="AA133" s="38"/>
      <c r="AB133" s="38"/>
      <c r="AC133" s="38"/>
      <c r="AD133" s="38"/>
      <c r="AE133" s="38"/>
      <c r="AT133" s="19" t="s">
        <v>174</v>
      </c>
      <c r="AU133" s="19" t="s">
        <v>72</v>
      </c>
    </row>
    <row r="134" s="2" customFormat="1" ht="16.5" customHeight="1">
      <c r="A134" s="38"/>
      <c r="B134" s="152"/>
      <c r="C134" s="188" t="s">
        <v>266</v>
      </c>
      <c r="D134" s="188" t="s">
        <v>211</v>
      </c>
      <c r="E134" s="189" t="s">
        <v>1071</v>
      </c>
      <c r="F134" s="190" t="s">
        <v>1072</v>
      </c>
      <c r="G134" s="191" t="s">
        <v>221</v>
      </c>
      <c r="H134" s="192">
        <v>20</v>
      </c>
      <c r="I134" s="193"/>
      <c r="J134" s="194">
        <f>ROUND(I134*H134,2)</f>
        <v>0</v>
      </c>
      <c r="K134" s="190" t="s">
        <v>170</v>
      </c>
      <c r="L134" s="195"/>
      <c r="M134" s="196" t="s">
        <v>3</v>
      </c>
      <c r="N134" s="197" t="s">
        <v>43</v>
      </c>
      <c r="O134" s="72"/>
      <c r="P134" s="162">
        <f>O134*H134</f>
        <v>0</v>
      </c>
      <c r="Q134" s="162">
        <v>0.00032000000000000003</v>
      </c>
      <c r="R134" s="162">
        <f>Q134*H134</f>
        <v>0.0064000000000000003</v>
      </c>
      <c r="S134" s="162">
        <v>0</v>
      </c>
      <c r="T134" s="163">
        <f>S134*H134</f>
        <v>0</v>
      </c>
      <c r="U134" s="38"/>
      <c r="V134" s="38"/>
      <c r="W134" s="38"/>
      <c r="X134" s="38"/>
      <c r="Y134" s="38"/>
      <c r="Z134" s="38"/>
      <c r="AA134" s="38"/>
      <c r="AB134" s="38"/>
      <c r="AC134" s="38"/>
      <c r="AD134" s="38"/>
      <c r="AE134" s="38"/>
      <c r="AR134" s="164" t="s">
        <v>218</v>
      </c>
      <c r="AT134" s="164" t="s">
        <v>211</v>
      </c>
      <c r="AU134" s="164" t="s">
        <v>72</v>
      </c>
      <c r="AY134" s="19" t="s">
        <v>172</v>
      </c>
      <c r="BE134" s="165">
        <f>IF(N134="základní",J134,0)</f>
        <v>0</v>
      </c>
      <c r="BF134" s="165">
        <f>IF(N134="snížená",J134,0)</f>
        <v>0</v>
      </c>
      <c r="BG134" s="165">
        <f>IF(N134="zákl. přenesená",J134,0)</f>
        <v>0</v>
      </c>
      <c r="BH134" s="165">
        <f>IF(N134="sníž. přenesená",J134,0)</f>
        <v>0</v>
      </c>
      <c r="BI134" s="165">
        <f>IF(N134="nulová",J134,0)</f>
        <v>0</v>
      </c>
      <c r="BJ134" s="19" t="s">
        <v>79</v>
      </c>
      <c r="BK134" s="165">
        <f>ROUND(I134*H134,2)</f>
        <v>0</v>
      </c>
      <c r="BL134" s="19" t="s">
        <v>171</v>
      </c>
      <c r="BM134" s="164" t="s">
        <v>1073</v>
      </c>
    </row>
    <row r="135" s="2" customFormat="1">
      <c r="A135" s="38"/>
      <c r="B135" s="39"/>
      <c r="C135" s="38"/>
      <c r="D135" s="166" t="s">
        <v>174</v>
      </c>
      <c r="E135" s="38"/>
      <c r="F135" s="167" t="s">
        <v>1072</v>
      </c>
      <c r="G135" s="38"/>
      <c r="H135" s="38"/>
      <c r="I135" s="168"/>
      <c r="J135" s="38"/>
      <c r="K135" s="38"/>
      <c r="L135" s="39"/>
      <c r="M135" s="169"/>
      <c r="N135" s="170"/>
      <c r="O135" s="72"/>
      <c r="P135" s="72"/>
      <c r="Q135" s="72"/>
      <c r="R135" s="72"/>
      <c r="S135" s="72"/>
      <c r="T135" s="73"/>
      <c r="U135" s="38"/>
      <c r="V135" s="38"/>
      <c r="W135" s="38"/>
      <c r="X135" s="38"/>
      <c r="Y135" s="38"/>
      <c r="Z135" s="38"/>
      <c r="AA135" s="38"/>
      <c r="AB135" s="38"/>
      <c r="AC135" s="38"/>
      <c r="AD135" s="38"/>
      <c r="AE135" s="38"/>
      <c r="AT135" s="19" t="s">
        <v>174</v>
      </c>
      <c r="AU135" s="19" t="s">
        <v>72</v>
      </c>
    </row>
    <row r="136" s="2" customFormat="1" ht="16.5" customHeight="1">
      <c r="A136" s="38"/>
      <c r="B136" s="152"/>
      <c r="C136" s="188" t="s">
        <v>271</v>
      </c>
      <c r="D136" s="188" t="s">
        <v>211</v>
      </c>
      <c r="E136" s="189" t="s">
        <v>1074</v>
      </c>
      <c r="F136" s="190" t="s">
        <v>1075</v>
      </c>
      <c r="G136" s="191" t="s">
        <v>221</v>
      </c>
      <c r="H136" s="192">
        <v>200</v>
      </c>
      <c r="I136" s="193"/>
      <c r="J136" s="194">
        <f>ROUND(I136*H136,2)</f>
        <v>0</v>
      </c>
      <c r="K136" s="190" t="s">
        <v>170</v>
      </c>
      <c r="L136" s="195"/>
      <c r="M136" s="196" t="s">
        <v>3</v>
      </c>
      <c r="N136" s="197" t="s">
        <v>43</v>
      </c>
      <c r="O136" s="72"/>
      <c r="P136" s="162">
        <f>O136*H136</f>
        <v>0</v>
      </c>
      <c r="Q136" s="162">
        <v>0.00040999999999999999</v>
      </c>
      <c r="R136" s="162">
        <f>Q136*H136</f>
        <v>0.082000000000000003</v>
      </c>
      <c r="S136" s="162">
        <v>0</v>
      </c>
      <c r="T136" s="163">
        <f>S136*H136</f>
        <v>0</v>
      </c>
      <c r="U136" s="38"/>
      <c r="V136" s="38"/>
      <c r="W136" s="38"/>
      <c r="X136" s="38"/>
      <c r="Y136" s="38"/>
      <c r="Z136" s="38"/>
      <c r="AA136" s="38"/>
      <c r="AB136" s="38"/>
      <c r="AC136" s="38"/>
      <c r="AD136" s="38"/>
      <c r="AE136" s="38"/>
      <c r="AR136" s="164" t="s">
        <v>218</v>
      </c>
      <c r="AT136" s="164" t="s">
        <v>211</v>
      </c>
      <c r="AU136" s="164" t="s">
        <v>72</v>
      </c>
      <c r="AY136" s="19" t="s">
        <v>172</v>
      </c>
      <c r="BE136" s="165">
        <f>IF(N136="základní",J136,0)</f>
        <v>0</v>
      </c>
      <c r="BF136" s="165">
        <f>IF(N136="snížená",J136,0)</f>
        <v>0</v>
      </c>
      <c r="BG136" s="165">
        <f>IF(N136="zákl. přenesená",J136,0)</f>
        <v>0</v>
      </c>
      <c r="BH136" s="165">
        <f>IF(N136="sníž. přenesená",J136,0)</f>
        <v>0</v>
      </c>
      <c r="BI136" s="165">
        <f>IF(N136="nulová",J136,0)</f>
        <v>0</v>
      </c>
      <c r="BJ136" s="19" t="s">
        <v>79</v>
      </c>
      <c r="BK136" s="165">
        <f>ROUND(I136*H136,2)</f>
        <v>0</v>
      </c>
      <c r="BL136" s="19" t="s">
        <v>171</v>
      </c>
      <c r="BM136" s="164" t="s">
        <v>1076</v>
      </c>
    </row>
    <row r="137" s="2" customFormat="1">
      <c r="A137" s="38"/>
      <c r="B137" s="39"/>
      <c r="C137" s="38"/>
      <c r="D137" s="166" t="s">
        <v>174</v>
      </c>
      <c r="E137" s="38"/>
      <c r="F137" s="167" t="s">
        <v>1075</v>
      </c>
      <c r="G137" s="38"/>
      <c r="H137" s="38"/>
      <c r="I137" s="168"/>
      <c r="J137" s="38"/>
      <c r="K137" s="38"/>
      <c r="L137" s="39"/>
      <c r="M137" s="169"/>
      <c r="N137" s="170"/>
      <c r="O137" s="72"/>
      <c r="P137" s="72"/>
      <c r="Q137" s="72"/>
      <c r="R137" s="72"/>
      <c r="S137" s="72"/>
      <c r="T137" s="73"/>
      <c r="U137" s="38"/>
      <c r="V137" s="38"/>
      <c r="W137" s="38"/>
      <c r="X137" s="38"/>
      <c r="Y137" s="38"/>
      <c r="Z137" s="38"/>
      <c r="AA137" s="38"/>
      <c r="AB137" s="38"/>
      <c r="AC137" s="38"/>
      <c r="AD137" s="38"/>
      <c r="AE137" s="38"/>
      <c r="AT137" s="19" t="s">
        <v>174</v>
      </c>
      <c r="AU137" s="19" t="s">
        <v>72</v>
      </c>
    </row>
    <row r="138" s="2" customFormat="1" ht="16.5" customHeight="1">
      <c r="A138" s="38"/>
      <c r="B138" s="152"/>
      <c r="C138" s="188" t="s">
        <v>277</v>
      </c>
      <c r="D138" s="188" t="s">
        <v>211</v>
      </c>
      <c r="E138" s="189" t="s">
        <v>1077</v>
      </c>
      <c r="F138" s="190" t="s">
        <v>1078</v>
      </c>
      <c r="G138" s="191" t="s">
        <v>221</v>
      </c>
      <c r="H138" s="192">
        <v>7</v>
      </c>
      <c r="I138" s="193"/>
      <c r="J138" s="194">
        <f>ROUND(I138*H138,2)</f>
        <v>0</v>
      </c>
      <c r="K138" s="190" t="s">
        <v>170</v>
      </c>
      <c r="L138" s="195"/>
      <c r="M138" s="196" t="s">
        <v>3</v>
      </c>
      <c r="N138" s="197" t="s">
        <v>43</v>
      </c>
      <c r="O138" s="72"/>
      <c r="P138" s="162">
        <f>O138*H138</f>
        <v>0</v>
      </c>
      <c r="Q138" s="162">
        <v>0</v>
      </c>
      <c r="R138" s="162">
        <f>Q138*H138</f>
        <v>0</v>
      </c>
      <c r="S138" s="162">
        <v>0</v>
      </c>
      <c r="T138" s="163">
        <f>S138*H138</f>
        <v>0</v>
      </c>
      <c r="U138" s="38"/>
      <c r="V138" s="38"/>
      <c r="W138" s="38"/>
      <c r="X138" s="38"/>
      <c r="Y138" s="38"/>
      <c r="Z138" s="38"/>
      <c r="AA138" s="38"/>
      <c r="AB138" s="38"/>
      <c r="AC138" s="38"/>
      <c r="AD138" s="38"/>
      <c r="AE138" s="38"/>
      <c r="AR138" s="164" t="s">
        <v>218</v>
      </c>
      <c r="AT138" s="164" t="s">
        <v>211</v>
      </c>
      <c r="AU138" s="164" t="s">
        <v>72</v>
      </c>
      <c r="AY138" s="19" t="s">
        <v>172</v>
      </c>
      <c r="BE138" s="165">
        <f>IF(N138="základní",J138,0)</f>
        <v>0</v>
      </c>
      <c r="BF138" s="165">
        <f>IF(N138="snížená",J138,0)</f>
        <v>0</v>
      </c>
      <c r="BG138" s="165">
        <f>IF(N138="zákl. přenesená",J138,0)</f>
        <v>0</v>
      </c>
      <c r="BH138" s="165">
        <f>IF(N138="sníž. přenesená",J138,0)</f>
        <v>0</v>
      </c>
      <c r="BI138" s="165">
        <f>IF(N138="nulová",J138,0)</f>
        <v>0</v>
      </c>
      <c r="BJ138" s="19" t="s">
        <v>79</v>
      </c>
      <c r="BK138" s="165">
        <f>ROUND(I138*H138,2)</f>
        <v>0</v>
      </c>
      <c r="BL138" s="19" t="s">
        <v>171</v>
      </c>
      <c r="BM138" s="164" t="s">
        <v>1079</v>
      </c>
    </row>
    <row r="139" s="2" customFormat="1">
      <c r="A139" s="38"/>
      <c r="B139" s="39"/>
      <c r="C139" s="38"/>
      <c r="D139" s="166" t="s">
        <v>174</v>
      </c>
      <c r="E139" s="38"/>
      <c r="F139" s="167" t="s">
        <v>1078</v>
      </c>
      <c r="G139" s="38"/>
      <c r="H139" s="38"/>
      <c r="I139" s="168"/>
      <c r="J139" s="38"/>
      <c r="K139" s="38"/>
      <c r="L139" s="39"/>
      <c r="M139" s="169"/>
      <c r="N139" s="170"/>
      <c r="O139" s="72"/>
      <c r="P139" s="72"/>
      <c r="Q139" s="72"/>
      <c r="R139" s="72"/>
      <c r="S139" s="72"/>
      <c r="T139" s="73"/>
      <c r="U139" s="38"/>
      <c r="V139" s="38"/>
      <c r="W139" s="38"/>
      <c r="X139" s="38"/>
      <c r="Y139" s="38"/>
      <c r="Z139" s="38"/>
      <c r="AA139" s="38"/>
      <c r="AB139" s="38"/>
      <c r="AC139" s="38"/>
      <c r="AD139" s="38"/>
      <c r="AE139" s="38"/>
      <c r="AT139" s="19" t="s">
        <v>174</v>
      </c>
      <c r="AU139" s="19" t="s">
        <v>72</v>
      </c>
    </row>
    <row r="140" s="2" customFormat="1" ht="16.5" customHeight="1">
      <c r="A140" s="38"/>
      <c r="B140" s="152"/>
      <c r="C140" s="188" t="s">
        <v>283</v>
      </c>
      <c r="D140" s="188" t="s">
        <v>211</v>
      </c>
      <c r="E140" s="189" t="s">
        <v>394</v>
      </c>
      <c r="F140" s="190" t="s">
        <v>395</v>
      </c>
      <c r="G140" s="191" t="s">
        <v>221</v>
      </c>
      <c r="H140" s="192">
        <v>16</v>
      </c>
      <c r="I140" s="193"/>
      <c r="J140" s="194">
        <f>ROUND(I140*H140,2)</f>
        <v>0</v>
      </c>
      <c r="K140" s="190" t="s">
        <v>170</v>
      </c>
      <c r="L140" s="195"/>
      <c r="M140" s="196" t="s">
        <v>3</v>
      </c>
      <c r="N140" s="197" t="s">
        <v>43</v>
      </c>
      <c r="O140" s="72"/>
      <c r="P140" s="162">
        <f>O140*H140</f>
        <v>0</v>
      </c>
      <c r="Q140" s="162">
        <v>0.00059999999999999995</v>
      </c>
      <c r="R140" s="162">
        <f>Q140*H140</f>
        <v>0.0095999999999999992</v>
      </c>
      <c r="S140" s="162">
        <v>0</v>
      </c>
      <c r="T140" s="163">
        <f>S140*H140</f>
        <v>0</v>
      </c>
      <c r="U140" s="38"/>
      <c r="V140" s="38"/>
      <c r="W140" s="38"/>
      <c r="X140" s="38"/>
      <c r="Y140" s="38"/>
      <c r="Z140" s="38"/>
      <c r="AA140" s="38"/>
      <c r="AB140" s="38"/>
      <c r="AC140" s="38"/>
      <c r="AD140" s="38"/>
      <c r="AE140" s="38"/>
      <c r="AR140" s="164" t="s">
        <v>218</v>
      </c>
      <c r="AT140" s="164" t="s">
        <v>211</v>
      </c>
      <c r="AU140" s="164" t="s">
        <v>72</v>
      </c>
      <c r="AY140" s="19" t="s">
        <v>172</v>
      </c>
      <c r="BE140" s="165">
        <f>IF(N140="základní",J140,0)</f>
        <v>0</v>
      </c>
      <c r="BF140" s="165">
        <f>IF(N140="snížená",J140,0)</f>
        <v>0</v>
      </c>
      <c r="BG140" s="165">
        <f>IF(N140="zákl. přenesená",J140,0)</f>
        <v>0</v>
      </c>
      <c r="BH140" s="165">
        <f>IF(N140="sníž. přenesená",J140,0)</f>
        <v>0</v>
      </c>
      <c r="BI140" s="165">
        <f>IF(N140="nulová",J140,0)</f>
        <v>0</v>
      </c>
      <c r="BJ140" s="19" t="s">
        <v>79</v>
      </c>
      <c r="BK140" s="165">
        <f>ROUND(I140*H140,2)</f>
        <v>0</v>
      </c>
      <c r="BL140" s="19" t="s">
        <v>171</v>
      </c>
      <c r="BM140" s="164" t="s">
        <v>1080</v>
      </c>
    </row>
    <row r="141" s="2" customFormat="1">
      <c r="A141" s="38"/>
      <c r="B141" s="39"/>
      <c r="C141" s="38"/>
      <c r="D141" s="166" t="s">
        <v>174</v>
      </c>
      <c r="E141" s="38"/>
      <c r="F141" s="167" t="s">
        <v>395</v>
      </c>
      <c r="G141" s="38"/>
      <c r="H141" s="38"/>
      <c r="I141" s="168"/>
      <c r="J141" s="38"/>
      <c r="K141" s="38"/>
      <c r="L141" s="39"/>
      <c r="M141" s="169"/>
      <c r="N141" s="170"/>
      <c r="O141" s="72"/>
      <c r="P141" s="72"/>
      <c r="Q141" s="72"/>
      <c r="R141" s="72"/>
      <c r="S141" s="72"/>
      <c r="T141" s="73"/>
      <c r="U141" s="38"/>
      <c r="V141" s="38"/>
      <c r="W141" s="38"/>
      <c r="X141" s="38"/>
      <c r="Y141" s="38"/>
      <c r="Z141" s="38"/>
      <c r="AA141" s="38"/>
      <c r="AB141" s="38"/>
      <c r="AC141" s="38"/>
      <c r="AD141" s="38"/>
      <c r="AE141" s="38"/>
      <c r="AT141" s="19" t="s">
        <v>174</v>
      </c>
      <c r="AU141" s="19" t="s">
        <v>72</v>
      </c>
    </row>
    <row r="142" s="2" customFormat="1" ht="16.5" customHeight="1">
      <c r="A142" s="38"/>
      <c r="B142" s="152"/>
      <c r="C142" s="188" t="s">
        <v>8</v>
      </c>
      <c r="D142" s="188" t="s">
        <v>211</v>
      </c>
      <c r="E142" s="189" t="s">
        <v>401</v>
      </c>
      <c r="F142" s="190" t="s">
        <v>402</v>
      </c>
      <c r="G142" s="191" t="s">
        <v>221</v>
      </c>
      <c r="H142" s="192">
        <v>243</v>
      </c>
      <c r="I142" s="193"/>
      <c r="J142" s="194">
        <f>ROUND(I142*H142,2)</f>
        <v>0</v>
      </c>
      <c r="K142" s="190" t="s">
        <v>170</v>
      </c>
      <c r="L142" s="195"/>
      <c r="M142" s="196" t="s">
        <v>3</v>
      </c>
      <c r="N142" s="197" t="s">
        <v>43</v>
      </c>
      <c r="O142" s="72"/>
      <c r="P142" s="162">
        <f>O142*H142</f>
        <v>0</v>
      </c>
      <c r="Q142" s="162">
        <v>9.0000000000000006E-05</v>
      </c>
      <c r="R142" s="162">
        <f>Q142*H142</f>
        <v>0.021870000000000001</v>
      </c>
      <c r="S142" s="162">
        <v>0</v>
      </c>
      <c r="T142" s="163">
        <f>S142*H142</f>
        <v>0</v>
      </c>
      <c r="U142" s="38"/>
      <c r="V142" s="38"/>
      <c r="W142" s="38"/>
      <c r="X142" s="38"/>
      <c r="Y142" s="38"/>
      <c r="Z142" s="38"/>
      <c r="AA142" s="38"/>
      <c r="AB142" s="38"/>
      <c r="AC142" s="38"/>
      <c r="AD142" s="38"/>
      <c r="AE142" s="38"/>
      <c r="AR142" s="164" t="s">
        <v>218</v>
      </c>
      <c r="AT142" s="164" t="s">
        <v>211</v>
      </c>
      <c r="AU142" s="164" t="s">
        <v>72</v>
      </c>
      <c r="AY142" s="19" t="s">
        <v>172</v>
      </c>
      <c r="BE142" s="165">
        <f>IF(N142="základní",J142,0)</f>
        <v>0</v>
      </c>
      <c r="BF142" s="165">
        <f>IF(N142="snížená",J142,0)</f>
        <v>0</v>
      </c>
      <c r="BG142" s="165">
        <f>IF(N142="zákl. přenesená",J142,0)</f>
        <v>0</v>
      </c>
      <c r="BH142" s="165">
        <f>IF(N142="sníž. přenesená",J142,0)</f>
        <v>0</v>
      </c>
      <c r="BI142" s="165">
        <f>IF(N142="nulová",J142,0)</f>
        <v>0</v>
      </c>
      <c r="BJ142" s="19" t="s">
        <v>79</v>
      </c>
      <c r="BK142" s="165">
        <f>ROUND(I142*H142,2)</f>
        <v>0</v>
      </c>
      <c r="BL142" s="19" t="s">
        <v>171</v>
      </c>
      <c r="BM142" s="164" t="s">
        <v>1081</v>
      </c>
    </row>
    <row r="143" s="2" customFormat="1">
      <c r="A143" s="38"/>
      <c r="B143" s="39"/>
      <c r="C143" s="38"/>
      <c r="D143" s="166" t="s">
        <v>174</v>
      </c>
      <c r="E143" s="38"/>
      <c r="F143" s="167" t="s">
        <v>402</v>
      </c>
      <c r="G143" s="38"/>
      <c r="H143" s="38"/>
      <c r="I143" s="168"/>
      <c r="J143" s="38"/>
      <c r="K143" s="38"/>
      <c r="L143" s="39"/>
      <c r="M143" s="169"/>
      <c r="N143" s="170"/>
      <c r="O143" s="72"/>
      <c r="P143" s="72"/>
      <c r="Q143" s="72"/>
      <c r="R143" s="72"/>
      <c r="S143" s="72"/>
      <c r="T143" s="73"/>
      <c r="U143" s="38"/>
      <c r="V143" s="38"/>
      <c r="W143" s="38"/>
      <c r="X143" s="38"/>
      <c r="Y143" s="38"/>
      <c r="Z143" s="38"/>
      <c r="AA143" s="38"/>
      <c r="AB143" s="38"/>
      <c r="AC143" s="38"/>
      <c r="AD143" s="38"/>
      <c r="AE143" s="38"/>
      <c r="AT143" s="19" t="s">
        <v>174</v>
      </c>
      <c r="AU143" s="19" t="s">
        <v>72</v>
      </c>
    </row>
    <row r="144" s="10" customFormat="1">
      <c r="A144" s="10"/>
      <c r="B144" s="171"/>
      <c r="C144" s="10"/>
      <c r="D144" s="166" t="s">
        <v>176</v>
      </c>
      <c r="E144" s="172" t="s">
        <v>3</v>
      </c>
      <c r="F144" s="173" t="s">
        <v>1082</v>
      </c>
      <c r="G144" s="10"/>
      <c r="H144" s="174">
        <v>243</v>
      </c>
      <c r="I144" s="175"/>
      <c r="J144" s="10"/>
      <c r="K144" s="10"/>
      <c r="L144" s="171"/>
      <c r="M144" s="176"/>
      <c r="N144" s="177"/>
      <c r="O144" s="177"/>
      <c r="P144" s="177"/>
      <c r="Q144" s="177"/>
      <c r="R144" s="177"/>
      <c r="S144" s="177"/>
      <c r="T144" s="178"/>
      <c r="U144" s="10"/>
      <c r="V144" s="10"/>
      <c r="W144" s="10"/>
      <c r="X144" s="10"/>
      <c r="Y144" s="10"/>
      <c r="Z144" s="10"/>
      <c r="AA144" s="10"/>
      <c r="AB144" s="10"/>
      <c r="AC144" s="10"/>
      <c r="AD144" s="10"/>
      <c r="AE144" s="10"/>
      <c r="AT144" s="172" t="s">
        <v>176</v>
      </c>
      <c r="AU144" s="172" t="s">
        <v>72</v>
      </c>
      <c r="AV144" s="10" t="s">
        <v>81</v>
      </c>
      <c r="AW144" s="10" t="s">
        <v>33</v>
      </c>
      <c r="AX144" s="10" t="s">
        <v>79</v>
      </c>
      <c r="AY144" s="172" t="s">
        <v>172</v>
      </c>
    </row>
    <row r="145" s="2" customFormat="1" ht="16.5" customHeight="1">
      <c r="A145" s="38"/>
      <c r="B145" s="152"/>
      <c r="C145" s="188" t="s">
        <v>296</v>
      </c>
      <c r="D145" s="188" t="s">
        <v>211</v>
      </c>
      <c r="E145" s="189" t="s">
        <v>1083</v>
      </c>
      <c r="F145" s="190" t="s">
        <v>1084</v>
      </c>
      <c r="G145" s="191" t="s">
        <v>221</v>
      </c>
      <c r="H145" s="192">
        <v>243</v>
      </c>
      <c r="I145" s="193"/>
      <c r="J145" s="194">
        <f>ROUND(I145*H145,2)</f>
        <v>0</v>
      </c>
      <c r="K145" s="190" t="s">
        <v>170</v>
      </c>
      <c r="L145" s="195"/>
      <c r="M145" s="196" t="s">
        <v>3</v>
      </c>
      <c r="N145" s="197" t="s">
        <v>43</v>
      </c>
      <c r="O145" s="72"/>
      <c r="P145" s="162">
        <f>O145*H145</f>
        <v>0</v>
      </c>
      <c r="Q145" s="162">
        <v>0.00014999999999999999</v>
      </c>
      <c r="R145" s="162">
        <f>Q145*H145</f>
        <v>0.036449999999999996</v>
      </c>
      <c r="S145" s="162">
        <v>0</v>
      </c>
      <c r="T145" s="163">
        <f>S145*H145</f>
        <v>0</v>
      </c>
      <c r="U145" s="38"/>
      <c r="V145" s="38"/>
      <c r="W145" s="38"/>
      <c r="X145" s="38"/>
      <c r="Y145" s="38"/>
      <c r="Z145" s="38"/>
      <c r="AA145" s="38"/>
      <c r="AB145" s="38"/>
      <c r="AC145" s="38"/>
      <c r="AD145" s="38"/>
      <c r="AE145" s="38"/>
      <c r="AR145" s="164" t="s">
        <v>218</v>
      </c>
      <c r="AT145" s="164" t="s">
        <v>211</v>
      </c>
      <c r="AU145" s="164" t="s">
        <v>72</v>
      </c>
      <c r="AY145" s="19" t="s">
        <v>172</v>
      </c>
      <c r="BE145" s="165">
        <f>IF(N145="základní",J145,0)</f>
        <v>0</v>
      </c>
      <c r="BF145" s="165">
        <f>IF(N145="snížená",J145,0)</f>
        <v>0</v>
      </c>
      <c r="BG145" s="165">
        <f>IF(N145="zákl. přenesená",J145,0)</f>
        <v>0</v>
      </c>
      <c r="BH145" s="165">
        <f>IF(N145="sníž. přenesená",J145,0)</f>
        <v>0</v>
      </c>
      <c r="BI145" s="165">
        <f>IF(N145="nulová",J145,0)</f>
        <v>0</v>
      </c>
      <c r="BJ145" s="19" t="s">
        <v>79</v>
      </c>
      <c r="BK145" s="165">
        <f>ROUND(I145*H145,2)</f>
        <v>0</v>
      </c>
      <c r="BL145" s="19" t="s">
        <v>171</v>
      </c>
      <c r="BM145" s="164" t="s">
        <v>1085</v>
      </c>
    </row>
    <row r="146" s="2" customFormat="1">
      <c r="A146" s="38"/>
      <c r="B146" s="39"/>
      <c r="C146" s="38"/>
      <c r="D146" s="166" t="s">
        <v>174</v>
      </c>
      <c r="E146" s="38"/>
      <c r="F146" s="167" t="s">
        <v>1084</v>
      </c>
      <c r="G146" s="38"/>
      <c r="H146" s="38"/>
      <c r="I146" s="168"/>
      <c r="J146" s="38"/>
      <c r="K146" s="38"/>
      <c r="L146" s="39"/>
      <c r="M146" s="169"/>
      <c r="N146" s="170"/>
      <c r="O146" s="72"/>
      <c r="P146" s="72"/>
      <c r="Q146" s="72"/>
      <c r="R146" s="72"/>
      <c r="S146" s="72"/>
      <c r="T146" s="73"/>
      <c r="U146" s="38"/>
      <c r="V146" s="38"/>
      <c r="W146" s="38"/>
      <c r="X146" s="38"/>
      <c r="Y146" s="38"/>
      <c r="Z146" s="38"/>
      <c r="AA146" s="38"/>
      <c r="AB146" s="38"/>
      <c r="AC146" s="38"/>
      <c r="AD146" s="38"/>
      <c r="AE146" s="38"/>
      <c r="AT146" s="19" t="s">
        <v>174</v>
      </c>
      <c r="AU146" s="19" t="s">
        <v>72</v>
      </c>
    </row>
    <row r="147" s="10" customFormat="1">
      <c r="A147" s="10"/>
      <c r="B147" s="171"/>
      <c r="C147" s="10"/>
      <c r="D147" s="166" t="s">
        <v>176</v>
      </c>
      <c r="E147" s="172" t="s">
        <v>3</v>
      </c>
      <c r="F147" s="173" t="s">
        <v>1082</v>
      </c>
      <c r="G147" s="10"/>
      <c r="H147" s="174">
        <v>243</v>
      </c>
      <c r="I147" s="175"/>
      <c r="J147" s="10"/>
      <c r="K147" s="10"/>
      <c r="L147" s="171"/>
      <c r="M147" s="176"/>
      <c r="N147" s="177"/>
      <c r="O147" s="177"/>
      <c r="P147" s="177"/>
      <c r="Q147" s="177"/>
      <c r="R147" s="177"/>
      <c r="S147" s="177"/>
      <c r="T147" s="178"/>
      <c r="U147" s="10"/>
      <c r="V147" s="10"/>
      <c r="W147" s="10"/>
      <c r="X147" s="10"/>
      <c r="Y147" s="10"/>
      <c r="Z147" s="10"/>
      <c r="AA147" s="10"/>
      <c r="AB147" s="10"/>
      <c r="AC147" s="10"/>
      <c r="AD147" s="10"/>
      <c r="AE147" s="10"/>
      <c r="AT147" s="172" t="s">
        <v>176</v>
      </c>
      <c r="AU147" s="172" t="s">
        <v>72</v>
      </c>
      <c r="AV147" s="10" t="s">
        <v>81</v>
      </c>
      <c r="AW147" s="10" t="s">
        <v>33</v>
      </c>
      <c r="AX147" s="10" t="s">
        <v>79</v>
      </c>
      <c r="AY147" s="172" t="s">
        <v>172</v>
      </c>
    </row>
    <row r="148" s="2" customFormat="1" ht="16.5" customHeight="1">
      <c r="A148" s="38"/>
      <c r="B148" s="152"/>
      <c r="C148" s="188" t="s">
        <v>302</v>
      </c>
      <c r="D148" s="188" t="s">
        <v>211</v>
      </c>
      <c r="E148" s="189" t="s">
        <v>1086</v>
      </c>
      <c r="F148" s="190" t="s">
        <v>1087</v>
      </c>
      <c r="G148" s="191" t="s">
        <v>221</v>
      </c>
      <c r="H148" s="192">
        <v>200</v>
      </c>
      <c r="I148" s="193"/>
      <c r="J148" s="194">
        <f>ROUND(I148*H148,2)</f>
        <v>0</v>
      </c>
      <c r="K148" s="190" t="s">
        <v>170</v>
      </c>
      <c r="L148" s="195"/>
      <c r="M148" s="196" t="s">
        <v>3</v>
      </c>
      <c r="N148" s="197" t="s">
        <v>43</v>
      </c>
      <c r="O148" s="72"/>
      <c r="P148" s="162">
        <f>O148*H148</f>
        <v>0</v>
      </c>
      <c r="Q148" s="162">
        <v>5.0000000000000002E-05</v>
      </c>
      <c r="R148" s="162">
        <f>Q148*H148</f>
        <v>0.01</v>
      </c>
      <c r="S148" s="162">
        <v>0</v>
      </c>
      <c r="T148" s="163">
        <f>S148*H148</f>
        <v>0</v>
      </c>
      <c r="U148" s="38"/>
      <c r="V148" s="38"/>
      <c r="W148" s="38"/>
      <c r="X148" s="38"/>
      <c r="Y148" s="38"/>
      <c r="Z148" s="38"/>
      <c r="AA148" s="38"/>
      <c r="AB148" s="38"/>
      <c r="AC148" s="38"/>
      <c r="AD148" s="38"/>
      <c r="AE148" s="38"/>
      <c r="AR148" s="164" t="s">
        <v>218</v>
      </c>
      <c r="AT148" s="164" t="s">
        <v>211</v>
      </c>
      <c r="AU148" s="164" t="s">
        <v>72</v>
      </c>
      <c r="AY148" s="19" t="s">
        <v>172</v>
      </c>
      <c r="BE148" s="165">
        <f>IF(N148="základní",J148,0)</f>
        <v>0</v>
      </c>
      <c r="BF148" s="165">
        <f>IF(N148="snížená",J148,0)</f>
        <v>0</v>
      </c>
      <c r="BG148" s="165">
        <f>IF(N148="zákl. přenesená",J148,0)</f>
        <v>0</v>
      </c>
      <c r="BH148" s="165">
        <f>IF(N148="sníž. přenesená",J148,0)</f>
        <v>0</v>
      </c>
      <c r="BI148" s="165">
        <f>IF(N148="nulová",J148,0)</f>
        <v>0</v>
      </c>
      <c r="BJ148" s="19" t="s">
        <v>79</v>
      </c>
      <c r="BK148" s="165">
        <f>ROUND(I148*H148,2)</f>
        <v>0</v>
      </c>
      <c r="BL148" s="19" t="s">
        <v>171</v>
      </c>
      <c r="BM148" s="164" t="s">
        <v>1088</v>
      </c>
    </row>
    <row r="149" s="2" customFormat="1">
      <c r="A149" s="38"/>
      <c r="B149" s="39"/>
      <c r="C149" s="38"/>
      <c r="D149" s="166" t="s">
        <v>174</v>
      </c>
      <c r="E149" s="38"/>
      <c r="F149" s="167" t="s">
        <v>1087</v>
      </c>
      <c r="G149" s="38"/>
      <c r="H149" s="38"/>
      <c r="I149" s="168"/>
      <c r="J149" s="38"/>
      <c r="K149" s="38"/>
      <c r="L149" s="39"/>
      <c r="M149" s="169"/>
      <c r="N149" s="170"/>
      <c r="O149" s="72"/>
      <c r="P149" s="72"/>
      <c r="Q149" s="72"/>
      <c r="R149" s="72"/>
      <c r="S149" s="72"/>
      <c r="T149" s="73"/>
      <c r="U149" s="38"/>
      <c r="V149" s="38"/>
      <c r="W149" s="38"/>
      <c r="X149" s="38"/>
      <c r="Y149" s="38"/>
      <c r="Z149" s="38"/>
      <c r="AA149" s="38"/>
      <c r="AB149" s="38"/>
      <c r="AC149" s="38"/>
      <c r="AD149" s="38"/>
      <c r="AE149" s="38"/>
      <c r="AT149" s="19" t="s">
        <v>174</v>
      </c>
      <c r="AU149" s="19" t="s">
        <v>72</v>
      </c>
    </row>
    <row r="150" s="2" customFormat="1" ht="16.5" customHeight="1">
      <c r="A150" s="38"/>
      <c r="B150" s="152"/>
      <c r="C150" s="188" t="s">
        <v>309</v>
      </c>
      <c r="D150" s="188" t="s">
        <v>211</v>
      </c>
      <c r="E150" s="189" t="s">
        <v>390</v>
      </c>
      <c r="F150" s="190" t="s">
        <v>391</v>
      </c>
      <c r="G150" s="191" t="s">
        <v>221</v>
      </c>
      <c r="H150" s="192">
        <v>8</v>
      </c>
      <c r="I150" s="193"/>
      <c r="J150" s="194">
        <f>ROUND(I150*H150,2)</f>
        <v>0</v>
      </c>
      <c r="K150" s="190" t="s">
        <v>170</v>
      </c>
      <c r="L150" s="195"/>
      <c r="M150" s="196" t="s">
        <v>3</v>
      </c>
      <c r="N150" s="197" t="s">
        <v>43</v>
      </c>
      <c r="O150" s="72"/>
      <c r="P150" s="162">
        <f>O150*H150</f>
        <v>0</v>
      </c>
      <c r="Q150" s="162">
        <v>0.01796</v>
      </c>
      <c r="R150" s="162">
        <f>Q150*H150</f>
        <v>0.14368</v>
      </c>
      <c r="S150" s="162">
        <v>0</v>
      </c>
      <c r="T150" s="163">
        <f>S150*H150</f>
        <v>0</v>
      </c>
      <c r="U150" s="38"/>
      <c r="V150" s="38"/>
      <c r="W150" s="38"/>
      <c r="X150" s="38"/>
      <c r="Y150" s="38"/>
      <c r="Z150" s="38"/>
      <c r="AA150" s="38"/>
      <c r="AB150" s="38"/>
      <c r="AC150" s="38"/>
      <c r="AD150" s="38"/>
      <c r="AE150" s="38"/>
      <c r="AR150" s="164" t="s">
        <v>218</v>
      </c>
      <c r="AT150" s="164" t="s">
        <v>211</v>
      </c>
      <c r="AU150" s="164" t="s">
        <v>72</v>
      </c>
      <c r="AY150" s="19" t="s">
        <v>172</v>
      </c>
      <c r="BE150" s="165">
        <f>IF(N150="základní",J150,0)</f>
        <v>0</v>
      </c>
      <c r="BF150" s="165">
        <f>IF(N150="snížená",J150,0)</f>
        <v>0</v>
      </c>
      <c r="BG150" s="165">
        <f>IF(N150="zákl. přenesená",J150,0)</f>
        <v>0</v>
      </c>
      <c r="BH150" s="165">
        <f>IF(N150="sníž. přenesená",J150,0)</f>
        <v>0</v>
      </c>
      <c r="BI150" s="165">
        <f>IF(N150="nulová",J150,0)</f>
        <v>0</v>
      </c>
      <c r="BJ150" s="19" t="s">
        <v>79</v>
      </c>
      <c r="BK150" s="165">
        <f>ROUND(I150*H150,2)</f>
        <v>0</v>
      </c>
      <c r="BL150" s="19" t="s">
        <v>171</v>
      </c>
      <c r="BM150" s="164" t="s">
        <v>1089</v>
      </c>
    </row>
    <row r="151" s="2" customFormat="1">
      <c r="A151" s="38"/>
      <c r="B151" s="39"/>
      <c r="C151" s="38"/>
      <c r="D151" s="166" t="s">
        <v>174</v>
      </c>
      <c r="E151" s="38"/>
      <c r="F151" s="167" t="s">
        <v>391</v>
      </c>
      <c r="G151" s="38"/>
      <c r="H151" s="38"/>
      <c r="I151" s="168"/>
      <c r="J151" s="38"/>
      <c r="K151" s="38"/>
      <c r="L151" s="39"/>
      <c r="M151" s="169"/>
      <c r="N151" s="170"/>
      <c r="O151" s="72"/>
      <c r="P151" s="72"/>
      <c r="Q151" s="72"/>
      <c r="R151" s="72"/>
      <c r="S151" s="72"/>
      <c r="T151" s="73"/>
      <c r="U151" s="38"/>
      <c r="V151" s="38"/>
      <c r="W151" s="38"/>
      <c r="X151" s="38"/>
      <c r="Y151" s="38"/>
      <c r="Z151" s="38"/>
      <c r="AA151" s="38"/>
      <c r="AB151" s="38"/>
      <c r="AC151" s="38"/>
      <c r="AD151" s="38"/>
      <c r="AE151" s="38"/>
      <c r="AT151" s="19" t="s">
        <v>174</v>
      </c>
      <c r="AU151" s="19" t="s">
        <v>72</v>
      </c>
    </row>
    <row r="152" s="2" customFormat="1" ht="16.5" customHeight="1">
      <c r="A152" s="38"/>
      <c r="B152" s="152"/>
      <c r="C152" s="188" t="s">
        <v>230</v>
      </c>
      <c r="D152" s="188" t="s">
        <v>211</v>
      </c>
      <c r="E152" s="189" t="s">
        <v>237</v>
      </c>
      <c r="F152" s="190" t="s">
        <v>238</v>
      </c>
      <c r="G152" s="191" t="s">
        <v>221</v>
      </c>
      <c r="H152" s="192">
        <v>588</v>
      </c>
      <c r="I152" s="193"/>
      <c r="J152" s="194">
        <f>ROUND(I152*H152,2)</f>
        <v>0</v>
      </c>
      <c r="K152" s="190" t="s">
        <v>170</v>
      </c>
      <c r="L152" s="195"/>
      <c r="M152" s="196" t="s">
        <v>3</v>
      </c>
      <c r="N152" s="197" t="s">
        <v>43</v>
      </c>
      <c r="O152" s="72"/>
      <c r="P152" s="162">
        <f>O152*H152</f>
        <v>0</v>
      </c>
      <c r="Q152" s="162">
        <v>0.00018000000000000001</v>
      </c>
      <c r="R152" s="162">
        <f>Q152*H152</f>
        <v>0.10584</v>
      </c>
      <c r="S152" s="162">
        <v>0</v>
      </c>
      <c r="T152" s="163">
        <f>S152*H152</f>
        <v>0</v>
      </c>
      <c r="U152" s="38"/>
      <c r="V152" s="38"/>
      <c r="W152" s="38"/>
      <c r="X152" s="38"/>
      <c r="Y152" s="38"/>
      <c r="Z152" s="38"/>
      <c r="AA152" s="38"/>
      <c r="AB152" s="38"/>
      <c r="AC152" s="38"/>
      <c r="AD152" s="38"/>
      <c r="AE152" s="38"/>
      <c r="AR152" s="164" t="s">
        <v>218</v>
      </c>
      <c r="AT152" s="164" t="s">
        <v>211</v>
      </c>
      <c r="AU152" s="164" t="s">
        <v>72</v>
      </c>
      <c r="AY152" s="19" t="s">
        <v>172</v>
      </c>
      <c r="BE152" s="165">
        <f>IF(N152="základní",J152,0)</f>
        <v>0</v>
      </c>
      <c r="BF152" s="165">
        <f>IF(N152="snížená",J152,0)</f>
        <v>0</v>
      </c>
      <c r="BG152" s="165">
        <f>IF(N152="zákl. přenesená",J152,0)</f>
        <v>0</v>
      </c>
      <c r="BH152" s="165">
        <f>IF(N152="sníž. přenesená",J152,0)</f>
        <v>0</v>
      </c>
      <c r="BI152" s="165">
        <f>IF(N152="nulová",J152,0)</f>
        <v>0</v>
      </c>
      <c r="BJ152" s="19" t="s">
        <v>79</v>
      </c>
      <c r="BK152" s="165">
        <f>ROUND(I152*H152,2)</f>
        <v>0</v>
      </c>
      <c r="BL152" s="19" t="s">
        <v>171</v>
      </c>
      <c r="BM152" s="164" t="s">
        <v>1090</v>
      </c>
    </row>
    <row r="153" s="2" customFormat="1">
      <c r="A153" s="38"/>
      <c r="B153" s="39"/>
      <c r="C153" s="38"/>
      <c r="D153" s="166" t="s">
        <v>174</v>
      </c>
      <c r="E153" s="38"/>
      <c r="F153" s="167" t="s">
        <v>238</v>
      </c>
      <c r="G153" s="38"/>
      <c r="H153" s="38"/>
      <c r="I153" s="168"/>
      <c r="J153" s="38"/>
      <c r="K153" s="38"/>
      <c r="L153" s="39"/>
      <c r="M153" s="169"/>
      <c r="N153" s="170"/>
      <c r="O153" s="72"/>
      <c r="P153" s="72"/>
      <c r="Q153" s="72"/>
      <c r="R153" s="72"/>
      <c r="S153" s="72"/>
      <c r="T153" s="73"/>
      <c r="U153" s="38"/>
      <c r="V153" s="38"/>
      <c r="W153" s="38"/>
      <c r="X153" s="38"/>
      <c r="Y153" s="38"/>
      <c r="Z153" s="38"/>
      <c r="AA153" s="38"/>
      <c r="AB153" s="38"/>
      <c r="AC153" s="38"/>
      <c r="AD153" s="38"/>
      <c r="AE153" s="38"/>
      <c r="AT153" s="19" t="s">
        <v>174</v>
      </c>
      <c r="AU153" s="19" t="s">
        <v>72</v>
      </c>
    </row>
    <row r="154" s="10" customFormat="1">
      <c r="A154" s="10"/>
      <c r="B154" s="171"/>
      <c r="C154" s="10"/>
      <c r="D154" s="166" t="s">
        <v>176</v>
      </c>
      <c r="E154" s="172" t="s">
        <v>3</v>
      </c>
      <c r="F154" s="173" t="s">
        <v>1091</v>
      </c>
      <c r="G154" s="10"/>
      <c r="H154" s="174">
        <v>588</v>
      </c>
      <c r="I154" s="175"/>
      <c r="J154" s="10"/>
      <c r="K154" s="10"/>
      <c r="L154" s="171"/>
      <c r="M154" s="176"/>
      <c r="N154" s="177"/>
      <c r="O154" s="177"/>
      <c r="P154" s="177"/>
      <c r="Q154" s="177"/>
      <c r="R154" s="177"/>
      <c r="S154" s="177"/>
      <c r="T154" s="178"/>
      <c r="U154" s="10"/>
      <c r="V154" s="10"/>
      <c r="W154" s="10"/>
      <c r="X154" s="10"/>
      <c r="Y154" s="10"/>
      <c r="Z154" s="10"/>
      <c r="AA154" s="10"/>
      <c r="AB154" s="10"/>
      <c r="AC154" s="10"/>
      <c r="AD154" s="10"/>
      <c r="AE154" s="10"/>
      <c r="AT154" s="172" t="s">
        <v>176</v>
      </c>
      <c r="AU154" s="172" t="s">
        <v>72</v>
      </c>
      <c r="AV154" s="10" t="s">
        <v>81</v>
      </c>
      <c r="AW154" s="10" t="s">
        <v>33</v>
      </c>
      <c r="AX154" s="10" t="s">
        <v>79</v>
      </c>
      <c r="AY154" s="172" t="s">
        <v>172</v>
      </c>
    </row>
    <row r="155" s="2" customFormat="1" ht="16.5" customHeight="1">
      <c r="A155" s="38"/>
      <c r="B155" s="152"/>
      <c r="C155" s="188" t="s">
        <v>318</v>
      </c>
      <c r="D155" s="188" t="s">
        <v>211</v>
      </c>
      <c r="E155" s="189" t="s">
        <v>1092</v>
      </c>
      <c r="F155" s="190" t="s">
        <v>1093</v>
      </c>
      <c r="G155" s="191" t="s">
        <v>221</v>
      </c>
      <c r="H155" s="192">
        <v>2</v>
      </c>
      <c r="I155" s="193"/>
      <c r="J155" s="194">
        <f>ROUND(I155*H155,2)</f>
        <v>0</v>
      </c>
      <c r="K155" s="190" t="s">
        <v>170</v>
      </c>
      <c r="L155" s="195"/>
      <c r="M155" s="196" t="s">
        <v>3</v>
      </c>
      <c r="N155" s="197" t="s">
        <v>43</v>
      </c>
      <c r="O155" s="72"/>
      <c r="P155" s="162">
        <f>O155*H155</f>
        <v>0</v>
      </c>
      <c r="Q155" s="162">
        <v>0.034290000000000001</v>
      </c>
      <c r="R155" s="162">
        <f>Q155*H155</f>
        <v>0.068580000000000002</v>
      </c>
      <c r="S155" s="162">
        <v>0</v>
      </c>
      <c r="T155" s="163">
        <f>S155*H155</f>
        <v>0</v>
      </c>
      <c r="U155" s="38"/>
      <c r="V155" s="38"/>
      <c r="W155" s="38"/>
      <c r="X155" s="38"/>
      <c r="Y155" s="38"/>
      <c r="Z155" s="38"/>
      <c r="AA155" s="38"/>
      <c r="AB155" s="38"/>
      <c r="AC155" s="38"/>
      <c r="AD155" s="38"/>
      <c r="AE155" s="38"/>
      <c r="AR155" s="164" t="s">
        <v>218</v>
      </c>
      <c r="AT155" s="164" t="s">
        <v>211</v>
      </c>
      <c r="AU155" s="164" t="s">
        <v>72</v>
      </c>
      <c r="AY155" s="19" t="s">
        <v>172</v>
      </c>
      <c r="BE155" s="165">
        <f>IF(N155="základní",J155,0)</f>
        <v>0</v>
      </c>
      <c r="BF155" s="165">
        <f>IF(N155="snížená",J155,0)</f>
        <v>0</v>
      </c>
      <c r="BG155" s="165">
        <f>IF(N155="zákl. přenesená",J155,0)</f>
        <v>0</v>
      </c>
      <c r="BH155" s="165">
        <f>IF(N155="sníž. přenesená",J155,0)</f>
        <v>0</v>
      </c>
      <c r="BI155" s="165">
        <f>IF(N155="nulová",J155,0)</f>
        <v>0</v>
      </c>
      <c r="BJ155" s="19" t="s">
        <v>79</v>
      </c>
      <c r="BK155" s="165">
        <f>ROUND(I155*H155,2)</f>
        <v>0</v>
      </c>
      <c r="BL155" s="19" t="s">
        <v>171</v>
      </c>
      <c r="BM155" s="164" t="s">
        <v>1094</v>
      </c>
    </row>
    <row r="156" s="2" customFormat="1">
      <c r="A156" s="38"/>
      <c r="B156" s="39"/>
      <c r="C156" s="38"/>
      <c r="D156" s="166" t="s">
        <v>174</v>
      </c>
      <c r="E156" s="38"/>
      <c r="F156" s="167" t="s">
        <v>1093</v>
      </c>
      <c r="G156" s="38"/>
      <c r="H156" s="38"/>
      <c r="I156" s="168"/>
      <c r="J156" s="38"/>
      <c r="K156" s="38"/>
      <c r="L156" s="39"/>
      <c r="M156" s="169"/>
      <c r="N156" s="170"/>
      <c r="O156" s="72"/>
      <c r="P156" s="72"/>
      <c r="Q156" s="72"/>
      <c r="R156" s="72"/>
      <c r="S156" s="72"/>
      <c r="T156" s="73"/>
      <c r="U156" s="38"/>
      <c r="V156" s="38"/>
      <c r="W156" s="38"/>
      <c r="X156" s="38"/>
      <c r="Y156" s="38"/>
      <c r="Z156" s="38"/>
      <c r="AA156" s="38"/>
      <c r="AB156" s="38"/>
      <c r="AC156" s="38"/>
      <c r="AD156" s="38"/>
      <c r="AE156" s="38"/>
      <c r="AT156" s="19" t="s">
        <v>174</v>
      </c>
      <c r="AU156" s="19" t="s">
        <v>72</v>
      </c>
    </row>
    <row r="157" s="2" customFormat="1" ht="16.5" customHeight="1">
      <c r="A157" s="38"/>
      <c r="B157" s="152"/>
      <c r="C157" s="188" t="s">
        <v>324</v>
      </c>
      <c r="D157" s="188" t="s">
        <v>211</v>
      </c>
      <c r="E157" s="189" t="s">
        <v>1095</v>
      </c>
      <c r="F157" s="190" t="s">
        <v>1096</v>
      </c>
      <c r="G157" s="191" t="s">
        <v>221</v>
      </c>
      <c r="H157" s="192">
        <v>2</v>
      </c>
      <c r="I157" s="193"/>
      <c r="J157" s="194">
        <f>ROUND(I157*H157,2)</f>
        <v>0</v>
      </c>
      <c r="K157" s="190" t="s">
        <v>170</v>
      </c>
      <c r="L157" s="195"/>
      <c r="M157" s="196" t="s">
        <v>3</v>
      </c>
      <c r="N157" s="197" t="s">
        <v>43</v>
      </c>
      <c r="O157" s="72"/>
      <c r="P157" s="162">
        <f>O157*H157</f>
        <v>0</v>
      </c>
      <c r="Q157" s="162">
        <v>0.034819999999999997</v>
      </c>
      <c r="R157" s="162">
        <f>Q157*H157</f>
        <v>0.069639999999999994</v>
      </c>
      <c r="S157" s="162">
        <v>0</v>
      </c>
      <c r="T157" s="163">
        <f>S157*H157</f>
        <v>0</v>
      </c>
      <c r="U157" s="38"/>
      <c r="V157" s="38"/>
      <c r="W157" s="38"/>
      <c r="X157" s="38"/>
      <c r="Y157" s="38"/>
      <c r="Z157" s="38"/>
      <c r="AA157" s="38"/>
      <c r="AB157" s="38"/>
      <c r="AC157" s="38"/>
      <c r="AD157" s="38"/>
      <c r="AE157" s="38"/>
      <c r="AR157" s="164" t="s">
        <v>218</v>
      </c>
      <c r="AT157" s="164" t="s">
        <v>211</v>
      </c>
      <c r="AU157" s="164" t="s">
        <v>72</v>
      </c>
      <c r="AY157" s="19" t="s">
        <v>172</v>
      </c>
      <c r="BE157" s="165">
        <f>IF(N157="základní",J157,0)</f>
        <v>0</v>
      </c>
      <c r="BF157" s="165">
        <f>IF(N157="snížená",J157,0)</f>
        <v>0</v>
      </c>
      <c r="BG157" s="165">
        <f>IF(N157="zákl. přenesená",J157,0)</f>
        <v>0</v>
      </c>
      <c r="BH157" s="165">
        <f>IF(N157="sníž. přenesená",J157,0)</f>
        <v>0</v>
      </c>
      <c r="BI157" s="165">
        <f>IF(N157="nulová",J157,0)</f>
        <v>0</v>
      </c>
      <c r="BJ157" s="19" t="s">
        <v>79</v>
      </c>
      <c r="BK157" s="165">
        <f>ROUND(I157*H157,2)</f>
        <v>0</v>
      </c>
      <c r="BL157" s="19" t="s">
        <v>171</v>
      </c>
      <c r="BM157" s="164" t="s">
        <v>1097</v>
      </c>
    </row>
    <row r="158" s="2" customFormat="1">
      <c r="A158" s="38"/>
      <c r="B158" s="39"/>
      <c r="C158" s="38"/>
      <c r="D158" s="166" t="s">
        <v>174</v>
      </c>
      <c r="E158" s="38"/>
      <c r="F158" s="167" t="s">
        <v>1096</v>
      </c>
      <c r="G158" s="38"/>
      <c r="H158" s="38"/>
      <c r="I158" s="168"/>
      <c r="J158" s="38"/>
      <c r="K158" s="38"/>
      <c r="L158" s="39"/>
      <c r="M158" s="169"/>
      <c r="N158" s="170"/>
      <c r="O158" s="72"/>
      <c r="P158" s="72"/>
      <c r="Q158" s="72"/>
      <c r="R158" s="72"/>
      <c r="S158" s="72"/>
      <c r="T158" s="73"/>
      <c r="U158" s="38"/>
      <c r="V158" s="38"/>
      <c r="W158" s="38"/>
      <c r="X158" s="38"/>
      <c r="Y158" s="38"/>
      <c r="Z158" s="38"/>
      <c r="AA158" s="38"/>
      <c r="AB158" s="38"/>
      <c r="AC158" s="38"/>
      <c r="AD158" s="38"/>
      <c r="AE158" s="38"/>
      <c r="AT158" s="19" t="s">
        <v>174</v>
      </c>
      <c r="AU158" s="19" t="s">
        <v>72</v>
      </c>
    </row>
    <row r="159" s="2" customFormat="1" ht="16.5" customHeight="1">
      <c r="A159" s="38"/>
      <c r="B159" s="152"/>
      <c r="C159" s="153" t="s">
        <v>329</v>
      </c>
      <c r="D159" s="153" t="s">
        <v>166</v>
      </c>
      <c r="E159" s="154" t="s">
        <v>958</v>
      </c>
      <c r="F159" s="155" t="s">
        <v>959</v>
      </c>
      <c r="G159" s="156" t="s">
        <v>387</v>
      </c>
      <c r="H159" s="157">
        <v>34</v>
      </c>
      <c r="I159" s="158"/>
      <c r="J159" s="159">
        <f>ROUND(I159*H159,2)</f>
        <v>0</v>
      </c>
      <c r="K159" s="155" t="s">
        <v>170</v>
      </c>
      <c r="L159" s="39"/>
      <c r="M159" s="160" t="s">
        <v>3</v>
      </c>
      <c r="N159" s="161" t="s">
        <v>43</v>
      </c>
      <c r="O159" s="72"/>
      <c r="P159" s="162">
        <f>O159*H159</f>
        <v>0</v>
      </c>
      <c r="Q159" s="162">
        <v>0</v>
      </c>
      <c r="R159" s="162">
        <f>Q159*H159</f>
        <v>0</v>
      </c>
      <c r="S159" s="162">
        <v>0</v>
      </c>
      <c r="T159" s="163">
        <f>S159*H159</f>
        <v>0</v>
      </c>
      <c r="U159" s="38"/>
      <c r="V159" s="38"/>
      <c r="W159" s="38"/>
      <c r="X159" s="38"/>
      <c r="Y159" s="38"/>
      <c r="Z159" s="38"/>
      <c r="AA159" s="38"/>
      <c r="AB159" s="38"/>
      <c r="AC159" s="38"/>
      <c r="AD159" s="38"/>
      <c r="AE159" s="38"/>
      <c r="AR159" s="164" t="s">
        <v>171</v>
      </c>
      <c r="AT159" s="164" t="s">
        <v>166</v>
      </c>
      <c r="AU159" s="164" t="s">
        <v>72</v>
      </c>
      <c r="AY159" s="19" t="s">
        <v>172</v>
      </c>
      <c r="BE159" s="165">
        <f>IF(N159="základní",J159,0)</f>
        <v>0</v>
      </c>
      <c r="BF159" s="165">
        <f>IF(N159="snížená",J159,0)</f>
        <v>0</v>
      </c>
      <c r="BG159" s="165">
        <f>IF(N159="zákl. přenesená",J159,0)</f>
        <v>0</v>
      </c>
      <c r="BH159" s="165">
        <f>IF(N159="sníž. přenesená",J159,0)</f>
        <v>0</v>
      </c>
      <c r="BI159" s="165">
        <f>IF(N159="nulová",J159,0)</f>
        <v>0</v>
      </c>
      <c r="BJ159" s="19" t="s">
        <v>79</v>
      </c>
      <c r="BK159" s="165">
        <f>ROUND(I159*H159,2)</f>
        <v>0</v>
      </c>
      <c r="BL159" s="19" t="s">
        <v>171</v>
      </c>
      <c r="BM159" s="164" t="s">
        <v>1098</v>
      </c>
    </row>
    <row r="160" s="2" customFormat="1">
      <c r="A160" s="38"/>
      <c r="B160" s="39"/>
      <c r="C160" s="38"/>
      <c r="D160" s="166" t="s">
        <v>174</v>
      </c>
      <c r="E160" s="38"/>
      <c r="F160" s="167" t="s">
        <v>961</v>
      </c>
      <c r="G160" s="38"/>
      <c r="H160" s="38"/>
      <c r="I160" s="168"/>
      <c r="J160" s="38"/>
      <c r="K160" s="38"/>
      <c r="L160" s="39"/>
      <c r="M160" s="169"/>
      <c r="N160" s="170"/>
      <c r="O160" s="72"/>
      <c r="P160" s="72"/>
      <c r="Q160" s="72"/>
      <c r="R160" s="72"/>
      <c r="S160" s="72"/>
      <c r="T160" s="73"/>
      <c r="U160" s="38"/>
      <c r="V160" s="38"/>
      <c r="W160" s="38"/>
      <c r="X160" s="38"/>
      <c r="Y160" s="38"/>
      <c r="Z160" s="38"/>
      <c r="AA160" s="38"/>
      <c r="AB160" s="38"/>
      <c r="AC160" s="38"/>
      <c r="AD160" s="38"/>
      <c r="AE160" s="38"/>
      <c r="AT160" s="19" t="s">
        <v>174</v>
      </c>
      <c r="AU160" s="19" t="s">
        <v>72</v>
      </c>
    </row>
    <row r="161" s="2" customFormat="1" ht="16.5" customHeight="1">
      <c r="A161" s="38"/>
      <c r="B161" s="152"/>
      <c r="C161" s="153" t="s">
        <v>335</v>
      </c>
      <c r="D161" s="153" t="s">
        <v>166</v>
      </c>
      <c r="E161" s="154" t="s">
        <v>1099</v>
      </c>
      <c r="F161" s="155" t="s">
        <v>1100</v>
      </c>
      <c r="G161" s="156" t="s">
        <v>387</v>
      </c>
      <c r="H161" s="157">
        <v>2</v>
      </c>
      <c r="I161" s="158"/>
      <c r="J161" s="159">
        <f>ROUND(I161*H161,2)</f>
        <v>0</v>
      </c>
      <c r="K161" s="155" t="s">
        <v>170</v>
      </c>
      <c r="L161" s="39"/>
      <c r="M161" s="160" t="s">
        <v>3</v>
      </c>
      <c r="N161" s="161" t="s">
        <v>43</v>
      </c>
      <c r="O161" s="72"/>
      <c r="P161" s="162">
        <f>O161*H161</f>
        <v>0</v>
      </c>
      <c r="Q161" s="162">
        <v>0</v>
      </c>
      <c r="R161" s="162">
        <f>Q161*H161</f>
        <v>0</v>
      </c>
      <c r="S161" s="162">
        <v>0</v>
      </c>
      <c r="T161" s="163">
        <f>S161*H161</f>
        <v>0</v>
      </c>
      <c r="U161" s="38"/>
      <c r="V161" s="38"/>
      <c r="W161" s="38"/>
      <c r="X161" s="38"/>
      <c r="Y161" s="38"/>
      <c r="Z161" s="38"/>
      <c r="AA161" s="38"/>
      <c r="AB161" s="38"/>
      <c r="AC161" s="38"/>
      <c r="AD161" s="38"/>
      <c r="AE161" s="38"/>
      <c r="AR161" s="164" t="s">
        <v>171</v>
      </c>
      <c r="AT161" s="164" t="s">
        <v>166</v>
      </c>
      <c r="AU161" s="164" t="s">
        <v>72</v>
      </c>
      <c r="AY161" s="19" t="s">
        <v>172</v>
      </c>
      <c r="BE161" s="165">
        <f>IF(N161="základní",J161,0)</f>
        <v>0</v>
      </c>
      <c r="BF161" s="165">
        <f>IF(N161="snížená",J161,0)</f>
        <v>0</v>
      </c>
      <c r="BG161" s="165">
        <f>IF(N161="zákl. přenesená",J161,0)</f>
        <v>0</v>
      </c>
      <c r="BH161" s="165">
        <f>IF(N161="sníž. přenesená",J161,0)</f>
        <v>0</v>
      </c>
      <c r="BI161" s="165">
        <f>IF(N161="nulová",J161,0)</f>
        <v>0</v>
      </c>
      <c r="BJ161" s="19" t="s">
        <v>79</v>
      </c>
      <c r="BK161" s="165">
        <f>ROUND(I161*H161,2)</f>
        <v>0</v>
      </c>
      <c r="BL161" s="19" t="s">
        <v>171</v>
      </c>
      <c r="BM161" s="164" t="s">
        <v>1101</v>
      </c>
    </row>
    <row r="162" s="2" customFormat="1">
      <c r="A162" s="38"/>
      <c r="B162" s="39"/>
      <c r="C162" s="38"/>
      <c r="D162" s="166" t="s">
        <v>174</v>
      </c>
      <c r="E162" s="38"/>
      <c r="F162" s="167" t="s">
        <v>1102</v>
      </c>
      <c r="G162" s="38"/>
      <c r="H162" s="38"/>
      <c r="I162" s="168"/>
      <c r="J162" s="38"/>
      <c r="K162" s="38"/>
      <c r="L162" s="39"/>
      <c r="M162" s="169"/>
      <c r="N162" s="170"/>
      <c r="O162" s="72"/>
      <c r="P162" s="72"/>
      <c r="Q162" s="72"/>
      <c r="R162" s="72"/>
      <c r="S162" s="72"/>
      <c r="T162" s="73"/>
      <c r="U162" s="38"/>
      <c r="V162" s="38"/>
      <c r="W162" s="38"/>
      <c r="X162" s="38"/>
      <c r="Y162" s="38"/>
      <c r="Z162" s="38"/>
      <c r="AA162" s="38"/>
      <c r="AB162" s="38"/>
      <c r="AC162" s="38"/>
      <c r="AD162" s="38"/>
      <c r="AE162" s="38"/>
      <c r="AT162" s="19" t="s">
        <v>174</v>
      </c>
      <c r="AU162" s="19" t="s">
        <v>72</v>
      </c>
    </row>
    <row r="163" s="2" customFormat="1" ht="16.5" customHeight="1">
      <c r="A163" s="38"/>
      <c r="B163" s="152"/>
      <c r="C163" s="153" t="s">
        <v>517</v>
      </c>
      <c r="D163" s="153" t="s">
        <v>166</v>
      </c>
      <c r="E163" s="154" t="s">
        <v>385</v>
      </c>
      <c r="F163" s="155" t="s">
        <v>386</v>
      </c>
      <c r="G163" s="156" t="s">
        <v>387</v>
      </c>
      <c r="H163" s="157">
        <v>2</v>
      </c>
      <c r="I163" s="158"/>
      <c r="J163" s="159">
        <f>ROUND(I163*H163,2)</f>
        <v>0</v>
      </c>
      <c r="K163" s="155" t="s">
        <v>170</v>
      </c>
      <c r="L163" s="39"/>
      <c r="M163" s="160" t="s">
        <v>3</v>
      </c>
      <c r="N163" s="161" t="s">
        <v>43</v>
      </c>
      <c r="O163" s="72"/>
      <c r="P163" s="162">
        <f>O163*H163</f>
        <v>0</v>
      </c>
      <c r="Q163" s="162">
        <v>0</v>
      </c>
      <c r="R163" s="162">
        <f>Q163*H163</f>
        <v>0</v>
      </c>
      <c r="S163" s="162">
        <v>0</v>
      </c>
      <c r="T163" s="163">
        <f>S163*H163</f>
        <v>0</v>
      </c>
      <c r="U163" s="38"/>
      <c r="V163" s="38"/>
      <c r="W163" s="38"/>
      <c r="X163" s="38"/>
      <c r="Y163" s="38"/>
      <c r="Z163" s="38"/>
      <c r="AA163" s="38"/>
      <c r="AB163" s="38"/>
      <c r="AC163" s="38"/>
      <c r="AD163" s="38"/>
      <c r="AE163" s="38"/>
      <c r="AR163" s="164" t="s">
        <v>171</v>
      </c>
      <c r="AT163" s="164" t="s">
        <v>166</v>
      </c>
      <c r="AU163" s="164" t="s">
        <v>72</v>
      </c>
      <c r="AY163" s="19" t="s">
        <v>172</v>
      </c>
      <c r="BE163" s="165">
        <f>IF(N163="základní",J163,0)</f>
        <v>0</v>
      </c>
      <c r="BF163" s="165">
        <f>IF(N163="snížená",J163,0)</f>
        <v>0</v>
      </c>
      <c r="BG163" s="165">
        <f>IF(N163="zákl. přenesená",J163,0)</f>
        <v>0</v>
      </c>
      <c r="BH163" s="165">
        <f>IF(N163="sníž. přenesená",J163,0)</f>
        <v>0</v>
      </c>
      <c r="BI163" s="165">
        <f>IF(N163="nulová",J163,0)</f>
        <v>0</v>
      </c>
      <c r="BJ163" s="19" t="s">
        <v>79</v>
      </c>
      <c r="BK163" s="165">
        <f>ROUND(I163*H163,2)</f>
        <v>0</v>
      </c>
      <c r="BL163" s="19" t="s">
        <v>171</v>
      </c>
      <c r="BM163" s="164" t="s">
        <v>1103</v>
      </c>
    </row>
    <row r="164" s="2" customFormat="1">
      <c r="A164" s="38"/>
      <c r="B164" s="39"/>
      <c r="C164" s="38"/>
      <c r="D164" s="166" t="s">
        <v>174</v>
      </c>
      <c r="E164" s="38"/>
      <c r="F164" s="167" t="s">
        <v>389</v>
      </c>
      <c r="G164" s="38"/>
      <c r="H164" s="38"/>
      <c r="I164" s="168"/>
      <c r="J164" s="38"/>
      <c r="K164" s="38"/>
      <c r="L164" s="39"/>
      <c r="M164" s="169"/>
      <c r="N164" s="170"/>
      <c r="O164" s="72"/>
      <c r="P164" s="72"/>
      <c r="Q164" s="72"/>
      <c r="R164" s="72"/>
      <c r="S164" s="72"/>
      <c r="T164" s="73"/>
      <c r="U164" s="38"/>
      <c r="V164" s="38"/>
      <c r="W164" s="38"/>
      <c r="X164" s="38"/>
      <c r="Y164" s="38"/>
      <c r="Z164" s="38"/>
      <c r="AA164" s="38"/>
      <c r="AB164" s="38"/>
      <c r="AC164" s="38"/>
      <c r="AD164" s="38"/>
      <c r="AE164" s="38"/>
      <c r="AT164" s="19" t="s">
        <v>174</v>
      </c>
      <c r="AU164" s="19" t="s">
        <v>72</v>
      </c>
    </row>
    <row r="165" s="2" customFormat="1" ht="16.5" customHeight="1">
      <c r="A165" s="38"/>
      <c r="B165" s="152"/>
      <c r="C165" s="153" t="s">
        <v>519</v>
      </c>
      <c r="D165" s="153" t="s">
        <v>166</v>
      </c>
      <c r="E165" s="154" t="s">
        <v>1104</v>
      </c>
      <c r="F165" s="155" t="s">
        <v>1105</v>
      </c>
      <c r="G165" s="156" t="s">
        <v>221</v>
      </c>
      <c r="H165" s="157">
        <v>2</v>
      </c>
      <c r="I165" s="158"/>
      <c r="J165" s="159">
        <f>ROUND(I165*H165,2)</f>
        <v>0</v>
      </c>
      <c r="K165" s="155" t="s">
        <v>170</v>
      </c>
      <c r="L165" s="39"/>
      <c r="M165" s="160" t="s">
        <v>3</v>
      </c>
      <c r="N165" s="161" t="s">
        <v>43</v>
      </c>
      <c r="O165" s="72"/>
      <c r="P165" s="162">
        <f>O165*H165</f>
        <v>0</v>
      </c>
      <c r="Q165" s="162">
        <v>0</v>
      </c>
      <c r="R165" s="162">
        <f>Q165*H165</f>
        <v>0</v>
      </c>
      <c r="S165" s="162">
        <v>0</v>
      </c>
      <c r="T165" s="163">
        <f>S165*H165</f>
        <v>0</v>
      </c>
      <c r="U165" s="38"/>
      <c r="V165" s="38"/>
      <c r="W165" s="38"/>
      <c r="X165" s="38"/>
      <c r="Y165" s="38"/>
      <c r="Z165" s="38"/>
      <c r="AA165" s="38"/>
      <c r="AB165" s="38"/>
      <c r="AC165" s="38"/>
      <c r="AD165" s="38"/>
      <c r="AE165" s="38"/>
      <c r="AR165" s="164" t="s">
        <v>171</v>
      </c>
      <c r="AT165" s="164" t="s">
        <v>166</v>
      </c>
      <c r="AU165" s="164" t="s">
        <v>72</v>
      </c>
      <c r="AY165" s="19" t="s">
        <v>172</v>
      </c>
      <c r="BE165" s="165">
        <f>IF(N165="základní",J165,0)</f>
        <v>0</v>
      </c>
      <c r="BF165" s="165">
        <f>IF(N165="snížená",J165,0)</f>
        <v>0</v>
      </c>
      <c r="BG165" s="165">
        <f>IF(N165="zákl. přenesená",J165,0)</f>
        <v>0</v>
      </c>
      <c r="BH165" s="165">
        <f>IF(N165="sníž. přenesená",J165,0)</f>
        <v>0</v>
      </c>
      <c r="BI165" s="165">
        <f>IF(N165="nulová",J165,0)</f>
        <v>0</v>
      </c>
      <c r="BJ165" s="19" t="s">
        <v>79</v>
      </c>
      <c r="BK165" s="165">
        <f>ROUND(I165*H165,2)</f>
        <v>0</v>
      </c>
      <c r="BL165" s="19" t="s">
        <v>171</v>
      </c>
      <c r="BM165" s="164" t="s">
        <v>1106</v>
      </c>
    </row>
    <row r="166" s="2" customFormat="1">
      <c r="A166" s="38"/>
      <c r="B166" s="39"/>
      <c r="C166" s="38"/>
      <c r="D166" s="166" t="s">
        <v>174</v>
      </c>
      <c r="E166" s="38"/>
      <c r="F166" s="167" t="s">
        <v>1107</v>
      </c>
      <c r="G166" s="38"/>
      <c r="H166" s="38"/>
      <c r="I166" s="168"/>
      <c r="J166" s="38"/>
      <c r="K166" s="38"/>
      <c r="L166" s="39"/>
      <c r="M166" s="169"/>
      <c r="N166" s="170"/>
      <c r="O166" s="72"/>
      <c r="P166" s="72"/>
      <c r="Q166" s="72"/>
      <c r="R166" s="72"/>
      <c r="S166" s="72"/>
      <c r="T166" s="73"/>
      <c r="U166" s="38"/>
      <c r="V166" s="38"/>
      <c r="W166" s="38"/>
      <c r="X166" s="38"/>
      <c r="Y166" s="38"/>
      <c r="Z166" s="38"/>
      <c r="AA166" s="38"/>
      <c r="AB166" s="38"/>
      <c r="AC166" s="38"/>
      <c r="AD166" s="38"/>
      <c r="AE166" s="38"/>
      <c r="AT166" s="19" t="s">
        <v>174</v>
      </c>
      <c r="AU166" s="19" t="s">
        <v>72</v>
      </c>
    </row>
    <row r="167" s="2" customFormat="1" ht="16.5" customHeight="1">
      <c r="A167" s="38"/>
      <c r="B167" s="152"/>
      <c r="C167" s="153" t="s">
        <v>521</v>
      </c>
      <c r="D167" s="153" t="s">
        <v>166</v>
      </c>
      <c r="E167" s="154" t="s">
        <v>1108</v>
      </c>
      <c r="F167" s="155" t="s">
        <v>1109</v>
      </c>
      <c r="G167" s="156" t="s">
        <v>221</v>
      </c>
      <c r="H167" s="157">
        <v>1</v>
      </c>
      <c r="I167" s="158"/>
      <c r="J167" s="159">
        <f>ROUND(I167*H167,2)</f>
        <v>0</v>
      </c>
      <c r="K167" s="155" t="s">
        <v>170</v>
      </c>
      <c r="L167" s="39"/>
      <c r="M167" s="160" t="s">
        <v>3</v>
      </c>
      <c r="N167" s="161" t="s">
        <v>43</v>
      </c>
      <c r="O167" s="72"/>
      <c r="P167" s="162">
        <f>O167*H167</f>
        <v>0</v>
      </c>
      <c r="Q167" s="162">
        <v>0</v>
      </c>
      <c r="R167" s="162">
        <f>Q167*H167</f>
        <v>0</v>
      </c>
      <c r="S167" s="162">
        <v>0</v>
      </c>
      <c r="T167" s="163">
        <f>S167*H167</f>
        <v>0</v>
      </c>
      <c r="U167" s="38"/>
      <c r="V167" s="38"/>
      <c r="W167" s="38"/>
      <c r="X167" s="38"/>
      <c r="Y167" s="38"/>
      <c r="Z167" s="38"/>
      <c r="AA167" s="38"/>
      <c r="AB167" s="38"/>
      <c r="AC167" s="38"/>
      <c r="AD167" s="38"/>
      <c r="AE167" s="38"/>
      <c r="AR167" s="164" t="s">
        <v>171</v>
      </c>
      <c r="AT167" s="164" t="s">
        <v>166</v>
      </c>
      <c r="AU167" s="164" t="s">
        <v>72</v>
      </c>
      <c r="AY167" s="19" t="s">
        <v>172</v>
      </c>
      <c r="BE167" s="165">
        <f>IF(N167="základní",J167,0)</f>
        <v>0</v>
      </c>
      <c r="BF167" s="165">
        <f>IF(N167="snížená",J167,0)</f>
        <v>0</v>
      </c>
      <c r="BG167" s="165">
        <f>IF(N167="zákl. přenesená",J167,0)</f>
        <v>0</v>
      </c>
      <c r="BH167" s="165">
        <f>IF(N167="sníž. přenesená",J167,0)</f>
        <v>0</v>
      </c>
      <c r="BI167" s="165">
        <f>IF(N167="nulová",J167,0)</f>
        <v>0</v>
      </c>
      <c r="BJ167" s="19" t="s">
        <v>79</v>
      </c>
      <c r="BK167" s="165">
        <f>ROUND(I167*H167,2)</f>
        <v>0</v>
      </c>
      <c r="BL167" s="19" t="s">
        <v>171</v>
      </c>
      <c r="BM167" s="164" t="s">
        <v>1110</v>
      </c>
    </row>
    <row r="168" s="2" customFormat="1">
      <c r="A168" s="38"/>
      <c r="B168" s="39"/>
      <c r="C168" s="38"/>
      <c r="D168" s="166" t="s">
        <v>174</v>
      </c>
      <c r="E168" s="38"/>
      <c r="F168" s="167" t="s">
        <v>1111</v>
      </c>
      <c r="G168" s="38"/>
      <c r="H168" s="38"/>
      <c r="I168" s="168"/>
      <c r="J168" s="38"/>
      <c r="K168" s="38"/>
      <c r="L168" s="39"/>
      <c r="M168" s="169"/>
      <c r="N168" s="170"/>
      <c r="O168" s="72"/>
      <c r="P168" s="72"/>
      <c r="Q168" s="72"/>
      <c r="R168" s="72"/>
      <c r="S168" s="72"/>
      <c r="T168" s="73"/>
      <c r="U168" s="38"/>
      <c r="V168" s="38"/>
      <c r="W168" s="38"/>
      <c r="X168" s="38"/>
      <c r="Y168" s="38"/>
      <c r="Z168" s="38"/>
      <c r="AA168" s="38"/>
      <c r="AB168" s="38"/>
      <c r="AC168" s="38"/>
      <c r="AD168" s="38"/>
      <c r="AE168" s="38"/>
      <c r="AT168" s="19" t="s">
        <v>174</v>
      </c>
      <c r="AU168" s="19" t="s">
        <v>72</v>
      </c>
    </row>
    <row r="169" s="10" customFormat="1">
      <c r="A169" s="10"/>
      <c r="B169" s="171"/>
      <c r="C169" s="10"/>
      <c r="D169" s="166" t="s">
        <v>176</v>
      </c>
      <c r="E169" s="172" t="s">
        <v>3</v>
      </c>
      <c r="F169" s="173" t="s">
        <v>1112</v>
      </c>
      <c r="G169" s="10"/>
      <c r="H169" s="174">
        <v>1</v>
      </c>
      <c r="I169" s="175"/>
      <c r="J169" s="10"/>
      <c r="K169" s="10"/>
      <c r="L169" s="171"/>
      <c r="M169" s="176"/>
      <c r="N169" s="177"/>
      <c r="O169" s="177"/>
      <c r="P169" s="177"/>
      <c r="Q169" s="177"/>
      <c r="R169" s="177"/>
      <c r="S169" s="177"/>
      <c r="T169" s="178"/>
      <c r="U169" s="10"/>
      <c r="V169" s="10"/>
      <c r="W169" s="10"/>
      <c r="X169" s="10"/>
      <c r="Y169" s="10"/>
      <c r="Z169" s="10"/>
      <c r="AA169" s="10"/>
      <c r="AB169" s="10"/>
      <c r="AC169" s="10"/>
      <c r="AD169" s="10"/>
      <c r="AE169" s="10"/>
      <c r="AT169" s="172" t="s">
        <v>176</v>
      </c>
      <c r="AU169" s="172" t="s">
        <v>72</v>
      </c>
      <c r="AV169" s="10" t="s">
        <v>81</v>
      </c>
      <c r="AW169" s="10" t="s">
        <v>33</v>
      </c>
      <c r="AX169" s="10" t="s">
        <v>79</v>
      </c>
      <c r="AY169" s="172" t="s">
        <v>172</v>
      </c>
    </row>
    <row r="170" s="2" customFormat="1" ht="16.5" customHeight="1">
      <c r="A170" s="38"/>
      <c r="B170" s="152"/>
      <c r="C170" s="153" t="s">
        <v>526</v>
      </c>
      <c r="D170" s="153" t="s">
        <v>166</v>
      </c>
      <c r="E170" s="154" t="s">
        <v>1113</v>
      </c>
      <c r="F170" s="155" t="s">
        <v>1114</v>
      </c>
      <c r="G170" s="156" t="s">
        <v>359</v>
      </c>
      <c r="H170" s="157">
        <v>30</v>
      </c>
      <c r="I170" s="158"/>
      <c r="J170" s="159">
        <f>ROUND(I170*H170,2)</f>
        <v>0</v>
      </c>
      <c r="K170" s="155" t="s">
        <v>170</v>
      </c>
      <c r="L170" s="39"/>
      <c r="M170" s="160" t="s">
        <v>3</v>
      </c>
      <c r="N170" s="161" t="s">
        <v>43</v>
      </c>
      <c r="O170" s="72"/>
      <c r="P170" s="162">
        <f>O170*H170</f>
        <v>0</v>
      </c>
      <c r="Q170" s="162">
        <v>0</v>
      </c>
      <c r="R170" s="162">
        <f>Q170*H170</f>
        <v>0</v>
      </c>
      <c r="S170" s="162">
        <v>0</v>
      </c>
      <c r="T170" s="163">
        <f>S170*H170</f>
        <v>0</v>
      </c>
      <c r="U170" s="38"/>
      <c r="V170" s="38"/>
      <c r="W170" s="38"/>
      <c r="X170" s="38"/>
      <c r="Y170" s="38"/>
      <c r="Z170" s="38"/>
      <c r="AA170" s="38"/>
      <c r="AB170" s="38"/>
      <c r="AC170" s="38"/>
      <c r="AD170" s="38"/>
      <c r="AE170" s="38"/>
      <c r="AR170" s="164" t="s">
        <v>171</v>
      </c>
      <c r="AT170" s="164" t="s">
        <v>166</v>
      </c>
      <c r="AU170" s="164" t="s">
        <v>72</v>
      </c>
      <c r="AY170" s="19" t="s">
        <v>172</v>
      </c>
      <c r="BE170" s="165">
        <f>IF(N170="základní",J170,0)</f>
        <v>0</v>
      </c>
      <c r="BF170" s="165">
        <f>IF(N170="snížená",J170,0)</f>
        <v>0</v>
      </c>
      <c r="BG170" s="165">
        <f>IF(N170="zákl. přenesená",J170,0)</f>
        <v>0</v>
      </c>
      <c r="BH170" s="165">
        <f>IF(N170="sníž. přenesená",J170,0)</f>
        <v>0</v>
      </c>
      <c r="BI170" s="165">
        <f>IF(N170="nulová",J170,0)</f>
        <v>0</v>
      </c>
      <c r="BJ170" s="19" t="s">
        <v>79</v>
      </c>
      <c r="BK170" s="165">
        <f>ROUND(I170*H170,2)</f>
        <v>0</v>
      </c>
      <c r="BL170" s="19" t="s">
        <v>171</v>
      </c>
      <c r="BM170" s="164" t="s">
        <v>1115</v>
      </c>
    </row>
    <row r="171" s="2" customFormat="1">
      <c r="A171" s="38"/>
      <c r="B171" s="39"/>
      <c r="C171" s="38"/>
      <c r="D171" s="166" t="s">
        <v>174</v>
      </c>
      <c r="E171" s="38"/>
      <c r="F171" s="167" t="s">
        <v>1116</v>
      </c>
      <c r="G171" s="38"/>
      <c r="H171" s="38"/>
      <c r="I171" s="168"/>
      <c r="J171" s="38"/>
      <c r="K171" s="38"/>
      <c r="L171" s="39"/>
      <c r="M171" s="169"/>
      <c r="N171" s="170"/>
      <c r="O171" s="72"/>
      <c r="P171" s="72"/>
      <c r="Q171" s="72"/>
      <c r="R171" s="72"/>
      <c r="S171" s="72"/>
      <c r="T171" s="73"/>
      <c r="U171" s="38"/>
      <c r="V171" s="38"/>
      <c r="W171" s="38"/>
      <c r="X171" s="38"/>
      <c r="Y171" s="38"/>
      <c r="Z171" s="38"/>
      <c r="AA171" s="38"/>
      <c r="AB171" s="38"/>
      <c r="AC171" s="38"/>
      <c r="AD171" s="38"/>
      <c r="AE171" s="38"/>
      <c r="AT171" s="19" t="s">
        <v>174</v>
      </c>
      <c r="AU171" s="19" t="s">
        <v>72</v>
      </c>
    </row>
    <row r="172" s="10" customFormat="1">
      <c r="A172" s="10"/>
      <c r="B172" s="171"/>
      <c r="C172" s="10"/>
      <c r="D172" s="166" t="s">
        <v>176</v>
      </c>
      <c r="E172" s="172" t="s">
        <v>3</v>
      </c>
      <c r="F172" s="173" t="s">
        <v>1117</v>
      </c>
      <c r="G172" s="10"/>
      <c r="H172" s="174">
        <v>8</v>
      </c>
      <c r="I172" s="175"/>
      <c r="J172" s="10"/>
      <c r="K172" s="10"/>
      <c r="L172" s="171"/>
      <c r="M172" s="176"/>
      <c r="N172" s="177"/>
      <c r="O172" s="177"/>
      <c r="P172" s="177"/>
      <c r="Q172" s="177"/>
      <c r="R172" s="177"/>
      <c r="S172" s="177"/>
      <c r="T172" s="178"/>
      <c r="U172" s="10"/>
      <c r="V172" s="10"/>
      <c r="W172" s="10"/>
      <c r="X172" s="10"/>
      <c r="Y172" s="10"/>
      <c r="Z172" s="10"/>
      <c r="AA172" s="10"/>
      <c r="AB172" s="10"/>
      <c r="AC172" s="10"/>
      <c r="AD172" s="10"/>
      <c r="AE172" s="10"/>
      <c r="AT172" s="172" t="s">
        <v>176</v>
      </c>
      <c r="AU172" s="172" t="s">
        <v>72</v>
      </c>
      <c r="AV172" s="10" t="s">
        <v>81</v>
      </c>
      <c r="AW172" s="10" t="s">
        <v>33</v>
      </c>
      <c r="AX172" s="10" t="s">
        <v>72</v>
      </c>
      <c r="AY172" s="172" t="s">
        <v>172</v>
      </c>
    </row>
    <row r="173" s="10" customFormat="1">
      <c r="A173" s="10"/>
      <c r="B173" s="171"/>
      <c r="C173" s="10"/>
      <c r="D173" s="166" t="s">
        <v>176</v>
      </c>
      <c r="E173" s="172" t="s">
        <v>3</v>
      </c>
      <c r="F173" s="173" t="s">
        <v>1118</v>
      </c>
      <c r="G173" s="10"/>
      <c r="H173" s="174">
        <v>8</v>
      </c>
      <c r="I173" s="175"/>
      <c r="J173" s="10"/>
      <c r="K173" s="10"/>
      <c r="L173" s="171"/>
      <c r="M173" s="176"/>
      <c r="N173" s="177"/>
      <c r="O173" s="177"/>
      <c r="P173" s="177"/>
      <c r="Q173" s="177"/>
      <c r="R173" s="177"/>
      <c r="S173" s="177"/>
      <c r="T173" s="178"/>
      <c r="U173" s="10"/>
      <c r="V173" s="10"/>
      <c r="W173" s="10"/>
      <c r="X173" s="10"/>
      <c r="Y173" s="10"/>
      <c r="Z173" s="10"/>
      <c r="AA173" s="10"/>
      <c r="AB173" s="10"/>
      <c r="AC173" s="10"/>
      <c r="AD173" s="10"/>
      <c r="AE173" s="10"/>
      <c r="AT173" s="172" t="s">
        <v>176</v>
      </c>
      <c r="AU173" s="172" t="s">
        <v>72</v>
      </c>
      <c r="AV173" s="10" t="s">
        <v>81</v>
      </c>
      <c r="AW173" s="10" t="s">
        <v>33</v>
      </c>
      <c r="AX173" s="10" t="s">
        <v>72</v>
      </c>
      <c r="AY173" s="172" t="s">
        <v>172</v>
      </c>
    </row>
    <row r="174" s="10" customFormat="1">
      <c r="A174" s="10"/>
      <c r="B174" s="171"/>
      <c r="C174" s="10"/>
      <c r="D174" s="166" t="s">
        <v>176</v>
      </c>
      <c r="E174" s="172" t="s">
        <v>3</v>
      </c>
      <c r="F174" s="173" t="s">
        <v>1119</v>
      </c>
      <c r="G174" s="10"/>
      <c r="H174" s="174">
        <v>4</v>
      </c>
      <c r="I174" s="175"/>
      <c r="J174" s="10"/>
      <c r="K174" s="10"/>
      <c r="L174" s="171"/>
      <c r="M174" s="176"/>
      <c r="N174" s="177"/>
      <c r="O174" s="177"/>
      <c r="P174" s="177"/>
      <c r="Q174" s="177"/>
      <c r="R174" s="177"/>
      <c r="S174" s="177"/>
      <c r="T174" s="178"/>
      <c r="U174" s="10"/>
      <c r="V174" s="10"/>
      <c r="W174" s="10"/>
      <c r="X174" s="10"/>
      <c r="Y174" s="10"/>
      <c r="Z174" s="10"/>
      <c r="AA174" s="10"/>
      <c r="AB174" s="10"/>
      <c r="AC174" s="10"/>
      <c r="AD174" s="10"/>
      <c r="AE174" s="10"/>
      <c r="AT174" s="172" t="s">
        <v>176</v>
      </c>
      <c r="AU174" s="172" t="s">
        <v>72</v>
      </c>
      <c r="AV174" s="10" t="s">
        <v>81</v>
      </c>
      <c r="AW174" s="10" t="s">
        <v>33</v>
      </c>
      <c r="AX174" s="10" t="s">
        <v>72</v>
      </c>
      <c r="AY174" s="172" t="s">
        <v>172</v>
      </c>
    </row>
    <row r="175" s="10" customFormat="1">
      <c r="A175" s="10"/>
      <c r="B175" s="171"/>
      <c r="C175" s="10"/>
      <c r="D175" s="166" t="s">
        <v>176</v>
      </c>
      <c r="E175" s="172" t="s">
        <v>3</v>
      </c>
      <c r="F175" s="173" t="s">
        <v>1120</v>
      </c>
      <c r="G175" s="10"/>
      <c r="H175" s="174">
        <v>10</v>
      </c>
      <c r="I175" s="175"/>
      <c r="J175" s="10"/>
      <c r="K175" s="10"/>
      <c r="L175" s="171"/>
      <c r="M175" s="176"/>
      <c r="N175" s="177"/>
      <c r="O175" s="177"/>
      <c r="P175" s="177"/>
      <c r="Q175" s="177"/>
      <c r="R175" s="177"/>
      <c r="S175" s="177"/>
      <c r="T175" s="178"/>
      <c r="U175" s="10"/>
      <c r="V175" s="10"/>
      <c r="W175" s="10"/>
      <c r="X175" s="10"/>
      <c r="Y175" s="10"/>
      <c r="Z175" s="10"/>
      <c r="AA175" s="10"/>
      <c r="AB175" s="10"/>
      <c r="AC175" s="10"/>
      <c r="AD175" s="10"/>
      <c r="AE175" s="10"/>
      <c r="AT175" s="172" t="s">
        <v>176</v>
      </c>
      <c r="AU175" s="172" t="s">
        <v>72</v>
      </c>
      <c r="AV175" s="10" t="s">
        <v>81</v>
      </c>
      <c r="AW175" s="10" t="s">
        <v>33</v>
      </c>
      <c r="AX175" s="10" t="s">
        <v>72</v>
      </c>
      <c r="AY175" s="172" t="s">
        <v>172</v>
      </c>
    </row>
    <row r="176" s="11" customFormat="1">
      <c r="A176" s="11"/>
      <c r="B176" s="180"/>
      <c r="C176" s="11"/>
      <c r="D176" s="166" t="s">
        <v>176</v>
      </c>
      <c r="E176" s="181" t="s">
        <v>3</v>
      </c>
      <c r="F176" s="182" t="s">
        <v>197</v>
      </c>
      <c r="G176" s="11"/>
      <c r="H176" s="183">
        <v>30</v>
      </c>
      <c r="I176" s="184"/>
      <c r="J176" s="11"/>
      <c r="K176" s="11"/>
      <c r="L176" s="180"/>
      <c r="M176" s="185"/>
      <c r="N176" s="186"/>
      <c r="O176" s="186"/>
      <c r="P176" s="186"/>
      <c r="Q176" s="186"/>
      <c r="R176" s="186"/>
      <c r="S176" s="186"/>
      <c r="T176" s="187"/>
      <c r="U176" s="11"/>
      <c r="V176" s="11"/>
      <c r="W176" s="11"/>
      <c r="X176" s="11"/>
      <c r="Y176" s="11"/>
      <c r="Z176" s="11"/>
      <c r="AA176" s="11"/>
      <c r="AB176" s="11"/>
      <c r="AC176" s="11"/>
      <c r="AD176" s="11"/>
      <c r="AE176" s="11"/>
      <c r="AT176" s="181" t="s">
        <v>176</v>
      </c>
      <c r="AU176" s="181" t="s">
        <v>72</v>
      </c>
      <c r="AV176" s="11" t="s">
        <v>171</v>
      </c>
      <c r="AW176" s="11" t="s">
        <v>33</v>
      </c>
      <c r="AX176" s="11" t="s">
        <v>79</v>
      </c>
      <c r="AY176" s="181" t="s">
        <v>172</v>
      </c>
    </row>
    <row r="177" s="2" customFormat="1" ht="16.5" customHeight="1">
      <c r="A177" s="38"/>
      <c r="B177" s="152"/>
      <c r="C177" s="153" t="s">
        <v>530</v>
      </c>
      <c r="D177" s="153" t="s">
        <v>166</v>
      </c>
      <c r="E177" s="154" t="s">
        <v>366</v>
      </c>
      <c r="F177" s="155" t="s">
        <v>367</v>
      </c>
      <c r="G177" s="156" t="s">
        <v>359</v>
      </c>
      <c r="H177" s="157">
        <v>4</v>
      </c>
      <c r="I177" s="158"/>
      <c r="J177" s="159">
        <f>ROUND(I177*H177,2)</f>
        <v>0</v>
      </c>
      <c r="K177" s="155" t="s">
        <v>170</v>
      </c>
      <c r="L177" s="39"/>
      <c r="M177" s="160" t="s">
        <v>3</v>
      </c>
      <c r="N177" s="161" t="s">
        <v>43</v>
      </c>
      <c r="O177" s="72"/>
      <c r="P177" s="162">
        <f>O177*H177</f>
        <v>0</v>
      </c>
      <c r="Q177" s="162">
        <v>0</v>
      </c>
      <c r="R177" s="162">
        <f>Q177*H177</f>
        <v>0</v>
      </c>
      <c r="S177" s="162">
        <v>0</v>
      </c>
      <c r="T177" s="163">
        <f>S177*H177</f>
        <v>0</v>
      </c>
      <c r="U177" s="38"/>
      <c r="V177" s="38"/>
      <c r="W177" s="38"/>
      <c r="X177" s="38"/>
      <c r="Y177" s="38"/>
      <c r="Z177" s="38"/>
      <c r="AA177" s="38"/>
      <c r="AB177" s="38"/>
      <c r="AC177" s="38"/>
      <c r="AD177" s="38"/>
      <c r="AE177" s="38"/>
      <c r="AR177" s="164" t="s">
        <v>171</v>
      </c>
      <c r="AT177" s="164" t="s">
        <v>166</v>
      </c>
      <c r="AU177" s="164" t="s">
        <v>72</v>
      </c>
      <c r="AY177" s="19" t="s">
        <v>172</v>
      </c>
      <c r="BE177" s="165">
        <f>IF(N177="základní",J177,0)</f>
        <v>0</v>
      </c>
      <c r="BF177" s="165">
        <f>IF(N177="snížená",J177,0)</f>
        <v>0</v>
      </c>
      <c r="BG177" s="165">
        <f>IF(N177="zákl. přenesená",J177,0)</f>
        <v>0</v>
      </c>
      <c r="BH177" s="165">
        <f>IF(N177="sníž. přenesená",J177,0)</f>
        <v>0</v>
      </c>
      <c r="BI177" s="165">
        <f>IF(N177="nulová",J177,0)</f>
        <v>0</v>
      </c>
      <c r="BJ177" s="19" t="s">
        <v>79</v>
      </c>
      <c r="BK177" s="165">
        <f>ROUND(I177*H177,2)</f>
        <v>0</v>
      </c>
      <c r="BL177" s="19" t="s">
        <v>171</v>
      </c>
      <c r="BM177" s="164" t="s">
        <v>1121</v>
      </c>
    </row>
    <row r="178" s="2" customFormat="1">
      <c r="A178" s="38"/>
      <c r="B178" s="39"/>
      <c r="C178" s="38"/>
      <c r="D178" s="166" t="s">
        <v>174</v>
      </c>
      <c r="E178" s="38"/>
      <c r="F178" s="167" t="s">
        <v>369</v>
      </c>
      <c r="G178" s="38"/>
      <c r="H178" s="38"/>
      <c r="I178" s="168"/>
      <c r="J178" s="38"/>
      <c r="K178" s="38"/>
      <c r="L178" s="39"/>
      <c r="M178" s="169"/>
      <c r="N178" s="170"/>
      <c r="O178" s="72"/>
      <c r="P178" s="72"/>
      <c r="Q178" s="72"/>
      <c r="R178" s="72"/>
      <c r="S178" s="72"/>
      <c r="T178" s="73"/>
      <c r="U178" s="38"/>
      <c r="V178" s="38"/>
      <c r="W178" s="38"/>
      <c r="X178" s="38"/>
      <c r="Y178" s="38"/>
      <c r="Z178" s="38"/>
      <c r="AA178" s="38"/>
      <c r="AB178" s="38"/>
      <c r="AC178" s="38"/>
      <c r="AD178" s="38"/>
      <c r="AE178" s="38"/>
      <c r="AT178" s="19" t="s">
        <v>174</v>
      </c>
      <c r="AU178" s="19" t="s">
        <v>72</v>
      </c>
    </row>
    <row r="179" s="2" customFormat="1" ht="16.5" customHeight="1">
      <c r="A179" s="38"/>
      <c r="B179" s="152"/>
      <c r="C179" s="153" t="s">
        <v>534</v>
      </c>
      <c r="D179" s="153" t="s">
        <v>166</v>
      </c>
      <c r="E179" s="154" t="s">
        <v>1122</v>
      </c>
      <c r="F179" s="155" t="s">
        <v>1123</v>
      </c>
      <c r="G179" s="156" t="s">
        <v>359</v>
      </c>
      <c r="H179" s="157">
        <v>8</v>
      </c>
      <c r="I179" s="158"/>
      <c r="J179" s="159">
        <f>ROUND(I179*H179,2)</f>
        <v>0</v>
      </c>
      <c r="K179" s="155" t="s">
        <v>170</v>
      </c>
      <c r="L179" s="39"/>
      <c r="M179" s="160" t="s">
        <v>3</v>
      </c>
      <c r="N179" s="161" t="s">
        <v>43</v>
      </c>
      <c r="O179" s="72"/>
      <c r="P179" s="162">
        <f>O179*H179</f>
        <v>0</v>
      </c>
      <c r="Q179" s="162">
        <v>0</v>
      </c>
      <c r="R179" s="162">
        <f>Q179*H179</f>
        <v>0</v>
      </c>
      <c r="S179" s="162">
        <v>0</v>
      </c>
      <c r="T179" s="163">
        <f>S179*H179</f>
        <v>0</v>
      </c>
      <c r="U179" s="38"/>
      <c r="V179" s="38"/>
      <c r="W179" s="38"/>
      <c r="X179" s="38"/>
      <c r="Y179" s="38"/>
      <c r="Z179" s="38"/>
      <c r="AA179" s="38"/>
      <c r="AB179" s="38"/>
      <c r="AC179" s="38"/>
      <c r="AD179" s="38"/>
      <c r="AE179" s="38"/>
      <c r="AR179" s="164" t="s">
        <v>171</v>
      </c>
      <c r="AT179" s="164" t="s">
        <v>166</v>
      </c>
      <c r="AU179" s="164" t="s">
        <v>72</v>
      </c>
      <c r="AY179" s="19" t="s">
        <v>172</v>
      </c>
      <c r="BE179" s="165">
        <f>IF(N179="základní",J179,0)</f>
        <v>0</v>
      </c>
      <c r="BF179" s="165">
        <f>IF(N179="snížená",J179,0)</f>
        <v>0</v>
      </c>
      <c r="BG179" s="165">
        <f>IF(N179="zákl. přenesená",J179,0)</f>
        <v>0</v>
      </c>
      <c r="BH179" s="165">
        <f>IF(N179="sníž. přenesená",J179,0)</f>
        <v>0</v>
      </c>
      <c r="BI179" s="165">
        <f>IF(N179="nulová",J179,0)</f>
        <v>0</v>
      </c>
      <c r="BJ179" s="19" t="s">
        <v>79</v>
      </c>
      <c r="BK179" s="165">
        <f>ROUND(I179*H179,2)</f>
        <v>0</v>
      </c>
      <c r="BL179" s="19" t="s">
        <v>171</v>
      </c>
      <c r="BM179" s="164" t="s">
        <v>1124</v>
      </c>
    </row>
    <row r="180" s="2" customFormat="1">
      <c r="A180" s="38"/>
      <c r="B180" s="39"/>
      <c r="C180" s="38"/>
      <c r="D180" s="166" t="s">
        <v>174</v>
      </c>
      <c r="E180" s="38"/>
      <c r="F180" s="167" t="s">
        <v>1125</v>
      </c>
      <c r="G180" s="38"/>
      <c r="H180" s="38"/>
      <c r="I180" s="168"/>
      <c r="J180" s="38"/>
      <c r="K180" s="38"/>
      <c r="L180" s="39"/>
      <c r="M180" s="169"/>
      <c r="N180" s="170"/>
      <c r="O180" s="72"/>
      <c r="P180" s="72"/>
      <c r="Q180" s="72"/>
      <c r="R180" s="72"/>
      <c r="S180" s="72"/>
      <c r="T180" s="73"/>
      <c r="U180" s="38"/>
      <c r="V180" s="38"/>
      <c r="W180" s="38"/>
      <c r="X180" s="38"/>
      <c r="Y180" s="38"/>
      <c r="Z180" s="38"/>
      <c r="AA180" s="38"/>
      <c r="AB180" s="38"/>
      <c r="AC180" s="38"/>
      <c r="AD180" s="38"/>
      <c r="AE180" s="38"/>
      <c r="AT180" s="19" t="s">
        <v>174</v>
      </c>
      <c r="AU180" s="19" t="s">
        <v>72</v>
      </c>
    </row>
    <row r="181" s="2" customFormat="1" ht="16.5" customHeight="1">
      <c r="A181" s="38"/>
      <c r="B181" s="152"/>
      <c r="C181" s="153" t="s">
        <v>538</v>
      </c>
      <c r="D181" s="153" t="s">
        <v>166</v>
      </c>
      <c r="E181" s="154" t="s">
        <v>370</v>
      </c>
      <c r="F181" s="155" t="s">
        <v>371</v>
      </c>
      <c r="G181" s="156" t="s">
        <v>255</v>
      </c>
      <c r="H181" s="157">
        <v>308</v>
      </c>
      <c r="I181" s="158"/>
      <c r="J181" s="159">
        <f>ROUND(I181*H181,2)</f>
        <v>0</v>
      </c>
      <c r="K181" s="155" t="s">
        <v>170</v>
      </c>
      <c r="L181" s="39"/>
      <c r="M181" s="160" t="s">
        <v>3</v>
      </c>
      <c r="N181" s="161" t="s">
        <v>43</v>
      </c>
      <c r="O181" s="72"/>
      <c r="P181" s="162">
        <f>O181*H181</f>
        <v>0</v>
      </c>
      <c r="Q181" s="162">
        <v>0</v>
      </c>
      <c r="R181" s="162">
        <f>Q181*H181</f>
        <v>0</v>
      </c>
      <c r="S181" s="162">
        <v>0</v>
      </c>
      <c r="T181" s="163">
        <f>S181*H181</f>
        <v>0</v>
      </c>
      <c r="U181" s="38"/>
      <c r="V181" s="38"/>
      <c r="W181" s="38"/>
      <c r="X181" s="38"/>
      <c r="Y181" s="38"/>
      <c r="Z181" s="38"/>
      <c r="AA181" s="38"/>
      <c r="AB181" s="38"/>
      <c r="AC181" s="38"/>
      <c r="AD181" s="38"/>
      <c r="AE181" s="38"/>
      <c r="AR181" s="164" t="s">
        <v>171</v>
      </c>
      <c r="AT181" s="164" t="s">
        <v>166</v>
      </c>
      <c r="AU181" s="164" t="s">
        <v>72</v>
      </c>
      <c r="AY181" s="19" t="s">
        <v>172</v>
      </c>
      <c r="BE181" s="165">
        <f>IF(N181="základní",J181,0)</f>
        <v>0</v>
      </c>
      <c r="BF181" s="165">
        <f>IF(N181="snížená",J181,0)</f>
        <v>0</v>
      </c>
      <c r="BG181" s="165">
        <f>IF(N181="zákl. přenesená",J181,0)</f>
        <v>0</v>
      </c>
      <c r="BH181" s="165">
        <f>IF(N181="sníž. přenesená",J181,0)</f>
        <v>0</v>
      </c>
      <c r="BI181" s="165">
        <f>IF(N181="nulová",J181,0)</f>
        <v>0</v>
      </c>
      <c r="BJ181" s="19" t="s">
        <v>79</v>
      </c>
      <c r="BK181" s="165">
        <f>ROUND(I181*H181,2)</f>
        <v>0</v>
      </c>
      <c r="BL181" s="19" t="s">
        <v>171</v>
      </c>
      <c r="BM181" s="164" t="s">
        <v>1126</v>
      </c>
    </row>
    <row r="182" s="2" customFormat="1">
      <c r="A182" s="38"/>
      <c r="B182" s="39"/>
      <c r="C182" s="38"/>
      <c r="D182" s="166" t="s">
        <v>174</v>
      </c>
      <c r="E182" s="38"/>
      <c r="F182" s="167" t="s">
        <v>373</v>
      </c>
      <c r="G182" s="38"/>
      <c r="H182" s="38"/>
      <c r="I182" s="168"/>
      <c r="J182" s="38"/>
      <c r="K182" s="38"/>
      <c r="L182" s="39"/>
      <c r="M182" s="169"/>
      <c r="N182" s="170"/>
      <c r="O182" s="72"/>
      <c r="P182" s="72"/>
      <c r="Q182" s="72"/>
      <c r="R182" s="72"/>
      <c r="S182" s="72"/>
      <c r="T182" s="73"/>
      <c r="U182" s="38"/>
      <c r="V182" s="38"/>
      <c r="W182" s="38"/>
      <c r="X182" s="38"/>
      <c r="Y182" s="38"/>
      <c r="Z182" s="38"/>
      <c r="AA182" s="38"/>
      <c r="AB182" s="38"/>
      <c r="AC182" s="38"/>
      <c r="AD182" s="38"/>
      <c r="AE182" s="38"/>
      <c r="AT182" s="19" t="s">
        <v>174</v>
      </c>
      <c r="AU182" s="19" t="s">
        <v>72</v>
      </c>
    </row>
    <row r="183" s="10" customFormat="1">
      <c r="A183" s="10"/>
      <c r="B183" s="171"/>
      <c r="C183" s="10"/>
      <c r="D183" s="166" t="s">
        <v>176</v>
      </c>
      <c r="E183" s="172" t="s">
        <v>3</v>
      </c>
      <c r="F183" s="173" t="s">
        <v>1127</v>
      </c>
      <c r="G183" s="10"/>
      <c r="H183" s="174">
        <v>154</v>
      </c>
      <c r="I183" s="175"/>
      <c r="J183" s="10"/>
      <c r="K183" s="10"/>
      <c r="L183" s="171"/>
      <c r="M183" s="176"/>
      <c r="N183" s="177"/>
      <c r="O183" s="177"/>
      <c r="P183" s="177"/>
      <c r="Q183" s="177"/>
      <c r="R183" s="177"/>
      <c r="S183" s="177"/>
      <c r="T183" s="178"/>
      <c r="U183" s="10"/>
      <c r="V183" s="10"/>
      <c r="W183" s="10"/>
      <c r="X183" s="10"/>
      <c r="Y183" s="10"/>
      <c r="Z183" s="10"/>
      <c r="AA183" s="10"/>
      <c r="AB183" s="10"/>
      <c r="AC183" s="10"/>
      <c r="AD183" s="10"/>
      <c r="AE183" s="10"/>
      <c r="AT183" s="172" t="s">
        <v>176</v>
      </c>
      <c r="AU183" s="172" t="s">
        <v>72</v>
      </c>
      <c r="AV183" s="10" t="s">
        <v>81</v>
      </c>
      <c r="AW183" s="10" t="s">
        <v>33</v>
      </c>
      <c r="AX183" s="10" t="s">
        <v>72</v>
      </c>
      <c r="AY183" s="172" t="s">
        <v>172</v>
      </c>
    </row>
    <row r="184" s="10" customFormat="1">
      <c r="A184" s="10"/>
      <c r="B184" s="171"/>
      <c r="C184" s="10"/>
      <c r="D184" s="166" t="s">
        <v>176</v>
      </c>
      <c r="E184" s="172" t="s">
        <v>3</v>
      </c>
      <c r="F184" s="173" t="s">
        <v>1128</v>
      </c>
      <c r="G184" s="10"/>
      <c r="H184" s="174">
        <v>154</v>
      </c>
      <c r="I184" s="175"/>
      <c r="J184" s="10"/>
      <c r="K184" s="10"/>
      <c r="L184" s="171"/>
      <c r="M184" s="176"/>
      <c r="N184" s="177"/>
      <c r="O184" s="177"/>
      <c r="P184" s="177"/>
      <c r="Q184" s="177"/>
      <c r="R184" s="177"/>
      <c r="S184" s="177"/>
      <c r="T184" s="178"/>
      <c r="U184" s="10"/>
      <c r="V184" s="10"/>
      <c r="W184" s="10"/>
      <c r="X184" s="10"/>
      <c r="Y184" s="10"/>
      <c r="Z184" s="10"/>
      <c r="AA184" s="10"/>
      <c r="AB184" s="10"/>
      <c r="AC184" s="10"/>
      <c r="AD184" s="10"/>
      <c r="AE184" s="10"/>
      <c r="AT184" s="172" t="s">
        <v>176</v>
      </c>
      <c r="AU184" s="172" t="s">
        <v>72</v>
      </c>
      <c r="AV184" s="10" t="s">
        <v>81</v>
      </c>
      <c r="AW184" s="10" t="s">
        <v>33</v>
      </c>
      <c r="AX184" s="10" t="s">
        <v>72</v>
      </c>
      <c r="AY184" s="172" t="s">
        <v>172</v>
      </c>
    </row>
    <row r="185" s="11" customFormat="1">
      <c r="A185" s="11"/>
      <c r="B185" s="180"/>
      <c r="C185" s="11"/>
      <c r="D185" s="166" t="s">
        <v>176</v>
      </c>
      <c r="E185" s="181" t="s">
        <v>3</v>
      </c>
      <c r="F185" s="182" t="s">
        <v>197</v>
      </c>
      <c r="G185" s="11"/>
      <c r="H185" s="183">
        <v>308</v>
      </c>
      <c r="I185" s="184"/>
      <c r="J185" s="11"/>
      <c r="K185" s="11"/>
      <c r="L185" s="180"/>
      <c r="M185" s="185"/>
      <c r="N185" s="186"/>
      <c r="O185" s="186"/>
      <c r="P185" s="186"/>
      <c r="Q185" s="186"/>
      <c r="R185" s="186"/>
      <c r="S185" s="186"/>
      <c r="T185" s="187"/>
      <c r="U185" s="11"/>
      <c r="V185" s="11"/>
      <c r="W185" s="11"/>
      <c r="X185" s="11"/>
      <c r="Y185" s="11"/>
      <c r="Z185" s="11"/>
      <c r="AA185" s="11"/>
      <c r="AB185" s="11"/>
      <c r="AC185" s="11"/>
      <c r="AD185" s="11"/>
      <c r="AE185" s="11"/>
      <c r="AT185" s="181" t="s">
        <v>176</v>
      </c>
      <c r="AU185" s="181" t="s">
        <v>72</v>
      </c>
      <c r="AV185" s="11" t="s">
        <v>171</v>
      </c>
      <c r="AW185" s="11" t="s">
        <v>33</v>
      </c>
      <c r="AX185" s="11" t="s">
        <v>79</v>
      </c>
      <c r="AY185" s="181" t="s">
        <v>172</v>
      </c>
    </row>
    <row r="186" s="2" customFormat="1" ht="16.5" customHeight="1">
      <c r="A186" s="38"/>
      <c r="B186" s="152"/>
      <c r="C186" s="153" t="s">
        <v>542</v>
      </c>
      <c r="D186" s="153" t="s">
        <v>166</v>
      </c>
      <c r="E186" s="154" t="s">
        <v>376</v>
      </c>
      <c r="F186" s="155" t="s">
        <v>377</v>
      </c>
      <c r="G186" s="156" t="s">
        <v>255</v>
      </c>
      <c r="H186" s="157">
        <v>308</v>
      </c>
      <c r="I186" s="158"/>
      <c r="J186" s="159">
        <f>ROUND(I186*H186,2)</f>
        <v>0</v>
      </c>
      <c r="K186" s="155" t="s">
        <v>170</v>
      </c>
      <c r="L186" s="39"/>
      <c r="M186" s="160" t="s">
        <v>3</v>
      </c>
      <c r="N186" s="161" t="s">
        <v>43</v>
      </c>
      <c r="O186" s="72"/>
      <c r="P186" s="162">
        <f>O186*H186</f>
        <v>0</v>
      </c>
      <c r="Q186" s="162">
        <v>0</v>
      </c>
      <c r="R186" s="162">
        <f>Q186*H186</f>
        <v>0</v>
      </c>
      <c r="S186" s="162">
        <v>0</v>
      </c>
      <c r="T186" s="163">
        <f>S186*H186</f>
        <v>0</v>
      </c>
      <c r="U186" s="38"/>
      <c r="V186" s="38"/>
      <c r="W186" s="38"/>
      <c r="X186" s="38"/>
      <c r="Y186" s="38"/>
      <c r="Z186" s="38"/>
      <c r="AA186" s="38"/>
      <c r="AB186" s="38"/>
      <c r="AC186" s="38"/>
      <c r="AD186" s="38"/>
      <c r="AE186" s="38"/>
      <c r="AR186" s="164" t="s">
        <v>171</v>
      </c>
      <c r="AT186" s="164" t="s">
        <v>166</v>
      </c>
      <c r="AU186" s="164" t="s">
        <v>72</v>
      </c>
      <c r="AY186" s="19" t="s">
        <v>172</v>
      </c>
      <c r="BE186" s="165">
        <f>IF(N186="základní",J186,0)</f>
        <v>0</v>
      </c>
      <c r="BF186" s="165">
        <f>IF(N186="snížená",J186,0)</f>
        <v>0</v>
      </c>
      <c r="BG186" s="165">
        <f>IF(N186="zákl. přenesená",J186,0)</f>
        <v>0</v>
      </c>
      <c r="BH186" s="165">
        <f>IF(N186="sníž. přenesená",J186,0)</f>
        <v>0</v>
      </c>
      <c r="BI186" s="165">
        <f>IF(N186="nulová",J186,0)</f>
        <v>0</v>
      </c>
      <c r="BJ186" s="19" t="s">
        <v>79</v>
      </c>
      <c r="BK186" s="165">
        <f>ROUND(I186*H186,2)</f>
        <v>0</v>
      </c>
      <c r="BL186" s="19" t="s">
        <v>171</v>
      </c>
      <c r="BM186" s="164" t="s">
        <v>1129</v>
      </c>
    </row>
    <row r="187" s="2" customFormat="1">
      <c r="A187" s="38"/>
      <c r="B187" s="39"/>
      <c r="C187" s="38"/>
      <c r="D187" s="166" t="s">
        <v>174</v>
      </c>
      <c r="E187" s="38"/>
      <c r="F187" s="167" t="s">
        <v>379</v>
      </c>
      <c r="G187" s="38"/>
      <c r="H187" s="38"/>
      <c r="I187" s="168"/>
      <c r="J187" s="38"/>
      <c r="K187" s="38"/>
      <c r="L187" s="39"/>
      <c r="M187" s="169"/>
      <c r="N187" s="170"/>
      <c r="O187" s="72"/>
      <c r="P187" s="72"/>
      <c r="Q187" s="72"/>
      <c r="R187" s="72"/>
      <c r="S187" s="72"/>
      <c r="T187" s="73"/>
      <c r="U187" s="38"/>
      <c r="V187" s="38"/>
      <c r="W187" s="38"/>
      <c r="X187" s="38"/>
      <c r="Y187" s="38"/>
      <c r="Z187" s="38"/>
      <c r="AA187" s="38"/>
      <c r="AB187" s="38"/>
      <c r="AC187" s="38"/>
      <c r="AD187" s="38"/>
      <c r="AE187" s="38"/>
      <c r="AT187" s="19" t="s">
        <v>174</v>
      </c>
      <c r="AU187" s="19" t="s">
        <v>72</v>
      </c>
    </row>
    <row r="188" s="2" customFormat="1" ht="16.5" customHeight="1">
      <c r="A188" s="38"/>
      <c r="B188" s="152"/>
      <c r="C188" s="153" t="s">
        <v>1130</v>
      </c>
      <c r="D188" s="153" t="s">
        <v>166</v>
      </c>
      <c r="E188" s="154" t="s">
        <v>1131</v>
      </c>
      <c r="F188" s="155" t="s">
        <v>1132</v>
      </c>
      <c r="G188" s="156" t="s">
        <v>255</v>
      </c>
      <c r="H188" s="157">
        <v>87.506</v>
      </c>
      <c r="I188" s="158"/>
      <c r="J188" s="159">
        <f>ROUND(I188*H188,2)</f>
        <v>0</v>
      </c>
      <c r="K188" s="155" t="s">
        <v>170</v>
      </c>
      <c r="L188" s="39"/>
      <c r="M188" s="160" t="s">
        <v>3</v>
      </c>
      <c r="N188" s="161" t="s">
        <v>43</v>
      </c>
      <c r="O188" s="72"/>
      <c r="P188" s="162">
        <f>O188*H188</f>
        <v>0</v>
      </c>
      <c r="Q188" s="162">
        <v>0</v>
      </c>
      <c r="R188" s="162">
        <f>Q188*H188</f>
        <v>0</v>
      </c>
      <c r="S188" s="162">
        <v>0</v>
      </c>
      <c r="T188" s="163">
        <f>S188*H188</f>
        <v>0</v>
      </c>
      <c r="U188" s="38"/>
      <c r="V188" s="38"/>
      <c r="W188" s="38"/>
      <c r="X188" s="38"/>
      <c r="Y188" s="38"/>
      <c r="Z188" s="38"/>
      <c r="AA188" s="38"/>
      <c r="AB188" s="38"/>
      <c r="AC188" s="38"/>
      <c r="AD188" s="38"/>
      <c r="AE188" s="38"/>
      <c r="AR188" s="164" t="s">
        <v>171</v>
      </c>
      <c r="AT188" s="164" t="s">
        <v>166</v>
      </c>
      <c r="AU188" s="164" t="s">
        <v>72</v>
      </c>
      <c r="AY188" s="19" t="s">
        <v>172</v>
      </c>
      <c r="BE188" s="165">
        <f>IF(N188="základní",J188,0)</f>
        <v>0</v>
      </c>
      <c r="BF188" s="165">
        <f>IF(N188="snížená",J188,0)</f>
        <v>0</v>
      </c>
      <c r="BG188" s="165">
        <f>IF(N188="zákl. přenesená",J188,0)</f>
        <v>0</v>
      </c>
      <c r="BH188" s="165">
        <f>IF(N188="sníž. přenesená",J188,0)</f>
        <v>0</v>
      </c>
      <c r="BI188" s="165">
        <f>IF(N188="nulová",J188,0)</f>
        <v>0</v>
      </c>
      <c r="BJ188" s="19" t="s">
        <v>79</v>
      </c>
      <c r="BK188" s="165">
        <f>ROUND(I188*H188,2)</f>
        <v>0</v>
      </c>
      <c r="BL188" s="19" t="s">
        <v>171</v>
      </c>
      <c r="BM188" s="164" t="s">
        <v>1133</v>
      </c>
    </row>
    <row r="189" s="2" customFormat="1">
      <c r="A189" s="38"/>
      <c r="B189" s="39"/>
      <c r="C189" s="38"/>
      <c r="D189" s="166" t="s">
        <v>174</v>
      </c>
      <c r="E189" s="38"/>
      <c r="F189" s="167" t="s">
        <v>1134</v>
      </c>
      <c r="G189" s="38"/>
      <c r="H189" s="38"/>
      <c r="I189" s="168"/>
      <c r="J189" s="38"/>
      <c r="K189" s="38"/>
      <c r="L189" s="39"/>
      <c r="M189" s="169"/>
      <c r="N189" s="170"/>
      <c r="O189" s="72"/>
      <c r="P189" s="72"/>
      <c r="Q189" s="72"/>
      <c r="R189" s="72"/>
      <c r="S189" s="72"/>
      <c r="T189" s="73"/>
      <c r="U189" s="38"/>
      <c r="V189" s="38"/>
      <c r="W189" s="38"/>
      <c r="X189" s="38"/>
      <c r="Y189" s="38"/>
      <c r="Z189" s="38"/>
      <c r="AA189" s="38"/>
      <c r="AB189" s="38"/>
      <c r="AC189" s="38"/>
      <c r="AD189" s="38"/>
      <c r="AE189" s="38"/>
      <c r="AT189" s="19" t="s">
        <v>174</v>
      </c>
      <c r="AU189" s="19" t="s">
        <v>72</v>
      </c>
    </row>
    <row r="190" s="10" customFormat="1">
      <c r="A190" s="10"/>
      <c r="B190" s="171"/>
      <c r="C190" s="10"/>
      <c r="D190" s="166" t="s">
        <v>176</v>
      </c>
      <c r="E190" s="172" t="s">
        <v>3</v>
      </c>
      <c r="F190" s="173" t="s">
        <v>1135</v>
      </c>
      <c r="G190" s="10"/>
      <c r="H190" s="174">
        <v>87.506</v>
      </c>
      <c r="I190" s="175"/>
      <c r="J190" s="10"/>
      <c r="K190" s="10"/>
      <c r="L190" s="171"/>
      <c r="M190" s="176"/>
      <c r="N190" s="177"/>
      <c r="O190" s="177"/>
      <c r="P190" s="177"/>
      <c r="Q190" s="177"/>
      <c r="R190" s="177"/>
      <c r="S190" s="177"/>
      <c r="T190" s="178"/>
      <c r="U190" s="10"/>
      <c r="V190" s="10"/>
      <c r="W190" s="10"/>
      <c r="X190" s="10"/>
      <c r="Y190" s="10"/>
      <c r="Z190" s="10"/>
      <c r="AA190" s="10"/>
      <c r="AB190" s="10"/>
      <c r="AC190" s="10"/>
      <c r="AD190" s="10"/>
      <c r="AE190" s="10"/>
      <c r="AT190" s="172" t="s">
        <v>176</v>
      </c>
      <c r="AU190" s="172" t="s">
        <v>72</v>
      </c>
      <c r="AV190" s="10" t="s">
        <v>81</v>
      </c>
      <c r="AW190" s="10" t="s">
        <v>33</v>
      </c>
      <c r="AX190" s="10" t="s">
        <v>79</v>
      </c>
      <c r="AY190" s="172" t="s">
        <v>172</v>
      </c>
    </row>
    <row r="191" s="2" customFormat="1" ht="16.5" customHeight="1">
      <c r="A191" s="38"/>
      <c r="B191" s="152"/>
      <c r="C191" s="153" t="s">
        <v>1136</v>
      </c>
      <c r="D191" s="153" t="s">
        <v>166</v>
      </c>
      <c r="E191" s="154" t="s">
        <v>1137</v>
      </c>
      <c r="F191" s="155" t="s">
        <v>1138</v>
      </c>
      <c r="G191" s="156" t="s">
        <v>255</v>
      </c>
      <c r="H191" s="157">
        <v>87.506</v>
      </c>
      <c r="I191" s="158"/>
      <c r="J191" s="159">
        <f>ROUND(I191*H191,2)</f>
        <v>0</v>
      </c>
      <c r="K191" s="155" t="s">
        <v>170</v>
      </c>
      <c r="L191" s="39"/>
      <c r="M191" s="160" t="s">
        <v>3</v>
      </c>
      <c r="N191" s="161" t="s">
        <v>43</v>
      </c>
      <c r="O191" s="72"/>
      <c r="P191" s="162">
        <f>O191*H191</f>
        <v>0</v>
      </c>
      <c r="Q191" s="162">
        <v>0</v>
      </c>
      <c r="R191" s="162">
        <f>Q191*H191</f>
        <v>0</v>
      </c>
      <c r="S191" s="162">
        <v>0</v>
      </c>
      <c r="T191" s="163">
        <f>S191*H191</f>
        <v>0</v>
      </c>
      <c r="U191" s="38"/>
      <c r="V191" s="38"/>
      <c r="W191" s="38"/>
      <c r="X191" s="38"/>
      <c r="Y191" s="38"/>
      <c r="Z191" s="38"/>
      <c r="AA191" s="38"/>
      <c r="AB191" s="38"/>
      <c r="AC191" s="38"/>
      <c r="AD191" s="38"/>
      <c r="AE191" s="38"/>
      <c r="AR191" s="164" t="s">
        <v>171</v>
      </c>
      <c r="AT191" s="164" t="s">
        <v>166</v>
      </c>
      <c r="AU191" s="164" t="s">
        <v>72</v>
      </c>
      <c r="AY191" s="19" t="s">
        <v>172</v>
      </c>
      <c r="BE191" s="165">
        <f>IF(N191="základní",J191,0)</f>
        <v>0</v>
      </c>
      <c r="BF191" s="165">
        <f>IF(N191="snížená",J191,0)</f>
        <v>0</v>
      </c>
      <c r="BG191" s="165">
        <f>IF(N191="zákl. přenesená",J191,0)</f>
        <v>0</v>
      </c>
      <c r="BH191" s="165">
        <f>IF(N191="sníž. přenesená",J191,0)</f>
        <v>0</v>
      </c>
      <c r="BI191" s="165">
        <f>IF(N191="nulová",J191,0)</f>
        <v>0</v>
      </c>
      <c r="BJ191" s="19" t="s">
        <v>79</v>
      </c>
      <c r="BK191" s="165">
        <f>ROUND(I191*H191,2)</f>
        <v>0</v>
      </c>
      <c r="BL191" s="19" t="s">
        <v>171</v>
      </c>
      <c r="BM191" s="164" t="s">
        <v>1139</v>
      </c>
    </row>
    <row r="192" s="2" customFormat="1">
      <c r="A192" s="38"/>
      <c r="B192" s="39"/>
      <c r="C192" s="38"/>
      <c r="D192" s="166" t="s">
        <v>174</v>
      </c>
      <c r="E192" s="38"/>
      <c r="F192" s="167" t="s">
        <v>1140</v>
      </c>
      <c r="G192" s="38"/>
      <c r="H192" s="38"/>
      <c r="I192" s="168"/>
      <c r="J192" s="38"/>
      <c r="K192" s="38"/>
      <c r="L192" s="39"/>
      <c r="M192" s="169"/>
      <c r="N192" s="170"/>
      <c r="O192" s="72"/>
      <c r="P192" s="72"/>
      <c r="Q192" s="72"/>
      <c r="R192" s="72"/>
      <c r="S192" s="72"/>
      <c r="T192" s="73"/>
      <c r="U192" s="38"/>
      <c r="V192" s="38"/>
      <c r="W192" s="38"/>
      <c r="X192" s="38"/>
      <c r="Y192" s="38"/>
      <c r="Z192" s="38"/>
      <c r="AA192" s="38"/>
      <c r="AB192" s="38"/>
      <c r="AC192" s="38"/>
      <c r="AD192" s="38"/>
      <c r="AE192" s="38"/>
      <c r="AT192" s="19" t="s">
        <v>174</v>
      </c>
      <c r="AU192" s="19" t="s">
        <v>72</v>
      </c>
    </row>
    <row r="193" s="10" customFormat="1">
      <c r="A193" s="10"/>
      <c r="B193" s="171"/>
      <c r="C193" s="10"/>
      <c r="D193" s="166" t="s">
        <v>176</v>
      </c>
      <c r="E193" s="172" t="s">
        <v>3</v>
      </c>
      <c r="F193" s="173" t="s">
        <v>1135</v>
      </c>
      <c r="G193" s="10"/>
      <c r="H193" s="174">
        <v>87.506</v>
      </c>
      <c r="I193" s="175"/>
      <c r="J193" s="10"/>
      <c r="K193" s="10"/>
      <c r="L193" s="171"/>
      <c r="M193" s="176"/>
      <c r="N193" s="177"/>
      <c r="O193" s="177"/>
      <c r="P193" s="177"/>
      <c r="Q193" s="177"/>
      <c r="R193" s="177"/>
      <c r="S193" s="177"/>
      <c r="T193" s="178"/>
      <c r="U193" s="10"/>
      <c r="V193" s="10"/>
      <c r="W193" s="10"/>
      <c r="X193" s="10"/>
      <c r="Y193" s="10"/>
      <c r="Z193" s="10"/>
      <c r="AA193" s="10"/>
      <c r="AB193" s="10"/>
      <c r="AC193" s="10"/>
      <c r="AD193" s="10"/>
      <c r="AE193" s="10"/>
      <c r="AT193" s="172" t="s">
        <v>176</v>
      </c>
      <c r="AU193" s="172" t="s">
        <v>72</v>
      </c>
      <c r="AV193" s="10" t="s">
        <v>81</v>
      </c>
      <c r="AW193" s="10" t="s">
        <v>33</v>
      </c>
      <c r="AX193" s="10" t="s">
        <v>79</v>
      </c>
      <c r="AY193" s="172" t="s">
        <v>172</v>
      </c>
    </row>
    <row r="194" s="2" customFormat="1" ht="16.5" customHeight="1">
      <c r="A194" s="38"/>
      <c r="B194" s="152"/>
      <c r="C194" s="153" t="s">
        <v>1141</v>
      </c>
      <c r="D194" s="153" t="s">
        <v>166</v>
      </c>
      <c r="E194" s="154" t="s">
        <v>189</v>
      </c>
      <c r="F194" s="155" t="s">
        <v>190</v>
      </c>
      <c r="G194" s="156" t="s">
        <v>186</v>
      </c>
      <c r="H194" s="157">
        <v>0.29999999999999999</v>
      </c>
      <c r="I194" s="158"/>
      <c r="J194" s="159">
        <f>ROUND(I194*H194,2)</f>
        <v>0</v>
      </c>
      <c r="K194" s="155" t="s">
        <v>170</v>
      </c>
      <c r="L194" s="39"/>
      <c r="M194" s="160" t="s">
        <v>3</v>
      </c>
      <c r="N194" s="161" t="s">
        <v>43</v>
      </c>
      <c r="O194" s="72"/>
      <c r="P194" s="162">
        <f>O194*H194</f>
        <v>0</v>
      </c>
      <c r="Q194" s="162">
        <v>0</v>
      </c>
      <c r="R194" s="162">
        <f>Q194*H194</f>
        <v>0</v>
      </c>
      <c r="S194" s="162">
        <v>0</v>
      </c>
      <c r="T194" s="163">
        <f>S194*H194</f>
        <v>0</v>
      </c>
      <c r="U194" s="38"/>
      <c r="V194" s="38"/>
      <c r="W194" s="38"/>
      <c r="X194" s="38"/>
      <c r="Y194" s="38"/>
      <c r="Z194" s="38"/>
      <c r="AA194" s="38"/>
      <c r="AB194" s="38"/>
      <c r="AC194" s="38"/>
      <c r="AD194" s="38"/>
      <c r="AE194" s="38"/>
      <c r="AR194" s="164" t="s">
        <v>171</v>
      </c>
      <c r="AT194" s="164" t="s">
        <v>166</v>
      </c>
      <c r="AU194" s="164" t="s">
        <v>72</v>
      </c>
      <c r="AY194" s="19" t="s">
        <v>172</v>
      </c>
      <c r="BE194" s="165">
        <f>IF(N194="základní",J194,0)</f>
        <v>0</v>
      </c>
      <c r="BF194" s="165">
        <f>IF(N194="snížená",J194,0)</f>
        <v>0</v>
      </c>
      <c r="BG194" s="165">
        <f>IF(N194="zákl. přenesená",J194,0)</f>
        <v>0</v>
      </c>
      <c r="BH194" s="165">
        <f>IF(N194="sníž. přenesená",J194,0)</f>
        <v>0</v>
      </c>
      <c r="BI194" s="165">
        <f>IF(N194="nulová",J194,0)</f>
        <v>0</v>
      </c>
      <c r="BJ194" s="19" t="s">
        <v>79</v>
      </c>
      <c r="BK194" s="165">
        <f>ROUND(I194*H194,2)</f>
        <v>0</v>
      </c>
      <c r="BL194" s="19" t="s">
        <v>171</v>
      </c>
      <c r="BM194" s="164" t="s">
        <v>1142</v>
      </c>
    </row>
    <row r="195" s="2" customFormat="1">
      <c r="A195" s="38"/>
      <c r="B195" s="39"/>
      <c r="C195" s="38"/>
      <c r="D195" s="166" t="s">
        <v>174</v>
      </c>
      <c r="E195" s="38"/>
      <c r="F195" s="167" t="s">
        <v>192</v>
      </c>
      <c r="G195" s="38"/>
      <c r="H195" s="38"/>
      <c r="I195" s="168"/>
      <c r="J195" s="38"/>
      <c r="K195" s="38"/>
      <c r="L195" s="39"/>
      <c r="M195" s="169"/>
      <c r="N195" s="170"/>
      <c r="O195" s="72"/>
      <c r="P195" s="72"/>
      <c r="Q195" s="72"/>
      <c r="R195" s="72"/>
      <c r="S195" s="72"/>
      <c r="T195" s="73"/>
      <c r="U195" s="38"/>
      <c r="V195" s="38"/>
      <c r="W195" s="38"/>
      <c r="X195" s="38"/>
      <c r="Y195" s="38"/>
      <c r="Z195" s="38"/>
      <c r="AA195" s="38"/>
      <c r="AB195" s="38"/>
      <c r="AC195" s="38"/>
      <c r="AD195" s="38"/>
      <c r="AE195" s="38"/>
      <c r="AT195" s="19" t="s">
        <v>174</v>
      </c>
      <c r="AU195" s="19" t="s">
        <v>72</v>
      </c>
    </row>
    <row r="196" s="10" customFormat="1">
      <c r="A196" s="10"/>
      <c r="B196" s="171"/>
      <c r="C196" s="10"/>
      <c r="D196" s="166" t="s">
        <v>176</v>
      </c>
      <c r="E196" s="172" t="s">
        <v>3</v>
      </c>
      <c r="F196" s="173" t="s">
        <v>1143</v>
      </c>
      <c r="G196" s="10"/>
      <c r="H196" s="174">
        <v>0.10000000000000001</v>
      </c>
      <c r="I196" s="175"/>
      <c r="J196" s="10"/>
      <c r="K196" s="10"/>
      <c r="L196" s="171"/>
      <c r="M196" s="176"/>
      <c r="N196" s="177"/>
      <c r="O196" s="177"/>
      <c r="P196" s="177"/>
      <c r="Q196" s="177"/>
      <c r="R196" s="177"/>
      <c r="S196" s="177"/>
      <c r="T196" s="178"/>
      <c r="U196" s="10"/>
      <c r="V196" s="10"/>
      <c r="W196" s="10"/>
      <c r="X196" s="10"/>
      <c r="Y196" s="10"/>
      <c r="Z196" s="10"/>
      <c r="AA196" s="10"/>
      <c r="AB196" s="10"/>
      <c r="AC196" s="10"/>
      <c r="AD196" s="10"/>
      <c r="AE196" s="10"/>
      <c r="AT196" s="172" t="s">
        <v>176</v>
      </c>
      <c r="AU196" s="172" t="s">
        <v>72</v>
      </c>
      <c r="AV196" s="10" t="s">
        <v>81</v>
      </c>
      <c r="AW196" s="10" t="s">
        <v>33</v>
      </c>
      <c r="AX196" s="10" t="s">
        <v>72</v>
      </c>
      <c r="AY196" s="172" t="s">
        <v>172</v>
      </c>
    </row>
    <row r="197" s="10" customFormat="1">
      <c r="A197" s="10"/>
      <c r="B197" s="171"/>
      <c r="C197" s="10"/>
      <c r="D197" s="166" t="s">
        <v>176</v>
      </c>
      <c r="E197" s="172" t="s">
        <v>3</v>
      </c>
      <c r="F197" s="173" t="s">
        <v>1144</v>
      </c>
      <c r="G197" s="10"/>
      <c r="H197" s="174">
        <v>0.20000000000000001</v>
      </c>
      <c r="I197" s="175"/>
      <c r="J197" s="10"/>
      <c r="K197" s="10"/>
      <c r="L197" s="171"/>
      <c r="M197" s="176"/>
      <c r="N197" s="177"/>
      <c r="O197" s="177"/>
      <c r="P197" s="177"/>
      <c r="Q197" s="177"/>
      <c r="R197" s="177"/>
      <c r="S197" s="177"/>
      <c r="T197" s="178"/>
      <c r="U197" s="10"/>
      <c r="V197" s="10"/>
      <c r="W197" s="10"/>
      <c r="X197" s="10"/>
      <c r="Y197" s="10"/>
      <c r="Z197" s="10"/>
      <c r="AA197" s="10"/>
      <c r="AB197" s="10"/>
      <c r="AC197" s="10"/>
      <c r="AD197" s="10"/>
      <c r="AE197" s="10"/>
      <c r="AT197" s="172" t="s">
        <v>176</v>
      </c>
      <c r="AU197" s="172" t="s">
        <v>72</v>
      </c>
      <c r="AV197" s="10" t="s">
        <v>81</v>
      </c>
      <c r="AW197" s="10" t="s">
        <v>33</v>
      </c>
      <c r="AX197" s="10" t="s">
        <v>72</v>
      </c>
      <c r="AY197" s="172" t="s">
        <v>172</v>
      </c>
    </row>
    <row r="198" s="11" customFormat="1">
      <c r="A198" s="11"/>
      <c r="B198" s="180"/>
      <c r="C198" s="11"/>
      <c r="D198" s="166" t="s">
        <v>176</v>
      </c>
      <c r="E198" s="181" t="s">
        <v>3</v>
      </c>
      <c r="F198" s="182" t="s">
        <v>197</v>
      </c>
      <c r="G198" s="11"/>
      <c r="H198" s="183">
        <v>0.29999999999999999</v>
      </c>
      <c r="I198" s="184"/>
      <c r="J198" s="11"/>
      <c r="K198" s="11"/>
      <c r="L198" s="180"/>
      <c r="M198" s="185"/>
      <c r="N198" s="186"/>
      <c r="O198" s="186"/>
      <c r="P198" s="186"/>
      <c r="Q198" s="186"/>
      <c r="R198" s="186"/>
      <c r="S198" s="186"/>
      <c r="T198" s="187"/>
      <c r="U198" s="11"/>
      <c r="V198" s="11"/>
      <c r="W198" s="11"/>
      <c r="X198" s="11"/>
      <c r="Y198" s="11"/>
      <c r="Z198" s="11"/>
      <c r="AA198" s="11"/>
      <c r="AB198" s="11"/>
      <c r="AC198" s="11"/>
      <c r="AD198" s="11"/>
      <c r="AE198" s="11"/>
      <c r="AT198" s="181" t="s">
        <v>176</v>
      </c>
      <c r="AU198" s="181" t="s">
        <v>72</v>
      </c>
      <c r="AV198" s="11" t="s">
        <v>171</v>
      </c>
      <c r="AW198" s="11" t="s">
        <v>33</v>
      </c>
      <c r="AX198" s="11" t="s">
        <v>79</v>
      </c>
      <c r="AY198" s="181" t="s">
        <v>172</v>
      </c>
    </row>
    <row r="199" s="2" customFormat="1" ht="16.5" customHeight="1">
      <c r="A199" s="38"/>
      <c r="B199" s="152"/>
      <c r="C199" s="153" t="s">
        <v>1145</v>
      </c>
      <c r="D199" s="153" t="s">
        <v>166</v>
      </c>
      <c r="E199" s="154" t="s">
        <v>1146</v>
      </c>
      <c r="F199" s="155" t="s">
        <v>1147</v>
      </c>
      <c r="G199" s="156" t="s">
        <v>255</v>
      </c>
      <c r="H199" s="157">
        <v>87.506</v>
      </c>
      <c r="I199" s="158"/>
      <c r="J199" s="159">
        <f>ROUND(I199*H199,2)</f>
        <v>0</v>
      </c>
      <c r="K199" s="155" t="s">
        <v>170</v>
      </c>
      <c r="L199" s="39"/>
      <c r="M199" s="160" t="s">
        <v>3</v>
      </c>
      <c r="N199" s="161" t="s">
        <v>43</v>
      </c>
      <c r="O199" s="72"/>
      <c r="P199" s="162">
        <f>O199*H199</f>
        <v>0</v>
      </c>
      <c r="Q199" s="162">
        <v>0</v>
      </c>
      <c r="R199" s="162">
        <f>Q199*H199</f>
        <v>0</v>
      </c>
      <c r="S199" s="162">
        <v>0</v>
      </c>
      <c r="T199" s="163">
        <f>S199*H199</f>
        <v>0</v>
      </c>
      <c r="U199" s="38"/>
      <c r="V199" s="38"/>
      <c r="W199" s="38"/>
      <c r="X199" s="38"/>
      <c r="Y199" s="38"/>
      <c r="Z199" s="38"/>
      <c r="AA199" s="38"/>
      <c r="AB199" s="38"/>
      <c r="AC199" s="38"/>
      <c r="AD199" s="38"/>
      <c r="AE199" s="38"/>
      <c r="AR199" s="164" t="s">
        <v>171</v>
      </c>
      <c r="AT199" s="164" t="s">
        <v>166</v>
      </c>
      <c r="AU199" s="164" t="s">
        <v>72</v>
      </c>
      <c r="AY199" s="19" t="s">
        <v>172</v>
      </c>
      <c r="BE199" s="165">
        <f>IF(N199="základní",J199,0)</f>
        <v>0</v>
      </c>
      <c r="BF199" s="165">
        <f>IF(N199="snížená",J199,0)</f>
        <v>0</v>
      </c>
      <c r="BG199" s="165">
        <f>IF(N199="zákl. přenesená",J199,0)</f>
        <v>0</v>
      </c>
      <c r="BH199" s="165">
        <f>IF(N199="sníž. přenesená",J199,0)</f>
        <v>0</v>
      </c>
      <c r="BI199" s="165">
        <f>IF(N199="nulová",J199,0)</f>
        <v>0</v>
      </c>
      <c r="BJ199" s="19" t="s">
        <v>79</v>
      </c>
      <c r="BK199" s="165">
        <f>ROUND(I199*H199,2)</f>
        <v>0</v>
      </c>
      <c r="BL199" s="19" t="s">
        <v>171</v>
      </c>
      <c r="BM199" s="164" t="s">
        <v>1148</v>
      </c>
    </row>
    <row r="200" s="2" customFormat="1">
      <c r="A200" s="38"/>
      <c r="B200" s="39"/>
      <c r="C200" s="38"/>
      <c r="D200" s="166" t="s">
        <v>174</v>
      </c>
      <c r="E200" s="38"/>
      <c r="F200" s="167" t="s">
        <v>1149</v>
      </c>
      <c r="G200" s="38"/>
      <c r="H200" s="38"/>
      <c r="I200" s="168"/>
      <c r="J200" s="38"/>
      <c r="K200" s="38"/>
      <c r="L200" s="39"/>
      <c r="M200" s="169"/>
      <c r="N200" s="170"/>
      <c r="O200" s="72"/>
      <c r="P200" s="72"/>
      <c r="Q200" s="72"/>
      <c r="R200" s="72"/>
      <c r="S200" s="72"/>
      <c r="T200" s="73"/>
      <c r="U200" s="38"/>
      <c r="V200" s="38"/>
      <c r="W200" s="38"/>
      <c r="X200" s="38"/>
      <c r="Y200" s="38"/>
      <c r="Z200" s="38"/>
      <c r="AA200" s="38"/>
      <c r="AB200" s="38"/>
      <c r="AC200" s="38"/>
      <c r="AD200" s="38"/>
      <c r="AE200" s="38"/>
      <c r="AT200" s="19" t="s">
        <v>174</v>
      </c>
      <c r="AU200" s="19" t="s">
        <v>72</v>
      </c>
    </row>
    <row r="201" s="10" customFormat="1">
      <c r="A201" s="10"/>
      <c r="B201" s="171"/>
      <c r="C201" s="10"/>
      <c r="D201" s="166" t="s">
        <v>176</v>
      </c>
      <c r="E201" s="172" t="s">
        <v>3</v>
      </c>
      <c r="F201" s="173" t="s">
        <v>1135</v>
      </c>
      <c r="G201" s="10"/>
      <c r="H201" s="174">
        <v>87.506</v>
      </c>
      <c r="I201" s="175"/>
      <c r="J201" s="10"/>
      <c r="K201" s="10"/>
      <c r="L201" s="171"/>
      <c r="M201" s="176"/>
      <c r="N201" s="177"/>
      <c r="O201" s="177"/>
      <c r="P201" s="177"/>
      <c r="Q201" s="177"/>
      <c r="R201" s="177"/>
      <c r="S201" s="177"/>
      <c r="T201" s="178"/>
      <c r="U201" s="10"/>
      <c r="V201" s="10"/>
      <c r="W201" s="10"/>
      <c r="X201" s="10"/>
      <c r="Y201" s="10"/>
      <c r="Z201" s="10"/>
      <c r="AA201" s="10"/>
      <c r="AB201" s="10"/>
      <c r="AC201" s="10"/>
      <c r="AD201" s="10"/>
      <c r="AE201" s="10"/>
      <c r="AT201" s="172" t="s">
        <v>176</v>
      </c>
      <c r="AU201" s="172" t="s">
        <v>72</v>
      </c>
      <c r="AV201" s="10" t="s">
        <v>81</v>
      </c>
      <c r="AW201" s="10" t="s">
        <v>33</v>
      </c>
      <c r="AX201" s="10" t="s">
        <v>79</v>
      </c>
      <c r="AY201" s="172" t="s">
        <v>172</v>
      </c>
    </row>
    <row r="202" s="2" customFormat="1" ht="16.5" customHeight="1">
      <c r="A202" s="38"/>
      <c r="B202" s="152"/>
      <c r="C202" s="153" t="s">
        <v>1150</v>
      </c>
      <c r="D202" s="153" t="s">
        <v>166</v>
      </c>
      <c r="E202" s="154" t="s">
        <v>1151</v>
      </c>
      <c r="F202" s="155" t="s">
        <v>1152</v>
      </c>
      <c r="G202" s="156" t="s">
        <v>255</v>
      </c>
      <c r="H202" s="157">
        <v>87.506</v>
      </c>
      <c r="I202" s="158"/>
      <c r="J202" s="159">
        <f>ROUND(I202*H202,2)</f>
        <v>0</v>
      </c>
      <c r="K202" s="155" t="s">
        <v>170</v>
      </c>
      <c r="L202" s="39"/>
      <c r="M202" s="160" t="s">
        <v>3</v>
      </c>
      <c r="N202" s="161" t="s">
        <v>43</v>
      </c>
      <c r="O202" s="72"/>
      <c r="P202" s="162">
        <f>O202*H202</f>
        <v>0</v>
      </c>
      <c r="Q202" s="162">
        <v>0</v>
      </c>
      <c r="R202" s="162">
        <f>Q202*H202</f>
        <v>0</v>
      </c>
      <c r="S202" s="162">
        <v>0</v>
      </c>
      <c r="T202" s="163">
        <f>S202*H202</f>
        <v>0</v>
      </c>
      <c r="U202" s="38"/>
      <c r="V202" s="38"/>
      <c r="W202" s="38"/>
      <c r="X202" s="38"/>
      <c r="Y202" s="38"/>
      <c r="Z202" s="38"/>
      <c r="AA202" s="38"/>
      <c r="AB202" s="38"/>
      <c r="AC202" s="38"/>
      <c r="AD202" s="38"/>
      <c r="AE202" s="38"/>
      <c r="AR202" s="164" t="s">
        <v>171</v>
      </c>
      <c r="AT202" s="164" t="s">
        <v>166</v>
      </c>
      <c r="AU202" s="164" t="s">
        <v>72</v>
      </c>
      <c r="AY202" s="19" t="s">
        <v>172</v>
      </c>
      <c r="BE202" s="165">
        <f>IF(N202="základní",J202,0)</f>
        <v>0</v>
      </c>
      <c r="BF202" s="165">
        <f>IF(N202="snížená",J202,0)</f>
        <v>0</v>
      </c>
      <c r="BG202" s="165">
        <f>IF(N202="zákl. přenesená",J202,0)</f>
        <v>0</v>
      </c>
      <c r="BH202" s="165">
        <f>IF(N202="sníž. přenesená",J202,0)</f>
        <v>0</v>
      </c>
      <c r="BI202" s="165">
        <f>IF(N202="nulová",J202,0)</f>
        <v>0</v>
      </c>
      <c r="BJ202" s="19" t="s">
        <v>79</v>
      </c>
      <c r="BK202" s="165">
        <f>ROUND(I202*H202,2)</f>
        <v>0</v>
      </c>
      <c r="BL202" s="19" t="s">
        <v>171</v>
      </c>
      <c r="BM202" s="164" t="s">
        <v>1153</v>
      </c>
    </row>
    <row r="203" s="2" customFormat="1">
      <c r="A203" s="38"/>
      <c r="B203" s="39"/>
      <c r="C203" s="38"/>
      <c r="D203" s="166" t="s">
        <v>174</v>
      </c>
      <c r="E203" s="38"/>
      <c r="F203" s="167" t="s">
        <v>1154</v>
      </c>
      <c r="G203" s="38"/>
      <c r="H203" s="38"/>
      <c r="I203" s="168"/>
      <c r="J203" s="38"/>
      <c r="K203" s="38"/>
      <c r="L203" s="39"/>
      <c r="M203" s="169"/>
      <c r="N203" s="170"/>
      <c r="O203" s="72"/>
      <c r="P203" s="72"/>
      <c r="Q203" s="72"/>
      <c r="R203" s="72"/>
      <c r="S203" s="72"/>
      <c r="T203" s="73"/>
      <c r="U203" s="38"/>
      <c r="V203" s="38"/>
      <c r="W203" s="38"/>
      <c r="X203" s="38"/>
      <c r="Y203" s="38"/>
      <c r="Z203" s="38"/>
      <c r="AA203" s="38"/>
      <c r="AB203" s="38"/>
      <c r="AC203" s="38"/>
      <c r="AD203" s="38"/>
      <c r="AE203" s="38"/>
      <c r="AT203" s="19" t="s">
        <v>174</v>
      </c>
      <c r="AU203" s="19" t="s">
        <v>72</v>
      </c>
    </row>
    <row r="204" s="10" customFormat="1">
      <c r="A204" s="10"/>
      <c r="B204" s="171"/>
      <c r="C204" s="10"/>
      <c r="D204" s="166" t="s">
        <v>176</v>
      </c>
      <c r="E204" s="172" t="s">
        <v>3</v>
      </c>
      <c r="F204" s="173" t="s">
        <v>1135</v>
      </c>
      <c r="G204" s="10"/>
      <c r="H204" s="174">
        <v>87.506</v>
      </c>
      <c r="I204" s="175"/>
      <c r="J204" s="10"/>
      <c r="K204" s="10"/>
      <c r="L204" s="171"/>
      <c r="M204" s="176"/>
      <c r="N204" s="177"/>
      <c r="O204" s="177"/>
      <c r="P204" s="177"/>
      <c r="Q204" s="177"/>
      <c r="R204" s="177"/>
      <c r="S204" s="177"/>
      <c r="T204" s="178"/>
      <c r="U204" s="10"/>
      <c r="V204" s="10"/>
      <c r="W204" s="10"/>
      <c r="X204" s="10"/>
      <c r="Y204" s="10"/>
      <c r="Z204" s="10"/>
      <c r="AA204" s="10"/>
      <c r="AB204" s="10"/>
      <c r="AC204" s="10"/>
      <c r="AD204" s="10"/>
      <c r="AE204" s="10"/>
      <c r="AT204" s="172" t="s">
        <v>176</v>
      </c>
      <c r="AU204" s="172" t="s">
        <v>72</v>
      </c>
      <c r="AV204" s="10" t="s">
        <v>81</v>
      </c>
      <c r="AW204" s="10" t="s">
        <v>33</v>
      </c>
      <c r="AX204" s="10" t="s">
        <v>79</v>
      </c>
      <c r="AY204" s="172" t="s">
        <v>172</v>
      </c>
    </row>
    <row r="205" s="2" customFormat="1" ht="16.5" customHeight="1">
      <c r="A205" s="38"/>
      <c r="B205" s="152"/>
      <c r="C205" s="153" t="s">
        <v>1155</v>
      </c>
      <c r="D205" s="153" t="s">
        <v>166</v>
      </c>
      <c r="E205" s="154" t="s">
        <v>1156</v>
      </c>
      <c r="F205" s="155" t="s">
        <v>1157</v>
      </c>
      <c r="G205" s="156" t="s">
        <v>221</v>
      </c>
      <c r="H205" s="157">
        <v>4</v>
      </c>
      <c r="I205" s="158"/>
      <c r="J205" s="159">
        <f>ROUND(I205*H205,2)</f>
        <v>0</v>
      </c>
      <c r="K205" s="155" t="s">
        <v>170</v>
      </c>
      <c r="L205" s="39"/>
      <c r="M205" s="160" t="s">
        <v>3</v>
      </c>
      <c r="N205" s="161" t="s">
        <v>43</v>
      </c>
      <c r="O205" s="72"/>
      <c r="P205" s="162">
        <f>O205*H205</f>
        <v>0</v>
      </c>
      <c r="Q205" s="162">
        <v>0</v>
      </c>
      <c r="R205" s="162">
        <f>Q205*H205</f>
        <v>0</v>
      </c>
      <c r="S205" s="162">
        <v>0</v>
      </c>
      <c r="T205" s="163">
        <f>S205*H205</f>
        <v>0</v>
      </c>
      <c r="U205" s="38"/>
      <c r="V205" s="38"/>
      <c r="W205" s="38"/>
      <c r="X205" s="38"/>
      <c r="Y205" s="38"/>
      <c r="Z205" s="38"/>
      <c r="AA205" s="38"/>
      <c r="AB205" s="38"/>
      <c r="AC205" s="38"/>
      <c r="AD205" s="38"/>
      <c r="AE205" s="38"/>
      <c r="AR205" s="164" t="s">
        <v>171</v>
      </c>
      <c r="AT205" s="164" t="s">
        <v>166</v>
      </c>
      <c r="AU205" s="164" t="s">
        <v>72</v>
      </c>
      <c r="AY205" s="19" t="s">
        <v>172</v>
      </c>
      <c r="BE205" s="165">
        <f>IF(N205="základní",J205,0)</f>
        <v>0</v>
      </c>
      <c r="BF205" s="165">
        <f>IF(N205="snížená",J205,0)</f>
        <v>0</v>
      </c>
      <c r="BG205" s="165">
        <f>IF(N205="zákl. přenesená",J205,0)</f>
        <v>0</v>
      </c>
      <c r="BH205" s="165">
        <f>IF(N205="sníž. přenesená",J205,0)</f>
        <v>0</v>
      </c>
      <c r="BI205" s="165">
        <f>IF(N205="nulová",J205,0)</f>
        <v>0</v>
      </c>
      <c r="BJ205" s="19" t="s">
        <v>79</v>
      </c>
      <c r="BK205" s="165">
        <f>ROUND(I205*H205,2)</f>
        <v>0</v>
      </c>
      <c r="BL205" s="19" t="s">
        <v>171</v>
      </c>
      <c r="BM205" s="164" t="s">
        <v>1158</v>
      </c>
    </row>
    <row r="206" s="2" customFormat="1">
      <c r="A206" s="38"/>
      <c r="B206" s="39"/>
      <c r="C206" s="38"/>
      <c r="D206" s="166" t="s">
        <v>174</v>
      </c>
      <c r="E206" s="38"/>
      <c r="F206" s="167" t="s">
        <v>1159</v>
      </c>
      <c r="G206" s="38"/>
      <c r="H206" s="38"/>
      <c r="I206" s="168"/>
      <c r="J206" s="38"/>
      <c r="K206" s="38"/>
      <c r="L206" s="39"/>
      <c r="M206" s="169"/>
      <c r="N206" s="170"/>
      <c r="O206" s="72"/>
      <c r="P206" s="72"/>
      <c r="Q206" s="72"/>
      <c r="R206" s="72"/>
      <c r="S206" s="72"/>
      <c r="T206" s="73"/>
      <c r="U206" s="38"/>
      <c r="V206" s="38"/>
      <c r="W206" s="38"/>
      <c r="X206" s="38"/>
      <c r="Y206" s="38"/>
      <c r="Z206" s="38"/>
      <c r="AA206" s="38"/>
      <c r="AB206" s="38"/>
      <c r="AC206" s="38"/>
      <c r="AD206" s="38"/>
      <c r="AE206" s="38"/>
      <c r="AT206" s="19" t="s">
        <v>174</v>
      </c>
      <c r="AU206" s="19" t="s">
        <v>72</v>
      </c>
    </row>
    <row r="207" s="2" customFormat="1">
      <c r="A207" s="38"/>
      <c r="B207" s="39"/>
      <c r="C207" s="38"/>
      <c r="D207" s="166" t="s">
        <v>193</v>
      </c>
      <c r="E207" s="38"/>
      <c r="F207" s="179" t="s">
        <v>1160</v>
      </c>
      <c r="G207" s="38"/>
      <c r="H207" s="38"/>
      <c r="I207" s="168"/>
      <c r="J207" s="38"/>
      <c r="K207" s="38"/>
      <c r="L207" s="39"/>
      <c r="M207" s="169"/>
      <c r="N207" s="170"/>
      <c r="O207" s="72"/>
      <c r="P207" s="72"/>
      <c r="Q207" s="72"/>
      <c r="R207" s="72"/>
      <c r="S207" s="72"/>
      <c r="T207" s="73"/>
      <c r="U207" s="38"/>
      <c r="V207" s="38"/>
      <c r="W207" s="38"/>
      <c r="X207" s="38"/>
      <c r="Y207" s="38"/>
      <c r="Z207" s="38"/>
      <c r="AA207" s="38"/>
      <c r="AB207" s="38"/>
      <c r="AC207" s="38"/>
      <c r="AD207" s="38"/>
      <c r="AE207" s="38"/>
      <c r="AT207" s="19" t="s">
        <v>193</v>
      </c>
      <c r="AU207" s="19" t="s">
        <v>72</v>
      </c>
    </row>
    <row r="208" s="2" customFormat="1" ht="16.5" customHeight="1">
      <c r="A208" s="38"/>
      <c r="B208" s="152"/>
      <c r="C208" s="153" t="s">
        <v>1161</v>
      </c>
      <c r="D208" s="153" t="s">
        <v>166</v>
      </c>
      <c r="E208" s="154" t="s">
        <v>204</v>
      </c>
      <c r="F208" s="155" t="s">
        <v>205</v>
      </c>
      <c r="G208" s="156" t="s">
        <v>180</v>
      </c>
      <c r="H208" s="157">
        <v>45</v>
      </c>
      <c r="I208" s="158"/>
      <c r="J208" s="159">
        <f>ROUND(I208*H208,2)</f>
        <v>0</v>
      </c>
      <c r="K208" s="155" t="s">
        <v>170</v>
      </c>
      <c r="L208" s="39"/>
      <c r="M208" s="160" t="s">
        <v>3</v>
      </c>
      <c r="N208" s="161" t="s">
        <v>43</v>
      </c>
      <c r="O208" s="72"/>
      <c r="P208" s="162">
        <f>O208*H208</f>
        <v>0</v>
      </c>
      <c r="Q208" s="162">
        <v>0</v>
      </c>
      <c r="R208" s="162">
        <f>Q208*H208</f>
        <v>0</v>
      </c>
      <c r="S208" s="162">
        <v>0</v>
      </c>
      <c r="T208" s="163">
        <f>S208*H208</f>
        <v>0</v>
      </c>
      <c r="U208" s="38"/>
      <c r="V208" s="38"/>
      <c r="W208" s="38"/>
      <c r="X208" s="38"/>
      <c r="Y208" s="38"/>
      <c r="Z208" s="38"/>
      <c r="AA208" s="38"/>
      <c r="AB208" s="38"/>
      <c r="AC208" s="38"/>
      <c r="AD208" s="38"/>
      <c r="AE208" s="38"/>
      <c r="AR208" s="164" t="s">
        <v>171</v>
      </c>
      <c r="AT208" s="164" t="s">
        <v>166</v>
      </c>
      <c r="AU208" s="164" t="s">
        <v>72</v>
      </c>
      <c r="AY208" s="19" t="s">
        <v>172</v>
      </c>
      <c r="BE208" s="165">
        <f>IF(N208="základní",J208,0)</f>
        <v>0</v>
      </c>
      <c r="BF208" s="165">
        <f>IF(N208="snížená",J208,0)</f>
        <v>0</v>
      </c>
      <c r="BG208" s="165">
        <f>IF(N208="zákl. přenesená",J208,0)</f>
        <v>0</v>
      </c>
      <c r="BH208" s="165">
        <f>IF(N208="sníž. přenesená",J208,0)</f>
        <v>0</v>
      </c>
      <c r="BI208" s="165">
        <f>IF(N208="nulová",J208,0)</f>
        <v>0</v>
      </c>
      <c r="BJ208" s="19" t="s">
        <v>79</v>
      </c>
      <c r="BK208" s="165">
        <f>ROUND(I208*H208,2)</f>
        <v>0</v>
      </c>
      <c r="BL208" s="19" t="s">
        <v>171</v>
      </c>
      <c r="BM208" s="164" t="s">
        <v>1162</v>
      </c>
    </row>
    <row r="209" s="2" customFormat="1">
      <c r="A209" s="38"/>
      <c r="B209" s="39"/>
      <c r="C209" s="38"/>
      <c r="D209" s="166" t="s">
        <v>174</v>
      </c>
      <c r="E209" s="38"/>
      <c r="F209" s="167" t="s">
        <v>207</v>
      </c>
      <c r="G209" s="38"/>
      <c r="H209" s="38"/>
      <c r="I209" s="168"/>
      <c r="J209" s="38"/>
      <c r="K209" s="38"/>
      <c r="L209" s="39"/>
      <c r="M209" s="169"/>
      <c r="N209" s="170"/>
      <c r="O209" s="72"/>
      <c r="P209" s="72"/>
      <c r="Q209" s="72"/>
      <c r="R209" s="72"/>
      <c r="S209" s="72"/>
      <c r="T209" s="73"/>
      <c r="U209" s="38"/>
      <c r="V209" s="38"/>
      <c r="W209" s="38"/>
      <c r="X209" s="38"/>
      <c r="Y209" s="38"/>
      <c r="Z209" s="38"/>
      <c r="AA209" s="38"/>
      <c r="AB209" s="38"/>
      <c r="AC209" s="38"/>
      <c r="AD209" s="38"/>
      <c r="AE209" s="38"/>
      <c r="AT209" s="19" t="s">
        <v>174</v>
      </c>
      <c r="AU209" s="19" t="s">
        <v>72</v>
      </c>
    </row>
    <row r="210" s="10" customFormat="1">
      <c r="A210" s="10"/>
      <c r="B210" s="171"/>
      <c r="C210" s="10"/>
      <c r="D210" s="166" t="s">
        <v>176</v>
      </c>
      <c r="E210" s="172" t="s">
        <v>3</v>
      </c>
      <c r="F210" s="173" t="s">
        <v>923</v>
      </c>
      <c r="G210" s="10"/>
      <c r="H210" s="174">
        <v>45</v>
      </c>
      <c r="I210" s="175"/>
      <c r="J210" s="10"/>
      <c r="K210" s="10"/>
      <c r="L210" s="171"/>
      <c r="M210" s="176"/>
      <c r="N210" s="177"/>
      <c r="O210" s="177"/>
      <c r="P210" s="177"/>
      <c r="Q210" s="177"/>
      <c r="R210" s="177"/>
      <c r="S210" s="177"/>
      <c r="T210" s="178"/>
      <c r="U210" s="10"/>
      <c r="V210" s="10"/>
      <c r="W210" s="10"/>
      <c r="X210" s="10"/>
      <c r="Y210" s="10"/>
      <c r="Z210" s="10"/>
      <c r="AA210" s="10"/>
      <c r="AB210" s="10"/>
      <c r="AC210" s="10"/>
      <c r="AD210" s="10"/>
      <c r="AE210" s="10"/>
      <c r="AT210" s="172" t="s">
        <v>176</v>
      </c>
      <c r="AU210" s="172" t="s">
        <v>72</v>
      </c>
      <c r="AV210" s="10" t="s">
        <v>81</v>
      </c>
      <c r="AW210" s="10" t="s">
        <v>33</v>
      </c>
      <c r="AX210" s="10" t="s">
        <v>79</v>
      </c>
      <c r="AY210" s="172" t="s">
        <v>172</v>
      </c>
    </row>
    <row r="211" s="2" customFormat="1" ht="16.5" customHeight="1">
      <c r="A211" s="38"/>
      <c r="B211" s="152"/>
      <c r="C211" s="153" t="s">
        <v>1163</v>
      </c>
      <c r="D211" s="153" t="s">
        <v>166</v>
      </c>
      <c r="E211" s="154" t="s">
        <v>1164</v>
      </c>
      <c r="F211" s="155" t="s">
        <v>1165</v>
      </c>
      <c r="G211" s="156" t="s">
        <v>180</v>
      </c>
      <c r="H211" s="157">
        <v>15</v>
      </c>
      <c r="I211" s="158"/>
      <c r="J211" s="159">
        <f>ROUND(I211*H211,2)</f>
        <v>0</v>
      </c>
      <c r="K211" s="155" t="s">
        <v>170</v>
      </c>
      <c r="L211" s="39"/>
      <c r="M211" s="160" t="s">
        <v>3</v>
      </c>
      <c r="N211" s="161" t="s">
        <v>43</v>
      </c>
      <c r="O211" s="72"/>
      <c r="P211" s="162">
        <f>O211*H211</f>
        <v>0</v>
      </c>
      <c r="Q211" s="162">
        <v>0</v>
      </c>
      <c r="R211" s="162">
        <f>Q211*H211</f>
        <v>0</v>
      </c>
      <c r="S211" s="162">
        <v>0</v>
      </c>
      <c r="T211" s="163">
        <f>S211*H211</f>
        <v>0</v>
      </c>
      <c r="U211" s="38"/>
      <c r="V211" s="38"/>
      <c r="W211" s="38"/>
      <c r="X211" s="38"/>
      <c r="Y211" s="38"/>
      <c r="Z211" s="38"/>
      <c r="AA211" s="38"/>
      <c r="AB211" s="38"/>
      <c r="AC211" s="38"/>
      <c r="AD211" s="38"/>
      <c r="AE211" s="38"/>
      <c r="AR211" s="164" t="s">
        <v>171</v>
      </c>
      <c r="AT211" s="164" t="s">
        <v>166</v>
      </c>
      <c r="AU211" s="164" t="s">
        <v>72</v>
      </c>
      <c r="AY211" s="19" t="s">
        <v>172</v>
      </c>
      <c r="BE211" s="165">
        <f>IF(N211="základní",J211,0)</f>
        <v>0</v>
      </c>
      <c r="BF211" s="165">
        <f>IF(N211="snížená",J211,0)</f>
        <v>0</v>
      </c>
      <c r="BG211" s="165">
        <f>IF(N211="zákl. přenesená",J211,0)</f>
        <v>0</v>
      </c>
      <c r="BH211" s="165">
        <f>IF(N211="sníž. přenesená",J211,0)</f>
        <v>0</v>
      </c>
      <c r="BI211" s="165">
        <f>IF(N211="nulová",J211,0)</f>
        <v>0</v>
      </c>
      <c r="BJ211" s="19" t="s">
        <v>79</v>
      </c>
      <c r="BK211" s="165">
        <f>ROUND(I211*H211,2)</f>
        <v>0</v>
      </c>
      <c r="BL211" s="19" t="s">
        <v>171</v>
      </c>
      <c r="BM211" s="164" t="s">
        <v>1166</v>
      </c>
    </row>
    <row r="212" s="2" customFormat="1">
      <c r="A212" s="38"/>
      <c r="B212" s="39"/>
      <c r="C212" s="38"/>
      <c r="D212" s="166" t="s">
        <v>174</v>
      </c>
      <c r="E212" s="38"/>
      <c r="F212" s="167" t="s">
        <v>1167</v>
      </c>
      <c r="G212" s="38"/>
      <c r="H212" s="38"/>
      <c r="I212" s="168"/>
      <c r="J212" s="38"/>
      <c r="K212" s="38"/>
      <c r="L212" s="39"/>
      <c r="M212" s="169"/>
      <c r="N212" s="170"/>
      <c r="O212" s="72"/>
      <c r="P212" s="72"/>
      <c r="Q212" s="72"/>
      <c r="R212" s="72"/>
      <c r="S212" s="72"/>
      <c r="T212" s="73"/>
      <c r="U212" s="38"/>
      <c r="V212" s="38"/>
      <c r="W212" s="38"/>
      <c r="X212" s="38"/>
      <c r="Y212" s="38"/>
      <c r="Z212" s="38"/>
      <c r="AA212" s="38"/>
      <c r="AB212" s="38"/>
      <c r="AC212" s="38"/>
      <c r="AD212" s="38"/>
      <c r="AE212" s="38"/>
      <c r="AT212" s="19" t="s">
        <v>174</v>
      </c>
      <c r="AU212" s="19" t="s">
        <v>72</v>
      </c>
    </row>
    <row r="213" s="2" customFormat="1" ht="16.5" customHeight="1">
      <c r="A213" s="38"/>
      <c r="B213" s="152"/>
      <c r="C213" s="188" t="s">
        <v>550</v>
      </c>
      <c r="D213" s="188" t="s">
        <v>211</v>
      </c>
      <c r="E213" s="189" t="s">
        <v>212</v>
      </c>
      <c r="F213" s="190" t="s">
        <v>213</v>
      </c>
      <c r="G213" s="191" t="s">
        <v>214</v>
      </c>
      <c r="H213" s="192">
        <v>81.540000000000006</v>
      </c>
      <c r="I213" s="193"/>
      <c r="J213" s="194">
        <f>ROUND(I213*H213,2)</f>
        <v>0</v>
      </c>
      <c r="K213" s="190" t="s">
        <v>170</v>
      </c>
      <c r="L213" s="195"/>
      <c r="M213" s="196" t="s">
        <v>3</v>
      </c>
      <c r="N213" s="197" t="s">
        <v>43</v>
      </c>
      <c r="O213" s="72"/>
      <c r="P213" s="162">
        <f>O213*H213</f>
        <v>0</v>
      </c>
      <c r="Q213" s="162">
        <v>1</v>
      </c>
      <c r="R213" s="162">
        <f>Q213*H213</f>
        <v>81.540000000000006</v>
      </c>
      <c r="S213" s="162">
        <v>0</v>
      </c>
      <c r="T213" s="163">
        <f>S213*H213</f>
        <v>0</v>
      </c>
      <c r="U213" s="38"/>
      <c r="V213" s="38"/>
      <c r="W213" s="38"/>
      <c r="X213" s="38"/>
      <c r="Y213" s="38"/>
      <c r="Z213" s="38"/>
      <c r="AA213" s="38"/>
      <c r="AB213" s="38"/>
      <c r="AC213" s="38"/>
      <c r="AD213" s="38"/>
      <c r="AE213" s="38"/>
      <c r="AR213" s="164" t="s">
        <v>218</v>
      </c>
      <c r="AT213" s="164" t="s">
        <v>211</v>
      </c>
      <c r="AU213" s="164" t="s">
        <v>72</v>
      </c>
      <c r="AY213" s="19" t="s">
        <v>172</v>
      </c>
      <c r="BE213" s="165">
        <f>IF(N213="základní",J213,0)</f>
        <v>0</v>
      </c>
      <c r="BF213" s="165">
        <f>IF(N213="snížená",J213,0)</f>
        <v>0</v>
      </c>
      <c r="BG213" s="165">
        <f>IF(N213="zákl. přenesená",J213,0)</f>
        <v>0</v>
      </c>
      <c r="BH213" s="165">
        <f>IF(N213="sníž. přenesená",J213,0)</f>
        <v>0</v>
      </c>
      <c r="BI213" s="165">
        <f>IF(N213="nulová",J213,0)</f>
        <v>0</v>
      </c>
      <c r="BJ213" s="19" t="s">
        <v>79</v>
      </c>
      <c r="BK213" s="165">
        <f>ROUND(I213*H213,2)</f>
        <v>0</v>
      </c>
      <c r="BL213" s="19" t="s">
        <v>171</v>
      </c>
      <c r="BM213" s="164" t="s">
        <v>1168</v>
      </c>
    </row>
    <row r="214" s="2" customFormat="1">
      <c r="A214" s="38"/>
      <c r="B214" s="39"/>
      <c r="C214" s="38"/>
      <c r="D214" s="166" t="s">
        <v>174</v>
      </c>
      <c r="E214" s="38"/>
      <c r="F214" s="167" t="s">
        <v>213</v>
      </c>
      <c r="G214" s="38"/>
      <c r="H214" s="38"/>
      <c r="I214" s="168"/>
      <c r="J214" s="38"/>
      <c r="K214" s="38"/>
      <c r="L214" s="39"/>
      <c r="M214" s="169"/>
      <c r="N214" s="170"/>
      <c r="O214" s="72"/>
      <c r="P214" s="72"/>
      <c r="Q214" s="72"/>
      <c r="R214" s="72"/>
      <c r="S214" s="72"/>
      <c r="T214" s="73"/>
      <c r="U214" s="38"/>
      <c r="V214" s="38"/>
      <c r="W214" s="38"/>
      <c r="X214" s="38"/>
      <c r="Y214" s="38"/>
      <c r="Z214" s="38"/>
      <c r="AA214" s="38"/>
      <c r="AB214" s="38"/>
      <c r="AC214" s="38"/>
      <c r="AD214" s="38"/>
      <c r="AE214" s="38"/>
      <c r="AT214" s="19" t="s">
        <v>174</v>
      </c>
      <c r="AU214" s="19" t="s">
        <v>72</v>
      </c>
    </row>
    <row r="215" s="10" customFormat="1">
      <c r="A215" s="10"/>
      <c r="B215" s="171"/>
      <c r="C215" s="10"/>
      <c r="D215" s="166" t="s">
        <v>176</v>
      </c>
      <c r="E215" s="172" t="s">
        <v>3</v>
      </c>
      <c r="F215" s="173" t="s">
        <v>1169</v>
      </c>
      <c r="G215" s="10"/>
      <c r="H215" s="174">
        <v>81.540000000000006</v>
      </c>
      <c r="I215" s="175"/>
      <c r="J215" s="10"/>
      <c r="K215" s="10"/>
      <c r="L215" s="171"/>
      <c r="M215" s="176"/>
      <c r="N215" s="177"/>
      <c r="O215" s="177"/>
      <c r="P215" s="177"/>
      <c r="Q215" s="177"/>
      <c r="R215" s="177"/>
      <c r="S215" s="177"/>
      <c r="T215" s="178"/>
      <c r="U215" s="10"/>
      <c r="V215" s="10"/>
      <c r="W215" s="10"/>
      <c r="X215" s="10"/>
      <c r="Y215" s="10"/>
      <c r="Z215" s="10"/>
      <c r="AA215" s="10"/>
      <c r="AB215" s="10"/>
      <c r="AC215" s="10"/>
      <c r="AD215" s="10"/>
      <c r="AE215" s="10"/>
      <c r="AT215" s="172" t="s">
        <v>176</v>
      </c>
      <c r="AU215" s="172" t="s">
        <v>72</v>
      </c>
      <c r="AV215" s="10" t="s">
        <v>81</v>
      </c>
      <c r="AW215" s="10" t="s">
        <v>33</v>
      </c>
      <c r="AX215" s="10" t="s">
        <v>79</v>
      </c>
      <c r="AY215" s="172" t="s">
        <v>172</v>
      </c>
    </row>
    <row r="216" s="2" customFormat="1" ht="16.5" customHeight="1">
      <c r="A216" s="38"/>
      <c r="B216" s="152"/>
      <c r="C216" s="153" t="s">
        <v>1170</v>
      </c>
      <c r="D216" s="153" t="s">
        <v>166</v>
      </c>
      <c r="E216" s="154" t="s">
        <v>1171</v>
      </c>
      <c r="F216" s="155" t="s">
        <v>1172</v>
      </c>
      <c r="G216" s="156" t="s">
        <v>255</v>
      </c>
      <c r="H216" s="157">
        <v>40.799999999999997</v>
      </c>
      <c r="I216" s="158"/>
      <c r="J216" s="159">
        <f>ROUND(I216*H216,2)</f>
        <v>0</v>
      </c>
      <c r="K216" s="155" t="s">
        <v>170</v>
      </c>
      <c r="L216" s="39"/>
      <c r="M216" s="160" t="s">
        <v>3</v>
      </c>
      <c r="N216" s="161" t="s">
        <v>43</v>
      </c>
      <c r="O216" s="72"/>
      <c r="P216" s="162">
        <f>O216*H216</f>
        <v>0</v>
      </c>
      <c r="Q216" s="162">
        <v>0</v>
      </c>
      <c r="R216" s="162">
        <f>Q216*H216</f>
        <v>0</v>
      </c>
      <c r="S216" s="162">
        <v>0</v>
      </c>
      <c r="T216" s="163">
        <f>S216*H216</f>
        <v>0</v>
      </c>
      <c r="U216" s="38"/>
      <c r="V216" s="38"/>
      <c r="W216" s="38"/>
      <c r="X216" s="38"/>
      <c r="Y216" s="38"/>
      <c r="Z216" s="38"/>
      <c r="AA216" s="38"/>
      <c r="AB216" s="38"/>
      <c r="AC216" s="38"/>
      <c r="AD216" s="38"/>
      <c r="AE216" s="38"/>
      <c r="AR216" s="164" t="s">
        <v>171</v>
      </c>
      <c r="AT216" s="164" t="s">
        <v>166</v>
      </c>
      <c r="AU216" s="164" t="s">
        <v>72</v>
      </c>
      <c r="AY216" s="19" t="s">
        <v>172</v>
      </c>
      <c r="BE216" s="165">
        <f>IF(N216="základní",J216,0)</f>
        <v>0</v>
      </c>
      <c r="BF216" s="165">
        <f>IF(N216="snížená",J216,0)</f>
        <v>0</v>
      </c>
      <c r="BG216" s="165">
        <f>IF(N216="zákl. přenesená",J216,0)</f>
        <v>0</v>
      </c>
      <c r="BH216" s="165">
        <f>IF(N216="sníž. přenesená",J216,0)</f>
        <v>0</v>
      </c>
      <c r="BI216" s="165">
        <f>IF(N216="nulová",J216,0)</f>
        <v>0</v>
      </c>
      <c r="BJ216" s="19" t="s">
        <v>79</v>
      </c>
      <c r="BK216" s="165">
        <f>ROUND(I216*H216,2)</f>
        <v>0</v>
      </c>
      <c r="BL216" s="19" t="s">
        <v>171</v>
      </c>
      <c r="BM216" s="164" t="s">
        <v>1173</v>
      </c>
    </row>
    <row r="217" s="2" customFormat="1">
      <c r="A217" s="38"/>
      <c r="B217" s="39"/>
      <c r="C217" s="38"/>
      <c r="D217" s="166" t="s">
        <v>174</v>
      </c>
      <c r="E217" s="38"/>
      <c r="F217" s="167" t="s">
        <v>1174</v>
      </c>
      <c r="G217" s="38"/>
      <c r="H217" s="38"/>
      <c r="I217" s="168"/>
      <c r="J217" s="38"/>
      <c r="K217" s="38"/>
      <c r="L217" s="39"/>
      <c r="M217" s="169"/>
      <c r="N217" s="170"/>
      <c r="O217" s="72"/>
      <c r="P217" s="72"/>
      <c r="Q217" s="72"/>
      <c r="R217" s="72"/>
      <c r="S217" s="72"/>
      <c r="T217" s="73"/>
      <c r="U217" s="38"/>
      <c r="V217" s="38"/>
      <c r="W217" s="38"/>
      <c r="X217" s="38"/>
      <c r="Y217" s="38"/>
      <c r="Z217" s="38"/>
      <c r="AA217" s="38"/>
      <c r="AB217" s="38"/>
      <c r="AC217" s="38"/>
      <c r="AD217" s="38"/>
      <c r="AE217" s="38"/>
      <c r="AT217" s="19" t="s">
        <v>174</v>
      </c>
      <c r="AU217" s="19" t="s">
        <v>72</v>
      </c>
    </row>
    <row r="218" s="10" customFormat="1">
      <c r="A218" s="10"/>
      <c r="B218" s="171"/>
      <c r="C218" s="10"/>
      <c r="D218" s="166" t="s">
        <v>176</v>
      </c>
      <c r="E218" s="172" t="s">
        <v>3</v>
      </c>
      <c r="F218" s="173" t="s">
        <v>1175</v>
      </c>
      <c r="G218" s="10"/>
      <c r="H218" s="174">
        <v>40.799999999999997</v>
      </c>
      <c r="I218" s="175"/>
      <c r="J218" s="10"/>
      <c r="K218" s="10"/>
      <c r="L218" s="171"/>
      <c r="M218" s="176"/>
      <c r="N218" s="177"/>
      <c r="O218" s="177"/>
      <c r="P218" s="177"/>
      <c r="Q218" s="177"/>
      <c r="R218" s="177"/>
      <c r="S218" s="177"/>
      <c r="T218" s="178"/>
      <c r="U218" s="10"/>
      <c r="V218" s="10"/>
      <c r="W218" s="10"/>
      <c r="X218" s="10"/>
      <c r="Y218" s="10"/>
      <c r="Z218" s="10"/>
      <c r="AA218" s="10"/>
      <c r="AB218" s="10"/>
      <c r="AC218" s="10"/>
      <c r="AD218" s="10"/>
      <c r="AE218" s="10"/>
      <c r="AT218" s="172" t="s">
        <v>176</v>
      </c>
      <c r="AU218" s="172" t="s">
        <v>72</v>
      </c>
      <c r="AV218" s="10" t="s">
        <v>81</v>
      </c>
      <c r="AW218" s="10" t="s">
        <v>33</v>
      </c>
      <c r="AX218" s="10" t="s">
        <v>72</v>
      </c>
      <c r="AY218" s="172" t="s">
        <v>172</v>
      </c>
    </row>
    <row r="219" s="11" customFormat="1">
      <c r="A219" s="11"/>
      <c r="B219" s="180"/>
      <c r="C219" s="11"/>
      <c r="D219" s="166" t="s">
        <v>176</v>
      </c>
      <c r="E219" s="181" t="s">
        <v>3</v>
      </c>
      <c r="F219" s="182" t="s">
        <v>197</v>
      </c>
      <c r="G219" s="11"/>
      <c r="H219" s="183">
        <v>40.799999999999997</v>
      </c>
      <c r="I219" s="184"/>
      <c r="J219" s="11"/>
      <c r="K219" s="11"/>
      <c r="L219" s="180"/>
      <c r="M219" s="185"/>
      <c r="N219" s="186"/>
      <c r="O219" s="186"/>
      <c r="P219" s="186"/>
      <c r="Q219" s="186"/>
      <c r="R219" s="186"/>
      <c r="S219" s="186"/>
      <c r="T219" s="187"/>
      <c r="U219" s="11"/>
      <c r="V219" s="11"/>
      <c r="W219" s="11"/>
      <c r="X219" s="11"/>
      <c r="Y219" s="11"/>
      <c r="Z219" s="11"/>
      <c r="AA219" s="11"/>
      <c r="AB219" s="11"/>
      <c r="AC219" s="11"/>
      <c r="AD219" s="11"/>
      <c r="AE219" s="11"/>
      <c r="AT219" s="181" t="s">
        <v>176</v>
      </c>
      <c r="AU219" s="181" t="s">
        <v>72</v>
      </c>
      <c r="AV219" s="11" t="s">
        <v>171</v>
      </c>
      <c r="AW219" s="11" t="s">
        <v>33</v>
      </c>
      <c r="AX219" s="11" t="s">
        <v>79</v>
      </c>
      <c r="AY219" s="181" t="s">
        <v>172</v>
      </c>
    </row>
    <row r="220" s="2" customFormat="1" ht="16.5" customHeight="1">
      <c r="A220" s="38"/>
      <c r="B220" s="152"/>
      <c r="C220" s="153" t="s">
        <v>1176</v>
      </c>
      <c r="D220" s="153" t="s">
        <v>166</v>
      </c>
      <c r="E220" s="154" t="s">
        <v>1177</v>
      </c>
      <c r="F220" s="155" t="s">
        <v>1178</v>
      </c>
      <c r="G220" s="156" t="s">
        <v>255</v>
      </c>
      <c r="H220" s="157">
        <v>45.600000000000001</v>
      </c>
      <c r="I220" s="158"/>
      <c r="J220" s="159">
        <f>ROUND(I220*H220,2)</f>
        <v>0</v>
      </c>
      <c r="K220" s="155" t="s">
        <v>170</v>
      </c>
      <c r="L220" s="39"/>
      <c r="M220" s="160" t="s">
        <v>3</v>
      </c>
      <c r="N220" s="161" t="s">
        <v>43</v>
      </c>
      <c r="O220" s="72"/>
      <c r="P220" s="162">
        <f>O220*H220</f>
        <v>0</v>
      </c>
      <c r="Q220" s="162">
        <v>0</v>
      </c>
      <c r="R220" s="162">
        <f>Q220*H220</f>
        <v>0</v>
      </c>
      <c r="S220" s="162">
        <v>0</v>
      </c>
      <c r="T220" s="163">
        <f>S220*H220</f>
        <v>0</v>
      </c>
      <c r="U220" s="38"/>
      <c r="V220" s="38"/>
      <c r="W220" s="38"/>
      <c r="X220" s="38"/>
      <c r="Y220" s="38"/>
      <c r="Z220" s="38"/>
      <c r="AA220" s="38"/>
      <c r="AB220" s="38"/>
      <c r="AC220" s="38"/>
      <c r="AD220" s="38"/>
      <c r="AE220" s="38"/>
      <c r="AR220" s="164" t="s">
        <v>171</v>
      </c>
      <c r="AT220" s="164" t="s">
        <v>166</v>
      </c>
      <c r="AU220" s="164" t="s">
        <v>72</v>
      </c>
      <c r="AY220" s="19" t="s">
        <v>172</v>
      </c>
      <c r="BE220" s="165">
        <f>IF(N220="základní",J220,0)</f>
        <v>0</v>
      </c>
      <c r="BF220" s="165">
        <f>IF(N220="snížená",J220,0)</f>
        <v>0</v>
      </c>
      <c r="BG220" s="165">
        <f>IF(N220="zákl. přenesená",J220,0)</f>
        <v>0</v>
      </c>
      <c r="BH220" s="165">
        <f>IF(N220="sníž. přenesená",J220,0)</f>
        <v>0</v>
      </c>
      <c r="BI220" s="165">
        <f>IF(N220="nulová",J220,0)</f>
        <v>0</v>
      </c>
      <c r="BJ220" s="19" t="s">
        <v>79</v>
      </c>
      <c r="BK220" s="165">
        <f>ROUND(I220*H220,2)</f>
        <v>0</v>
      </c>
      <c r="BL220" s="19" t="s">
        <v>171</v>
      </c>
      <c r="BM220" s="164" t="s">
        <v>1179</v>
      </c>
    </row>
    <row r="221" s="2" customFormat="1">
      <c r="A221" s="38"/>
      <c r="B221" s="39"/>
      <c r="C221" s="38"/>
      <c r="D221" s="166" t="s">
        <v>174</v>
      </c>
      <c r="E221" s="38"/>
      <c r="F221" s="167" t="s">
        <v>1180</v>
      </c>
      <c r="G221" s="38"/>
      <c r="H221" s="38"/>
      <c r="I221" s="168"/>
      <c r="J221" s="38"/>
      <c r="K221" s="38"/>
      <c r="L221" s="39"/>
      <c r="M221" s="169"/>
      <c r="N221" s="170"/>
      <c r="O221" s="72"/>
      <c r="P221" s="72"/>
      <c r="Q221" s="72"/>
      <c r="R221" s="72"/>
      <c r="S221" s="72"/>
      <c r="T221" s="73"/>
      <c r="U221" s="38"/>
      <c r="V221" s="38"/>
      <c r="W221" s="38"/>
      <c r="X221" s="38"/>
      <c r="Y221" s="38"/>
      <c r="Z221" s="38"/>
      <c r="AA221" s="38"/>
      <c r="AB221" s="38"/>
      <c r="AC221" s="38"/>
      <c r="AD221" s="38"/>
      <c r="AE221" s="38"/>
      <c r="AT221" s="19" t="s">
        <v>174</v>
      </c>
      <c r="AU221" s="19" t="s">
        <v>72</v>
      </c>
    </row>
    <row r="222" s="10" customFormat="1">
      <c r="A222" s="10"/>
      <c r="B222" s="171"/>
      <c r="C222" s="10"/>
      <c r="D222" s="166" t="s">
        <v>176</v>
      </c>
      <c r="E222" s="172" t="s">
        <v>3</v>
      </c>
      <c r="F222" s="173" t="s">
        <v>1181</v>
      </c>
      <c r="G222" s="10"/>
      <c r="H222" s="174">
        <v>45.600000000000001</v>
      </c>
      <c r="I222" s="175"/>
      <c r="J222" s="10"/>
      <c r="K222" s="10"/>
      <c r="L222" s="171"/>
      <c r="M222" s="176"/>
      <c r="N222" s="177"/>
      <c r="O222" s="177"/>
      <c r="P222" s="177"/>
      <c r="Q222" s="177"/>
      <c r="R222" s="177"/>
      <c r="S222" s="177"/>
      <c r="T222" s="178"/>
      <c r="U222" s="10"/>
      <c r="V222" s="10"/>
      <c r="W222" s="10"/>
      <c r="X222" s="10"/>
      <c r="Y222" s="10"/>
      <c r="Z222" s="10"/>
      <c r="AA222" s="10"/>
      <c r="AB222" s="10"/>
      <c r="AC222" s="10"/>
      <c r="AD222" s="10"/>
      <c r="AE222" s="10"/>
      <c r="AT222" s="172" t="s">
        <v>176</v>
      </c>
      <c r="AU222" s="172" t="s">
        <v>72</v>
      </c>
      <c r="AV222" s="10" t="s">
        <v>81</v>
      </c>
      <c r="AW222" s="10" t="s">
        <v>33</v>
      </c>
      <c r="AX222" s="10" t="s">
        <v>79</v>
      </c>
      <c r="AY222" s="172" t="s">
        <v>172</v>
      </c>
    </row>
    <row r="223" s="2" customFormat="1" ht="16.5" customHeight="1">
      <c r="A223" s="38"/>
      <c r="B223" s="152"/>
      <c r="C223" s="153" t="s">
        <v>1182</v>
      </c>
      <c r="D223" s="153" t="s">
        <v>166</v>
      </c>
      <c r="E223" s="154" t="s">
        <v>1183</v>
      </c>
      <c r="F223" s="155" t="s">
        <v>1184</v>
      </c>
      <c r="G223" s="156" t="s">
        <v>221</v>
      </c>
      <c r="H223" s="157">
        <v>2</v>
      </c>
      <c r="I223" s="158"/>
      <c r="J223" s="159">
        <f>ROUND(I223*H223,2)</f>
        <v>0</v>
      </c>
      <c r="K223" s="155" t="s">
        <v>170</v>
      </c>
      <c r="L223" s="39"/>
      <c r="M223" s="160" t="s">
        <v>3</v>
      </c>
      <c r="N223" s="161" t="s">
        <v>43</v>
      </c>
      <c r="O223" s="72"/>
      <c r="P223" s="162">
        <f>O223*H223</f>
        <v>0</v>
      </c>
      <c r="Q223" s="162">
        <v>0</v>
      </c>
      <c r="R223" s="162">
        <f>Q223*H223</f>
        <v>0</v>
      </c>
      <c r="S223" s="162">
        <v>0</v>
      </c>
      <c r="T223" s="163">
        <f>S223*H223</f>
        <v>0</v>
      </c>
      <c r="U223" s="38"/>
      <c r="V223" s="38"/>
      <c r="W223" s="38"/>
      <c r="X223" s="38"/>
      <c r="Y223" s="38"/>
      <c r="Z223" s="38"/>
      <c r="AA223" s="38"/>
      <c r="AB223" s="38"/>
      <c r="AC223" s="38"/>
      <c r="AD223" s="38"/>
      <c r="AE223" s="38"/>
      <c r="AR223" s="164" t="s">
        <v>171</v>
      </c>
      <c r="AT223" s="164" t="s">
        <v>166</v>
      </c>
      <c r="AU223" s="164" t="s">
        <v>72</v>
      </c>
      <c r="AY223" s="19" t="s">
        <v>172</v>
      </c>
      <c r="BE223" s="165">
        <f>IF(N223="základní",J223,0)</f>
        <v>0</v>
      </c>
      <c r="BF223" s="165">
        <f>IF(N223="snížená",J223,0)</f>
        <v>0</v>
      </c>
      <c r="BG223" s="165">
        <f>IF(N223="zákl. přenesená",J223,0)</f>
        <v>0</v>
      </c>
      <c r="BH223" s="165">
        <f>IF(N223="sníž. přenesená",J223,0)</f>
        <v>0</v>
      </c>
      <c r="BI223" s="165">
        <f>IF(N223="nulová",J223,0)</f>
        <v>0</v>
      </c>
      <c r="BJ223" s="19" t="s">
        <v>79</v>
      </c>
      <c r="BK223" s="165">
        <f>ROUND(I223*H223,2)</f>
        <v>0</v>
      </c>
      <c r="BL223" s="19" t="s">
        <v>171</v>
      </c>
      <c r="BM223" s="164" t="s">
        <v>1185</v>
      </c>
    </row>
    <row r="224" s="2" customFormat="1">
      <c r="A224" s="38"/>
      <c r="B224" s="39"/>
      <c r="C224" s="38"/>
      <c r="D224" s="166" t="s">
        <v>174</v>
      </c>
      <c r="E224" s="38"/>
      <c r="F224" s="167" t="s">
        <v>1186</v>
      </c>
      <c r="G224" s="38"/>
      <c r="H224" s="38"/>
      <c r="I224" s="168"/>
      <c r="J224" s="38"/>
      <c r="K224" s="38"/>
      <c r="L224" s="39"/>
      <c r="M224" s="169"/>
      <c r="N224" s="170"/>
      <c r="O224" s="72"/>
      <c r="P224" s="72"/>
      <c r="Q224" s="72"/>
      <c r="R224" s="72"/>
      <c r="S224" s="72"/>
      <c r="T224" s="73"/>
      <c r="U224" s="38"/>
      <c r="V224" s="38"/>
      <c r="W224" s="38"/>
      <c r="X224" s="38"/>
      <c r="Y224" s="38"/>
      <c r="Z224" s="38"/>
      <c r="AA224" s="38"/>
      <c r="AB224" s="38"/>
      <c r="AC224" s="38"/>
      <c r="AD224" s="38"/>
      <c r="AE224" s="38"/>
      <c r="AT224" s="19" t="s">
        <v>174</v>
      </c>
      <c r="AU224" s="19" t="s">
        <v>72</v>
      </c>
    </row>
    <row r="225" s="2" customFormat="1" ht="16.5" customHeight="1">
      <c r="A225" s="38"/>
      <c r="B225" s="152"/>
      <c r="C225" s="188" t="s">
        <v>1187</v>
      </c>
      <c r="D225" s="188" t="s">
        <v>211</v>
      </c>
      <c r="E225" s="189" t="s">
        <v>344</v>
      </c>
      <c r="F225" s="190" t="s">
        <v>345</v>
      </c>
      <c r="G225" s="191" t="s">
        <v>221</v>
      </c>
      <c r="H225" s="192">
        <v>2</v>
      </c>
      <c r="I225" s="193"/>
      <c r="J225" s="194">
        <f>ROUND(I225*H225,2)</f>
        <v>0</v>
      </c>
      <c r="K225" s="190" t="s">
        <v>170</v>
      </c>
      <c r="L225" s="195"/>
      <c r="M225" s="196" t="s">
        <v>3</v>
      </c>
      <c r="N225" s="197" t="s">
        <v>43</v>
      </c>
      <c r="O225" s="72"/>
      <c r="P225" s="162">
        <f>O225*H225</f>
        <v>0</v>
      </c>
      <c r="Q225" s="162">
        <v>3.70425</v>
      </c>
      <c r="R225" s="162">
        <f>Q225*H225</f>
        <v>7.4085000000000001</v>
      </c>
      <c r="S225" s="162">
        <v>0</v>
      </c>
      <c r="T225" s="163">
        <f>S225*H225</f>
        <v>0</v>
      </c>
      <c r="U225" s="38"/>
      <c r="V225" s="38"/>
      <c r="W225" s="38"/>
      <c r="X225" s="38"/>
      <c r="Y225" s="38"/>
      <c r="Z225" s="38"/>
      <c r="AA225" s="38"/>
      <c r="AB225" s="38"/>
      <c r="AC225" s="38"/>
      <c r="AD225" s="38"/>
      <c r="AE225" s="38"/>
      <c r="AR225" s="164" t="s">
        <v>218</v>
      </c>
      <c r="AT225" s="164" t="s">
        <v>211</v>
      </c>
      <c r="AU225" s="164" t="s">
        <v>72</v>
      </c>
      <c r="AY225" s="19" t="s">
        <v>172</v>
      </c>
      <c r="BE225" s="165">
        <f>IF(N225="základní",J225,0)</f>
        <v>0</v>
      </c>
      <c r="BF225" s="165">
        <f>IF(N225="snížená",J225,0)</f>
        <v>0</v>
      </c>
      <c r="BG225" s="165">
        <f>IF(N225="zákl. přenesená",J225,0)</f>
        <v>0</v>
      </c>
      <c r="BH225" s="165">
        <f>IF(N225="sníž. přenesená",J225,0)</f>
        <v>0</v>
      </c>
      <c r="BI225" s="165">
        <f>IF(N225="nulová",J225,0)</f>
        <v>0</v>
      </c>
      <c r="BJ225" s="19" t="s">
        <v>79</v>
      </c>
      <c r="BK225" s="165">
        <f>ROUND(I225*H225,2)</f>
        <v>0</v>
      </c>
      <c r="BL225" s="19" t="s">
        <v>171</v>
      </c>
      <c r="BM225" s="164" t="s">
        <v>1188</v>
      </c>
    </row>
    <row r="226" s="2" customFormat="1">
      <c r="A226" s="38"/>
      <c r="B226" s="39"/>
      <c r="C226" s="38"/>
      <c r="D226" s="166" t="s">
        <v>174</v>
      </c>
      <c r="E226" s="38"/>
      <c r="F226" s="167" t="s">
        <v>345</v>
      </c>
      <c r="G226" s="38"/>
      <c r="H226" s="38"/>
      <c r="I226" s="168"/>
      <c r="J226" s="38"/>
      <c r="K226" s="38"/>
      <c r="L226" s="39"/>
      <c r="M226" s="169"/>
      <c r="N226" s="170"/>
      <c r="O226" s="72"/>
      <c r="P226" s="72"/>
      <c r="Q226" s="72"/>
      <c r="R226" s="72"/>
      <c r="S226" s="72"/>
      <c r="T226" s="73"/>
      <c r="U226" s="38"/>
      <c r="V226" s="38"/>
      <c r="W226" s="38"/>
      <c r="X226" s="38"/>
      <c r="Y226" s="38"/>
      <c r="Z226" s="38"/>
      <c r="AA226" s="38"/>
      <c r="AB226" s="38"/>
      <c r="AC226" s="38"/>
      <c r="AD226" s="38"/>
      <c r="AE226" s="38"/>
      <c r="AT226" s="19" t="s">
        <v>174</v>
      </c>
      <c r="AU226" s="19" t="s">
        <v>72</v>
      </c>
    </row>
    <row r="227" s="2" customFormat="1" ht="16.5" customHeight="1">
      <c r="A227" s="38"/>
      <c r="B227" s="152"/>
      <c r="C227" s="153" t="s">
        <v>1189</v>
      </c>
      <c r="D227" s="153" t="s">
        <v>166</v>
      </c>
      <c r="E227" s="154" t="s">
        <v>1190</v>
      </c>
      <c r="F227" s="155" t="s">
        <v>1191</v>
      </c>
      <c r="G227" s="156" t="s">
        <v>221</v>
      </c>
      <c r="H227" s="157">
        <v>6</v>
      </c>
      <c r="I227" s="158"/>
      <c r="J227" s="159">
        <f>ROUND(I227*H227,2)</f>
        <v>0</v>
      </c>
      <c r="K227" s="155" t="s">
        <v>170</v>
      </c>
      <c r="L227" s="39"/>
      <c r="M227" s="160" t="s">
        <v>3</v>
      </c>
      <c r="N227" s="161" t="s">
        <v>43</v>
      </c>
      <c r="O227" s="72"/>
      <c r="P227" s="162">
        <f>O227*H227</f>
        <v>0</v>
      </c>
      <c r="Q227" s="162">
        <v>0</v>
      </c>
      <c r="R227" s="162">
        <f>Q227*H227</f>
        <v>0</v>
      </c>
      <c r="S227" s="162">
        <v>0</v>
      </c>
      <c r="T227" s="163">
        <f>S227*H227</f>
        <v>0</v>
      </c>
      <c r="U227" s="38"/>
      <c r="V227" s="38"/>
      <c r="W227" s="38"/>
      <c r="X227" s="38"/>
      <c r="Y227" s="38"/>
      <c r="Z227" s="38"/>
      <c r="AA227" s="38"/>
      <c r="AB227" s="38"/>
      <c r="AC227" s="38"/>
      <c r="AD227" s="38"/>
      <c r="AE227" s="38"/>
      <c r="AR227" s="164" t="s">
        <v>171</v>
      </c>
      <c r="AT227" s="164" t="s">
        <v>166</v>
      </c>
      <c r="AU227" s="164" t="s">
        <v>72</v>
      </c>
      <c r="AY227" s="19" t="s">
        <v>172</v>
      </c>
      <c r="BE227" s="165">
        <f>IF(N227="základní",J227,0)</f>
        <v>0</v>
      </c>
      <c r="BF227" s="165">
        <f>IF(N227="snížená",J227,0)</f>
        <v>0</v>
      </c>
      <c r="BG227" s="165">
        <f>IF(N227="zákl. přenesená",J227,0)</f>
        <v>0</v>
      </c>
      <c r="BH227" s="165">
        <f>IF(N227="sníž. přenesená",J227,0)</f>
        <v>0</v>
      </c>
      <c r="BI227" s="165">
        <f>IF(N227="nulová",J227,0)</f>
        <v>0</v>
      </c>
      <c r="BJ227" s="19" t="s">
        <v>79</v>
      </c>
      <c r="BK227" s="165">
        <f>ROUND(I227*H227,2)</f>
        <v>0</v>
      </c>
      <c r="BL227" s="19" t="s">
        <v>171</v>
      </c>
      <c r="BM227" s="164" t="s">
        <v>1192</v>
      </c>
    </row>
    <row r="228" s="2" customFormat="1">
      <c r="A228" s="38"/>
      <c r="B228" s="39"/>
      <c r="C228" s="38"/>
      <c r="D228" s="166" t="s">
        <v>174</v>
      </c>
      <c r="E228" s="38"/>
      <c r="F228" s="167" t="s">
        <v>1193</v>
      </c>
      <c r="G228" s="38"/>
      <c r="H228" s="38"/>
      <c r="I228" s="168"/>
      <c r="J228" s="38"/>
      <c r="K228" s="38"/>
      <c r="L228" s="39"/>
      <c r="M228" s="169"/>
      <c r="N228" s="170"/>
      <c r="O228" s="72"/>
      <c r="P228" s="72"/>
      <c r="Q228" s="72"/>
      <c r="R228" s="72"/>
      <c r="S228" s="72"/>
      <c r="T228" s="73"/>
      <c r="U228" s="38"/>
      <c r="V228" s="38"/>
      <c r="W228" s="38"/>
      <c r="X228" s="38"/>
      <c r="Y228" s="38"/>
      <c r="Z228" s="38"/>
      <c r="AA228" s="38"/>
      <c r="AB228" s="38"/>
      <c r="AC228" s="38"/>
      <c r="AD228" s="38"/>
      <c r="AE228" s="38"/>
      <c r="AT228" s="19" t="s">
        <v>174</v>
      </c>
      <c r="AU228" s="19" t="s">
        <v>72</v>
      </c>
    </row>
    <row r="229" s="2" customFormat="1" ht="16.5" customHeight="1">
      <c r="A229" s="38"/>
      <c r="B229" s="152"/>
      <c r="C229" s="188" t="s">
        <v>1194</v>
      </c>
      <c r="D229" s="188" t="s">
        <v>211</v>
      </c>
      <c r="E229" s="189" t="s">
        <v>984</v>
      </c>
      <c r="F229" s="190" t="s">
        <v>985</v>
      </c>
      <c r="G229" s="191" t="s">
        <v>221</v>
      </c>
      <c r="H229" s="192">
        <v>6</v>
      </c>
      <c r="I229" s="193"/>
      <c r="J229" s="194">
        <f>ROUND(I229*H229,2)</f>
        <v>0</v>
      </c>
      <c r="K229" s="190" t="s">
        <v>170</v>
      </c>
      <c r="L229" s="195"/>
      <c r="M229" s="196" t="s">
        <v>3</v>
      </c>
      <c r="N229" s="197" t="s">
        <v>43</v>
      </c>
      <c r="O229" s="72"/>
      <c r="P229" s="162">
        <f>O229*H229</f>
        <v>0</v>
      </c>
      <c r="Q229" s="162">
        <v>0.01014</v>
      </c>
      <c r="R229" s="162">
        <f>Q229*H229</f>
        <v>0.060839999999999998</v>
      </c>
      <c r="S229" s="162">
        <v>0</v>
      </c>
      <c r="T229" s="163">
        <f>S229*H229</f>
        <v>0</v>
      </c>
      <c r="U229" s="38"/>
      <c r="V229" s="38"/>
      <c r="W229" s="38"/>
      <c r="X229" s="38"/>
      <c r="Y229" s="38"/>
      <c r="Z229" s="38"/>
      <c r="AA229" s="38"/>
      <c r="AB229" s="38"/>
      <c r="AC229" s="38"/>
      <c r="AD229" s="38"/>
      <c r="AE229" s="38"/>
      <c r="AR229" s="164" t="s">
        <v>218</v>
      </c>
      <c r="AT229" s="164" t="s">
        <v>211</v>
      </c>
      <c r="AU229" s="164" t="s">
        <v>72</v>
      </c>
      <c r="AY229" s="19" t="s">
        <v>172</v>
      </c>
      <c r="BE229" s="165">
        <f>IF(N229="základní",J229,0)</f>
        <v>0</v>
      </c>
      <c r="BF229" s="165">
        <f>IF(N229="snížená",J229,0)</f>
        <v>0</v>
      </c>
      <c r="BG229" s="165">
        <f>IF(N229="zákl. přenesená",J229,0)</f>
        <v>0</v>
      </c>
      <c r="BH229" s="165">
        <f>IF(N229="sníž. přenesená",J229,0)</f>
        <v>0</v>
      </c>
      <c r="BI229" s="165">
        <f>IF(N229="nulová",J229,0)</f>
        <v>0</v>
      </c>
      <c r="BJ229" s="19" t="s">
        <v>79</v>
      </c>
      <c r="BK229" s="165">
        <f>ROUND(I229*H229,2)</f>
        <v>0</v>
      </c>
      <c r="BL229" s="19" t="s">
        <v>171</v>
      </c>
      <c r="BM229" s="164" t="s">
        <v>1195</v>
      </c>
    </row>
    <row r="230" s="2" customFormat="1">
      <c r="A230" s="38"/>
      <c r="B230" s="39"/>
      <c r="C230" s="38"/>
      <c r="D230" s="166" t="s">
        <v>174</v>
      </c>
      <c r="E230" s="38"/>
      <c r="F230" s="167" t="s">
        <v>985</v>
      </c>
      <c r="G230" s="38"/>
      <c r="H230" s="38"/>
      <c r="I230" s="168"/>
      <c r="J230" s="38"/>
      <c r="K230" s="38"/>
      <c r="L230" s="39"/>
      <c r="M230" s="169"/>
      <c r="N230" s="170"/>
      <c r="O230" s="72"/>
      <c r="P230" s="72"/>
      <c r="Q230" s="72"/>
      <c r="R230" s="72"/>
      <c r="S230" s="72"/>
      <c r="T230" s="73"/>
      <c r="U230" s="38"/>
      <c r="V230" s="38"/>
      <c r="W230" s="38"/>
      <c r="X230" s="38"/>
      <c r="Y230" s="38"/>
      <c r="Z230" s="38"/>
      <c r="AA230" s="38"/>
      <c r="AB230" s="38"/>
      <c r="AC230" s="38"/>
      <c r="AD230" s="38"/>
      <c r="AE230" s="38"/>
      <c r="AT230" s="19" t="s">
        <v>174</v>
      </c>
      <c r="AU230" s="19" t="s">
        <v>72</v>
      </c>
    </row>
    <row r="231" s="2" customFormat="1" ht="16.5" customHeight="1">
      <c r="A231" s="38"/>
      <c r="B231" s="152"/>
      <c r="C231" s="153" t="s">
        <v>1196</v>
      </c>
      <c r="D231" s="153" t="s">
        <v>166</v>
      </c>
      <c r="E231" s="154" t="s">
        <v>278</v>
      </c>
      <c r="F231" s="155" t="s">
        <v>279</v>
      </c>
      <c r="G231" s="156" t="s">
        <v>214</v>
      </c>
      <c r="H231" s="157">
        <v>0.106</v>
      </c>
      <c r="I231" s="158"/>
      <c r="J231" s="159">
        <f>ROUND(I231*H231,2)</f>
        <v>0</v>
      </c>
      <c r="K231" s="155" t="s">
        <v>170</v>
      </c>
      <c r="L231" s="39"/>
      <c r="M231" s="160" t="s">
        <v>3</v>
      </c>
      <c r="N231" s="161" t="s">
        <v>43</v>
      </c>
      <c r="O231" s="72"/>
      <c r="P231" s="162">
        <f>O231*H231</f>
        <v>0</v>
      </c>
      <c r="Q231" s="162">
        <v>0</v>
      </c>
      <c r="R231" s="162">
        <f>Q231*H231</f>
        <v>0</v>
      </c>
      <c r="S231" s="162">
        <v>0</v>
      </c>
      <c r="T231" s="163">
        <f>S231*H231</f>
        <v>0</v>
      </c>
      <c r="U231" s="38"/>
      <c r="V231" s="38"/>
      <c r="W231" s="38"/>
      <c r="X231" s="38"/>
      <c r="Y231" s="38"/>
      <c r="Z231" s="38"/>
      <c r="AA231" s="38"/>
      <c r="AB231" s="38"/>
      <c r="AC231" s="38"/>
      <c r="AD231" s="38"/>
      <c r="AE231" s="38"/>
      <c r="AR231" s="164" t="s">
        <v>292</v>
      </c>
      <c r="AT231" s="164" t="s">
        <v>166</v>
      </c>
      <c r="AU231" s="164" t="s">
        <v>72</v>
      </c>
      <c r="AY231" s="19" t="s">
        <v>172</v>
      </c>
      <c r="BE231" s="165">
        <f>IF(N231="základní",J231,0)</f>
        <v>0</v>
      </c>
      <c r="BF231" s="165">
        <f>IF(N231="snížená",J231,0)</f>
        <v>0</v>
      </c>
      <c r="BG231" s="165">
        <f>IF(N231="zákl. přenesená",J231,0)</f>
        <v>0</v>
      </c>
      <c r="BH231" s="165">
        <f>IF(N231="sníž. přenesená",J231,0)</f>
        <v>0</v>
      </c>
      <c r="BI231" s="165">
        <f>IF(N231="nulová",J231,0)</f>
        <v>0</v>
      </c>
      <c r="BJ231" s="19" t="s">
        <v>79</v>
      </c>
      <c r="BK231" s="165">
        <f>ROUND(I231*H231,2)</f>
        <v>0</v>
      </c>
      <c r="BL231" s="19" t="s">
        <v>292</v>
      </c>
      <c r="BM231" s="164" t="s">
        <v>1197</v>
      </c>
    </row>
    <row r="232" s="2" customFormat="1">
      <c r="A232" s="38"/>
      <c r="B232" s="39"/>
      <c r="C232" s="38"/>
      <c r="D232" s="166" t="s">
        <v>174</v>
      </c>
      <c r="E232" s="38"/>
      <c r="F232" s="167" t="s">
        <v>281</v>
      </c>
      <c r="G232" s="38"/>
      <c r="H232" s="38"/>
      <c r="I232" s="168"/>
      <c r="J232" s="38"/>
      <c r="K232" s="38"/>
      <c r="L232" s="39"/>
      <c r="M232" s="169"/>
      <c r="N232" s="170"/>
      <c r="O232" s="72"/>
      <c r="P232" s="72"/>
      <c r="Q232" s="72"/>
      <c r="R232" s="72"/>
      <c r="S232" s="72"/>
      <c r="T232" s="73"/>
      <c r="U232" s="38"/>
      <c r="V232" s="38"/>
      <c r="W232" s="38"/>
      <c r="X232" s="38"/>
      <c r="Y232" s="38"/>
      <c r="Z232" s="38"/>
      <c r="AA232" s="38"/>
      <c r="AB232" s="38"/>
      <c r="AC232" s="38"/>
      <c r="AD232" s="38"/>
      <c r="AE232" s="38"/>
      <c r="AT232" s="19" t="s">
        <v>174</v>
      </c>
      <c r="AU232" s="19" t="s">
        <v>72</v>
      </c>
    </row>
    <row r="233" s="2" customFormat="1" ht="24.15" customHeight="1">
      <c r="A233" s="38"/>
      <c r="B233" s="152"/>
      <c r="C233" s="153" t="s">
        <v>1198</v>
      </c>
      <c r="D233" s="153" t="s">
        <v>166</v>
      </c>
      <c r="E233" s="154" t="s">
        <v>325</v>
      </c>
      <c r="F233" s="155" t="s">
        <v>326</v>
      </c>
      <c r="G233" s="156" t="s">
        <v>214</v>
      </c>
      <c r="H233" s="157">
        <v>0.106</v>
      </c>
      <c r="I233" s="158"/>
      <c r="J233" s="159">
        <f>ROUND(I233*H233,2)</f>
        <v>0</v>
      </c>
      <c r="K233" s="155" t="s">
        <v>170</v>
      </c>
      <c r="L233" s="39"/>
      <c r="M233" s="160" t="s">
        <v>3</v>
      </c>
      <c r="N233" s="161" t="s">
        <v>43</v>
      </c>
      <c r="O233" s="72"/>
      <c r="P233" s="162">
        <f>O233*H233</f>
        <v>0</v>
      </c>
      <c r="Q233" s="162">
        <v>0</v>
      </c>
      <c r="R233" s="162">
        <f>Q233*H233</f>
        <v>0</v>
      </c>
      <c r="S233" s="162">
        <v>0</v>
      </c>
      <c r="T233" s="163">
        <f>S233*H233</f>
        <v>0</v>
      </c>
      <c r="U233" s="38"/>
      <c r="V233" s="38"/>
      <c r="W233" s="38"/>
      <c r="X233" s="38"/>
      <c r="Y233" s="38"/>
      <c r="Z233" s="38"/>
      <c r="AA233" s="38"/>
      <c r="AB233" s="38"/>
      <c r="AC233" s="38"/>
      <c r="AD233" s="38"/>
      <c r="AE233" s="38"/>
      <c r="AR233" s="164" t="s">
        <v>292</v>
      </c>
      <c r="AT233" s="164" t="s">
        <v>166</v>
      </c>
      <c r="AU233" s="164" t="s">
        <v>72</v>
      </c>
      <c r="AY233" s="19" t="s">
        <v>172</v>
      </c>
      <c r="BE233" s="165">
        <f>IF(N233="základní",J233,0)</f>
        <v>0</v>
      </c>
      <c r="BF233" s="165">
        <f>IF(N233="snížená",J233,0)</f>
        <v>0</v>
      </c>
      <c r="BG233" s="165">
        <f>IF(N233="zákl. přenesená",J233,0)</f>
        <v>0</v>
      </c>
      <c r="BH233" s="165">
        <f>IF(N233="sníž. přenesená",J233,0)</f>
        <v>0</v>
      </c>
      <c r="BI233" s="165">
        <f>IF(N233="nulová",J233,0)</f>
        <v>0</v>
      </c>
      <c r="BJ233" s="19" t="s">
        <v>79</v>
      </c>
      <c r="BK233" s="165">
        <f>ROUND(I233*H233,2)</f>
        <v>0</v>
      </c>
      <c r="BL233" s="19" t="s">
        <v>292</v>
      </c>
      <c r="BM233" s="164" t="s">
        <v>1199</v>
      </c>
    </row>
    <row r="234" s="2" customFormat="1">
      <c r="A234" s="38"/>
      <c r="B234" s="39"/>
      <c r="C234" s="38"/>
      <c r="D234" s="166" t="s">
        <v>174</v>
      </c>
      <c r="E234" s="38"/>
      <c r="F234" s="167" t="s">
        <v>328</v>
      </c>
      <c r="G234" s="38"/>
      <c r="H234" s="38"/>
      <c r="I234" s="168"/>
      <c r="J234" s="38"/>
      <c r="K234" s="38"/>
      <c r="L234" s="39"/>
      <c r="M234" s="169"/>
      <c r="N234" s="170"/>
      <c r="O234" s="72"/>
      <c r="P234" s="72"/>
      <c r="Q234" s="72"/>
      <c r="R234" s="72"/>
      <c r="S234" s="72"/>
      <c r="T234" s="73"/>
      <c r="U234" s="38"/>
      <c r="V234" s="38"/>
      <c r="W234" s="38"/>
      <c r="X234" s="38"/>
      <c r="Y234" s="38"/>
      <c r="Z234" s="38"/>
      <c r="AA234" s="38"/>
      <c r="AB234" s="38"/>
      <c r="AC234" s="38"/>
      <c r="AD234" s="38"/>
      <c r="AE234" s="38"/>
      <c r="AT234" s="19" t="s">
        <v>174</v>
      </c>
      <c r="AU234" s="19" t="s">
        <v>72</v>
      </c>
    </row>
    <row r="235" s="10" customFormat="1">
      <c r="A235" s="10"/>
      <c r="B235" s="171"/>
      <c r="C235" s="10"/>
      <c r="D235" s="166" t="s">
        <v>176</v>
      </c>
      <c r="E235" s="172" t="s">
        <v>3</v>
      </c>
      <c r="F235" s="173" t="s">
        <v>1200</v>
      </c>
      <c r="G235" s="10"/>
      <c r="H235" s="174">
        <v>0.106</v>
      </c>
      <c r="I235" s="175"/>
      <c r="J235" s="10"/>
      <c r="K235" s="10"/>
      <c r="L235" s="171"/>
      <c r="M235" s="176"/>
      <c r="N235" s="177"/>
      <c r="O235" s="177"/>
      <c r="P235" s="177"/>
      <c r="Q235" s="177"/>
      <c r="R235" s="177"/>
      <c r="S235" s="177"/>
      <c r="T235" s="178"/>
      <c r="U235" s="10"/>
      <c r="V235" s="10"/>
      <c r="W235" s="10"/>
      <c r="X235" s="10"/>
      <c r="Y235" s="10"/>
      <c r="Z235" s="10"/>
      <c r="AA235" s="10"/>
      <c r="AB235" s="10"/>
      <c r="AC235" s="10"/>
      <c r="AD235" s="10"/>
      <c r="AE235" s="10"/>
      <c r="AT235" s="172" t="s">
        <v>176</v>
      </c>
      <c r="AU235" s="172" t="s">
        <v>72</v>
      </c>
      <c r="AV235" s="10" t="s">
        <v>81</v>
      </c>
      <c r="AW235" s="10" t="s">
        <v>33</v>
      </c>
      <c r="AX235" s="10" t="s">
        <v>79</v>
      </c>
      <c r="AY235" s="172" t="s">
        <v>172</v>
      </c>
    </row>
    <row r="236" s="2" customFormat="1" ht="24.15" customHeight="1">
      <c r="A236" s="38"/>
      <c r="B236" s="152"/>
      <c r="C236" s="153" t="s">
        <v>1201</v>
      </c>
      <c r="D236" s="153" t="s">
        <v>166</v>
      </c>
      <c r="E236" s="154" t="s">
        <v>303</v>
      </c>
      <c r="F236" s="155" t="s">
        <v>304</v>
      </c>
      <c r="G236" s="156" t="s">
        <v>214</v>
      </c>
      <c r="H236" s="157">
        <v>81.540000000000006</v>
      </c>
      <c r="I236" s="158"/>
      <c r="J236" s="159">
        <f>ROUND(I236*H236,2)</f>
        <v>0</v>
      </c>
      <c r="K236" s="155" t="s">
        <v>170</v>
      </c>
      <c r="L236" s="39"/>
      <c r="M236" s="160" t="s">
        <v>3</v>
      </c>
      <c r="N236" s="161" t="s">
        <v>43</v>
      </c>
      <c r="O236" s="72"/>
      <c r="P236" s="162">
        <f>O236*H236</f>
        <v>0</v>
      </c>
      <c r="Q236" s="162">
        <v>0</v>
      </c>
      <c r="R236" s="162">
        <f>Q236*H236</f>
        <v>0</v>
      </c>
      <c r="S236" s="162">
        <v>0</v>
      </c>
      <c r="T236" s="163">
        <f>S236*H236</f>
        <v>0</v>
      </c>
      <c r="U236" s="38"/>
      <c r="V236" s="38"/>
      <c r="W236" s="38"/>
      <c r="X236" s="38"/>
      <c r="Y236" s="38"/>
      <c r="Z236" s="38"/>
      <c r="AA236" s="38"/>
      <c r="AB236" s="38"/>
      <c r="AC236" s="38"/>
      <c r="AD236" s="38"/>
      <c r="AE236" s="38"/>
      <c r="AR236" s="164" t="s">
        <v>292</v>
      </c>
      <c r="AT236" s="164" t="s">
        <v>166</v>
      </c>
      <c r="AU236" s="164" t="s">
        <v>72</v>
      </c>
      <c r="AY236" s="19" t="s">
        <v>172</v>
      </c>
      <c r="BE236" s="165">
        <f>IF(N236="základní",J236,0)</f>
        <v>0</v>
      </c>
      <c r="BF236" s="165">
        <f>IF(N236="snížená",J236,0)</f>
        <v>0</v>
      </c>
      <c r="BG236" s="165">
        <f>IF(N236="zákl. přenesená",J236,0)</f>
        <v>0</v>
      </c>
      <c r="BH236" s="165">
        <f>IF(N236="sníž. přenesená",J236,0)</f>
        <v>0</v>
      </c>
      <c r="BI236" s="165">
        <f>IF(N236="nulová",J236,0)</f>
        <v>0</v>
      </c>
      <c r="BJ236" s="19" t="s">
        <v>79</v>
      </c>
      <c r="BK236" s="165">
        <f>ROUND(I236*H236,2)</f>
        <v>0</v>
      </c>
      <c r="BL236" s="19" t="s">
        <v>292</v>
      </c>
      <c r="BM236" s="164" t="s">
        <v>1202</v>
      </c>
    </row>
    <row r="237" s="2" customFormat="1">
      <c r="A237" s="38"/>
      <c r="B237" s="39"/>
      <c r="C237" s="38"/>
      <c r="D237" s="166" t="s">
        <v>174</v>
      </c>
      <c r="E237" s="38"/>
      <c r="F237" s="167" t="s">
        <v>306</v>
      </c>
      <c r="G237" s="38"/>
      <c r="H237" s="38"/>
      <c r="I237" s="168"/>
      <c r="J237" s="38"/>
      <c r="K237" s="38"/>
      <c r="L237" s="39"/>
      <c r="M237" s="169"/>
      <c r="N237" s="170"/>
      <c r="O237" s="72"/>
      <c r="P237" s="72"/>
      <c r="Q237" s="72"/>
      <c r="R237" s="72"/>
      <c r="S237" s="72"/>
      <c r="T237" s="73"/>
      <c r="U237" s="38"/>
      <c r="V237" s="38"/>
      <c r="W237" s="38"/>
      <c r="X237" s="38"/>
      <c r="Y237" s="38"/>
      <c r="Z237" s="38"/>
      <c r="AA237" s="38"/>
      <c r="AB237" s="38"/>
      <c r="AC237" s="38"/>
      <c r="AD237" s="38"/>
      <c r="AE237" s="38"/>
      <c r="AT237" s="19" t="s">
        <v>174</v>
      </c>
      <c r="AU237" s="19" t="s">
        <v>72</v>
      </c>
    </row>
    <row r="238" s="10" customFormat="1">
      <c r="A238" s="10"/>
      <c r="B238" s="171"/>
      <c r="C238" s="10"/>
      <c r="D238" s="166" t="s">
        <v>176</v>
      </c>
      <c r="E238" s="172" t="s">
        <v>3</v>
      </c>
      <c r="F238" s="173" t="s">
        <v>1203</v>
      </c>
      <c r="G238" s="10"/>
      <c r="H238" s="174">
        <v>81.540000000000006</v>
      </c>
      <c r="I238" s="175"/>
      <c r="J238" s="10"/>
      <c r="K238" s="10"/>
      <c r="L238" s="171"/>
      <c r="M238" s="176"/>
      <c r="N238" s="177"/>
      <c r="O238" s="177"/>
      <c r="P238" s="177"/>
      <c r="Q238" s="177"/>
      <c r="R238" s="177"/>
      <c r="S238" s="177"/>
      <c r="T238" s="178"/>
      <c r="U238" s="10"/>
      <c r="V238" s="10"/>
      <c r="W238" s="10"/>
      <c r="X238" s="10"/>
      <c r="Y238" s="10"/>
      <c r="Z238" s="10"/>
      <c r="AA238" s="10"/>
      <c r="AB238" s="10"/>
      <c r="AC238" s="10"/>
      <c r="AD238" s="10"/>
      <c r="AE238" s="10"/>
      <c r="AT238" s="172" t="s">
        <v>176</v>
      </c>
      <c r="AU238" s="172" t="s">
        <v>72</v>
      </c>
      <c r="AV238" s="10" t="s">
        <v>81</v>
      </c>
      <c r="AW238" s="10" t="s">
        <v>33</v>
      </c>
      <c r="AX238" s="10" t="s">
        <v>79</v>
      </c>
      <c r="AY238" s="172" t="s">
        <v>172</v>
      </c>
    </row>
    <row r="239" s="2" customFormat="1" ht="24.15" customHeight="1">
      <c r="A239" s="38"/>
      <c r="B239" s="152"/>
      <c r="C239" s="153" t="s">
        <v>1204</v>
      </c>
      <c r="D239" s="153" t="s">
        <v>166</v>
      </c>
      <c r="E239" s="154" t="s">
        <v>319</v>
      </c>
      <c r="F239" s="155" t="s">
        <v>320</v>
      </c>
      <c r="G239" s="156" t="s">
        <v>214</v>
      </c>
      <c r="H239" s="157">
        <v>0.5</v>
      </c>
      <c r="I239" s="158"/>
      <c r="J239" s="159">
        <f>ROUND(I239*H239,2)</f>
        <v>0</v>
      </c>
      <c r="K239" s="155" t="s">
        <v>170</v>
      </c>
      <c r="L239" s="39"/>
      <c r="M239" s="160" t="s">
        <v>3</v>
      </c>
      <c r="N239" s="161" t="s">
        <v>43</v>
      </c>
      <c r="O239" s="72"/>
      <c r="P239" s="162">
        <f>O239*H239</f>
        <v>0</v>
      </c>
      <c r="Q239" s="162">
        <v>0</v>
      </c>
      <c r="R239" s="162">
        <f>Q239*H239</f>
        <v>0</v>
      </c>
      <c r="S239" s="162">
        <v>0</v>
      </c>
      <c r="T239" s="163">
        <f>S239*H239</f>
        <v>0</v>
      </c>
      <c r="U239" s="38"/>
      <c r="V239" s="38"/>
      <c r="W239" s="38"/>
      <c r="X239" s="38"/>
      <c r="Y239" s="38"/>
      <c r="Z239" s="38"/>
      <c r="AA239" s="38"/>
      <c r="AB239" s="38"/>
      <c r="AC239" s="38"/>
      <c r="AD239" s="38"/>
      <c r="AE239" s="38"/>
      <c r="AR239" s="164" t="s">
        <v>292</v>
      </c>
      <c r="AT239" s="164" t="s">
        <v>166</v>
      </c>
      <c r="AU239" s="164" t="s">
        <v>72</v>
      </c>
      <c r="AY239" s="19" t="s">
        <v>172</v>
      </c>
      <c r="BE239" s="165">
        <f>IF(N239="základní",J239,0)</f>
        <v>0</v>
      </c>
      <c r="BF239" s="165">
        <f>IF(N239="snížená",J239,0)</f>
        <v>0</v>
      </c>
      <c r="BG239" s="165">
        <f>IF(N239="zákl. přenesená",J239,0)</f>
        <v>0</v>
      </c>
      <c r="BH239" s="165">
        <f>IF(N239="sníž. přenesená",J239,0)</f>
        <v>0</v>
      </c>
      <c r="BI239" s="165">
        <f>IF(N239="nulová",J239,0)</f>
        <v>0</v>
      </c>
      <c r="BJ239" s="19" t="s">
        <v>79</v>
      </c>
      <c r="BK239" s="165">
        <f>ROUND(I239*H239,2)</f>
        <v>0</v>
      </c>
      <c r="BL239" s="19" t="s">
        <v>292</v>
      </c>
      <c r="BM239" s="164" t="s">
        <v>1205</v>
      </c>
    </row>
    <row r="240" s="2" customFormat="1">
      <c r="A240" s="38"/>
      <c r="B240" s="39"/>
      <c r="C240" s="38"/>
      <c r="D240" s="166" t="s">
        <v>174</v>
      </c>
      <c r="E240" s="38"/>
      <c r="F240" s="167" t="s">
        <v>322</v>
      </c>
      <c r="G240" s="38"/>
      <c r="H240" s="38"/>
      <c r="I240" s="168"/>
      <c r="J240" s="38"/>
      <c r="K240" s="38"/>
      <c r="L240" s="39"/>
      <c r="M240" s="169"/>
      <c r="N240" s="170"/>
      <c r="O240" s="72"/>
      <c r="P240" s="72"/>
      <c r="Q240" s="72"/>
      <c r="R240" s="72"/>
      <c r="S240" s="72"/>
      <c r="T240" s="73"/>
      <c r="U240" s="38"/>
      <c r="V240" s="38"/>
      <c r="W240" s="38"/>
      <c r="X240" s="38"/>
      <c r="Y240" s="38"/>
      <c r="Z240" s="38"/>
      <c r="AA240" s="38"/>
      <c r="AB240" s="38"/>
      <c r="AC240" s="38"/>
      <c r="AD240" s="38"/>
      <c r="AE240" s="38"/>
      <c r="AT240" s="19" t="s">
        <v>174</v>
      </c>
      <c r="AU240" s="19" t="s">
        <v>72</v>
      </c>
    </row>
    <row r="241" s="10" customFormat="1">
      <c r="A241" s="10"/>
      <c r="B241" s="171"/>
      <c r="C241" s="10"/>
      <c r="D241" s="166" t="s">
        <v>176</v>
      </c>
      <c r="E241" s="172" t="s">
        <v>3</v>
      </c>
      <c r="F241" s="173" t="s">
        <v>1206</v>
      </c>
      <c r="G241" s="10"/>
      <c r="H241" s="174">
        <v>0.5</v>
      </c>
      <c r="I241" s="175"/>
      <c r="J241" s="10"/>
      <c r="K241" s="10"/>
      <c r="L241" s="171"/>
      <c r="M241" s="176"/>
      <c r="N241" s="177"/>
      <c r="O241" s="177"/>
      <c r="P241" s="177"/>
      <c r="Q241" s="177"/>
      <c r="R241" s="177"/>
      <c r="S241" s="177"/>
      <c r="T241" s="178"/>
      <c r="U241" s="10"/>
      <c r="V241" s="10"/>
      <c r="W241" s="10"/>
      <c r="X241" s="10"/>
      <c r="Y241" s="10"/>
      <c r="Z241" s="10"/>
      <c r="AA241" s="10"/>
      <c r="AB241" s="10"/>
      <c r="AC241" s="10"/>
      <c r="AD241" s="10"/>
      <c r="AE241" s="10"/>
      <c r="AT241" s="172" t="s">
        <v>176</v>
      </c>
      <c r="AU241" s="172" t="s">
        <v>72</v>
      </c>
      <c r="AV241" s="10" t="s">
        <v>81</v>
      </c>
      <c r="AW241" s="10" t="s">
        <v>33</v>
      </c>
      <c r="AX241" s="10" t="s">
        <v>79</v>
      </c>
      <c r="AY241" s="172" t="s">
        <v>172</v>
      </c>
    </row>
    <row r="242" s="2" customFormat="1" ht="24.15" customHeight="1">
      <c r="A242" s="38"/>
      <c r="B242" s="152"/>
      <c r="C242" s="153" t="s">
        <v>1207</v>
      </c>
      <c r="D242" s="153" t="s">
        <v>166</v>
      </c>
      <c r="E242" s="154" t="s">
        <v>429</v>
      </c>
      <c r="F242" s="155" t="s">
        <v>430</v>
      </c>
      <c r="G242" s="156" t="s">
        <v>214</v>
      </c>
      <c r="H242" s="157">
        <v>7.4089999999999998</v>
      </c>
      <c r="I242" s="158"/>
      <c r="J242" s="159">
        <f>ROUND(I242*H242,2)</f>
        <v>0</v>
      </c>
      <c r="K242" s="155" t="s">
        <v>170</v>
      </c>
      <c r="L242" s="39"/>
      <c r="M242" s="160" t="s">
        <v>3</v>
      </c>
      <c r="N242" s="161" t="s">
        <v>43</v>
      </c>
      <c r="O242" s="72"/>
      <c r="P242" s="162">
        <f>O242*H242</f>
        <v>0</v>
      </c>
      <c r="Q242" s="162">
        <v>0</v>
      </c>
      <c r="R242" s="162">
        <f>Q242*H242</f>
        <v>0</v>
      </c>
      <c r="S242" s="162">
        <v>0</v>
      </c>
      <c r="T242" s="163">
        <f>S242*H242</f>
        <v>0</v>
      </c>
      <c r="U242" s="38"/>
      <c r="V242" s="38"/>
      <c r="W242" s="38"/>
      <c r="X242" s="38"/>
      <c r="Y242" s="38"/>
      <c r="Z242" s="38"/>
      <c r="AA242" s="38"/>
      <c r="AB242" s="38"/>
      <c r="AC242" s="38"/>
      <c r="AD242" s="38"/>
      <c r="AE242" s="38"/>
      <c r="AR242" s="164" t="s">
        <v>292</v>
      </c>
      <c r="AT242" s="164" t="s">
        <v>166</v>
      </c>
      <c r="AU242" s="164" t="s">
        <v>72</v>
      </c>
      <c r="AY242" s="19" t="s">
        <v>172</v>
      </c>
      <c r="BE242" s="165">
        <f>IF(N242="základní",J242,0)</f>
        <v>0</v>
      </c>
      <c r="BF242" s="165">
        <f>IF(N242="snížená",J242,0)</f>
        <v>0</v>
      </c>
      <c r="BG242" s="165">
        <f>IF(N242="zákl. přenesená",J242,0)</f>
        <v>0</v>
      </c>
      <c r="BH242" s="165">
        <f>IF(N242="sníž. přenesená",J242,0)</f>
        <v>0</v>
      </c>
      <c r="BI242" s="165">
        <f>IF(N242="nulová",J242,0)</f>
        <v>0</v>
      </c>
      <c r="BJ242" s="19" t="s">
        <v>79</v>
      </c>
      <c r="BK242" s="165">
        <f>ROUND(I242*H242,2)</f>
        <v>0</v>
      </c>
      <c r="BL242" s="19" t="s">
        <v>292</v>
      </c>
      <c r="BM242" s="164" t="s">
        <v>1208</v>
      </c>
    </row>
    <row r="243" s="2" customFormat="1">
      <c r="A243" s="38"/>
      <c r="B243" s="39"/>
      <c r="C243" s="38"/>
      <c r="D243" s="166" t="s">
        <v>174</v>
      </c>
      <c r="E243" s="38"/>
      <c r="F243" s="167" t="s">
        <v>432</v>
      </c>
      <c r="G243" s="38"/>
      <c r="H243" s="38"/>
      <c r="I243" s="168"/>
      <c r="J243" s="38"/>
      <c r="K243" s="38"/>
      <c r="L243" s="39"/>
      <c r="M243" s="169"/>
      <c r="N243" s="170"/>
      <c r="O243" s="72"/>
      <c r="P243" s="72"/>
      <c r="Q243" s="72"/>
      <c r="R243" s="72"/>
      <c r="S243" s="72"/>
      <c r="T243" s="73"/>
      <c r="U243" s="38"/>
      <c r="V243" s="38"/>
      <c r="W243" s="38"/>
      <c r="X243" s="38"/>
      <c r="Y243" s="38"/>
      <c r="Z243" s="38"/>
      <c r="AA243" s="38"/>
      <c r="AB243" s="38"/>
      <c r="AC243" s="38"/>
      <c r="AD243" s="38"/>
      <c r="AE243" s="38"/>
      <c r="AT243" s="19" t="s">
        <v>174</v>
      </c>
      <c r="AU243" s="19" t="s">
        <v>72</v>
      </c>
    </row>
    <row r="244" s="10" customFormat="1">
      <c r="A244" s="10"/>
      <c r="B244" s="171"/>
      <c r="C244" s="10"/>
      <c r="D244" s="166" t="s">
        <v>176</v>
      </c>
      <c r="E244" s="172" t="s">
        <v>3</v>
      </c>
      <c r="F244" s="173" t="s">
        <v>1209</v>
      </c>
      <c r="G244" s="10"/>
      <c r="H244" s="174">
        <v>7.4089999999999998</v>
      </c>
      <c r="I244" s="175"/>
      <c r="J244" s="10"/>
      <c r="K244" s="10"/>
      <c r="L244" s="171"/>
      <c r="M244" s="176"/>
      <c r="N244" s="177"/>
      <c r="O244" s="177"/>
      <c r="P244" s="177"/>
      <c r="Q244" s="177"/>
      <c r="R244" s="177"/>
      <c r="S244" s="177"/>
      <c r="T244" s="178"/>
      <c r="U244" s="10"/>
      <c r="V244" s="10"/>
      <c r="W244" s="10"/>
      <c r="X244" s="10"/>
      <c r="Y244" s="10"/>
      <c r="Z244" s="10"/>
      <c r="AA244" s="10"/>
      <c r="AB244" s="10"/>
      <c r="AC244" s="10"/>
      <c r="AD244" s="10"/>
      <c r="AE244" s="10"/>
      <c r="AT244" s="172" t="s">
        <v>176</v>
      </c>
      <c r="AU244" s="172" t="s">
        <v>72</v>
      </c>
      <c r="AV244" s="10" t="s">
        <v>81</v>
      </c>
      <c r="AW244" s="10" t="s">
        <v>33</v>
      </c>
      <c r="AX244" s="10" t="s">
        <v>79</v>
      </c>
      <c r="AY244" s="172" t="s">
        <v>172</v>
      </c>
    </row>
    <row r="245" s="2" customFormat="1" ht="24.15" customHeight="1">
      <c r="A245" s="38"/>
      <c r="B245" s="152"/>
      <c r="C245" s="153" t="s">
        <v>1210</v>
      </c>
      <c r="D245" s="153" t="s">
        <v>166</v>
      </c>
      <c r="E245" s="154" t="s">
        <v>434</v>
      </c>
      <c r="F245" s="155" t="s">
        <v>435</v>
      </c>
      <c r="G245" s="156" t="s">
        <v>214</v>
      </c>
      <c r="H245" s="157">
        <v>1481.8</v>
      </c>
      <c r="I245" s="158"/>
      <c r="J245" s="159">
        <f>ROUND(I245*H245,2)</f>
        <v>0</v>
      </c>
      <c r="K245" s="155" t="s">
        <v>170</v>
      </c>
      <c r="L245" s="39"/>
      <c r="M245" s="160" t="s">
        <v>3</v>
      </c>
      <c r="N245" s="161" t="s">
        <v>43</v>
      </c>
      <c r="O245" s="72"/>
      <c r="P245" s="162">
        <f>O245*H245</f>
        <v>0</v>
      </c>
      <c r="Q245" s="162">
        <v>0</v>
      </c>
      <c r="R245" s="162">
        <f>Q245*H245</f>
        <v>0</v>
      </c>
      <c r="S245" s="162">
        <v>0</v>
      </c>
      <c r="T245" s="163">
        <f>S245*H245</f>
        <v>0</v>
      </c>
      <c r="U245" s="38"/>
      <c r="V245" s="38"/>
      <c r="W245" s="38"/>
      <c r="X245" s="38"/>
      <c r="Y245" s="38"/>
      <c r="Z245" s="38"/>
      <c r="AA245" s="38"/>
      <c r="AB245" s="38"/>
      <c r="AC245" s="38"/>
      <c r="AD245" s="38"/>
      <c r="AE245" s="38"/>
      <c r="AR245" s="164" t="s">
        <v>292</v>
      </c>
      <c r="AT245" s="164" t="s">
        <v>166</v>
      </c>
      <c r="AU245" s="164" t="s">
        <v>72</v>
      </c>
      <c r="AY245" s="19" t="s">
        <v>172</v>
      </c>
      <c r="BE245" s="165">
        <f>IF(N245="základní",J245,0)</f>
        <v>0</v>
      </c>
      <c r="BF245" s="165">
        <f>IF(N245="snížená",J245,0)</f>
        <v>0</v>
      </c>
      <c r="BG245" s="165">
        <f>IF(N245="zákl. přenesená",J245,0)</f>
        <v>0</v>
      </c>
      <c r="BH245" s="165">
        <f>IF(N245="sníž. přenesená",J245,0)</f>
        <v>0</v>
      </c>
      <c r="BI245" s="165">
        <f>IF(N245="nulová",J245,0)</f>
        <v>0</v>
      </c>
      <c r="BJ245" s="19" t="s">
        <v>79</v>
      </c>
      <c r="BK245" s="165">
        <f>ROUND(I245*H245,2)</f>
        <v>0</v>
      </c>
      <c r="BL245" s="19" t="s">
        <v>292</v>
      </c>
      <c r="BM245" s="164" t="s">
        <v>1211</v>
      </c>
    </row>
    <row r="246" s="2" customFormat="1">
      <c r="A246" s="38"/>
      <c r="B246" s="39"/>
      <c r="C246" s="38"/>
      <c r="D246" s="166" t="s">
        <v>174</v>
      </c>
      <c r="E246" s="38"/>
      <c r="F246" s="167" t="s">
        <v>437</v>
      </c>
      <c r="G246" s="38"/>
      <c r="H246" s="38"/>
      <c r="I246" s="168"/>
      <c r="J246" s="38"/>
      <c r="K246" s="38"/>
      <c r="L246" s="39"/>
      <c r="M246" s="169"/>
      <c r="N246" s="170"/>
      <c r="O246" s="72"/>
      <c r="P246" s="72"/>
      <c r="Q246" s="72"/>
      <c r="R246" s="72"/>
      <c r="S246" s="72"/>
      <c r="T246" s="73"/>
      <c r="U246" s="38"/>
      <c r="V246" s="38"/>
      <c r="W246" s="38"/>
      <c r="X246" s="38"/>
      <c r="Y246" s="38"/>
      <c r="Z246" s="38"/>
      <c r="AA246" s="38"/>
      <c r="AB246" s="38"/>
      <c r="AC246" s="38"/>
      <c r="AD246" s="38"/>
      <c r="AE246" s="38"/>
      <c r="AT246" s="19" t="s">
        <v>174</v>
      </c>
      <c r="AU246" s="19" t="s">
        <v>72</v>
      </c>
    </row>
    <row r="247" s="10" customFormat="1">
      <c r="A247" s="10"/>
      <c r="B247" s="171"/>
      <c r="C247" s="10"/>
      <c r="D247" s="166" t="s">
        <v>176</v>
      </c>
      <c r="E247" s="172" t="s">
        <v>3</v>
      </c>
      <c r="F247" s="173" t="s">
        <v>1212</v>
      </c>
      <c r="G247" s="10"/>
      <c r="H247" s="174">
        <v>1481.8</v>
      </c>
      <c r="I247" s="175"/>
      <c r="J247" s="10"/>
      <c r="K247" s="10"/>
      <c r="L247" s="171"/>
      <c r="M247" s="176"/>
      <c r="N247" s="177"/>
      <c r="O247" s="177"/>
      <c r="P247" s="177"/>
      <c r="Q247" s="177"/>
      <c r="R247" s="177"/>
      <c r="S247" s="177"/>
      <c r="T247" s="178"/>
      <c r="U247" s="10"/>
      <c r="V247" s="10"/>
      <c r="W247" s="10"/>
      <c r="X247" s="10"/>
      <c r="Y247" s="10"/>
      <c r="Z247" s="10"/>
      <c r="AA247" s="10"/>
      <c r="AB247" s="10"/>
      <c r="AC247" s="10"/>
      <c r="AD247" s="10"/>
      <c r="AE247" s="10"/>
      <c r="AT247" s="172" t="s">
        <v>176</v>
      </c>
      <c r="AU247" s="172" t="s">
        <v>72</v>
      </c>
      <c r="AV247" s="10" t="s">
        <v>81</v>
      </c>
      <c r="AW247" s="10" t="s">
        <v>33</v>
      </c>
      <c r="AX247" s="10" t="s">
        <v>79</v>
      </c>
      <c r="AY247" s="172" t="s">
        <v>172</v>
      </c>
    </row>
    <row r="248" s="2" customFormat="1" ht="16.5" customHeight="1">
      <c r="A248" s="38"/>
      <c r="B248" s="152"/>
      <c r="C248" s="153" t="s">
        <v>1213</v>
      </c>
      <c r="D248" s="153" t="s">
        <v>166</v>
      </c>
      <c r="E248" s="154" t="s">
        <v>522</v>
      </c>
      <c r="F248" s="155" t="s">
        <v>523</v>
      </c>
      <c r="G248" s="156" t="s">
        <v>221</v>
      </c>
      <c r="H248" s="157">
        <v>3</v>
      </c>
      <c r="I248" s="158"/>
      <c r="J248" s="159">
        <f>ROUND(I248*H248,2)</f>
        <v>0</v>
      </c>
      <c r="K248" s="155" t="s">
        <v>170</v>
      </c>
      <c r="L248" s="39"/>
      <c r="M248" s="160" t="s">
        <v>3</v>
      </c>
      <c r="N248" s="161" t="s">
        <v>43</v>
      </c>
      <c r="O248" s="72"/>
      <c r="P248" s="162">
        <f>O248*H248</f>
        <v>0</v>
      </c>
      <c r="Q248" s="162">
        <v>0</v>
      </c>
      <c r="R248" s="162">
        <f>Q248*H248</f>
        <v>0</v>
      </c>
      <c r="S248" s="162">
        <v>0</v>
      </c>
      <c r="T248" s="163">
        <f>S248*H248</f>
        <v>0</v>
      </c>
      <c r="U248" s="38"/>
      <c r="V248" s="38"/>
      <c r="W248" s="38"/>
      <c r="X248" s="38"/>
      <c r="Y248" s="38"/>
      <c r="Z248" s="38"/>
      <c r="AA248" s="38"/>
      <c r="AB248" s="38"/>
      <c r="AC248" s="38"/>
      <c r="AD248" s="38"/>
      <c r="AE248" s="38"/>
      <c r="AR248" s="164" t="s">
        <v>524</v>
      </c>
      <c r="AT248" s="164" t="s">
        <v>166</v>
      </c>
      <c r="AU248" s="164" t="s">
        <v>72</v>
      </c>
      <c r="AY248" s="19" t="s">
        <v>172</v>
      </c>
      <c r="BE248" s="165">
        <f>IF(N248="základní",J248,0)</f>
        <v>0</v>
      </c>
      <c r="BF248" s="165">
        <f>IF(N248="snížená",J248,0)</f>
        <v>0</v>
      </c>
      <c r="BG248" s="165">
        <f>IF(N248="zákl. přenesená",J248,0)</f>
        <v>0</v>
      </c>
      <c r="BH248" s="165">
        <f>IF(N248="sníž. přenesená",J248,0)</f>
        <v>0</v>
      </c>
      <c r="BI248" s="165">
        <f>IF(N248="nulová",J248,0)</f>
        <v>0</v>
      </c>
      <c r="BJ248" s="19" t="s">
        <v>79</v>
      </c>
      <c r="BK248" s="165">
        <f>ROUND(I248*H248,2)</f>
        <v>0</v>
      </c>
      <c r="BL248" s="19" t="s">
        <v>524</v>
      </c>
      <c r="BM248" s="164" t="s">
        <v>1214</v>
      </c>
    </row>
    <row r="249" s="2" customFormat="1">
      <c r="A249" s="38"/>
      <c r="B249" s="39"/>
      <c r="C249" s="38"/>
      <c r="D249" s="166" t="s">
        <v>174</v>
      </c>
      <c r="E249" s="38"/>
      <c r="F249" s="167" t="s">
        <v>523</v>
      </c>
      <c r="G249" s="38"/>
      <c r="H249" s="38"/>
      <c r="I249" s="168"/>
      <c r="J249" s="38"/>
      <c r="K249" s="38"/>
      <c r="L249" s="39"/>
      <c r="M249" s="169"/>
      <c r="N249" s="170"/>
      <c r="O249" s="72"/>
      <c r="P249" s="72"/>
      <c r="Q249" s="72"/>
      <c r="R249" s="72"/>
      <c r="S249" s="72"/>
      <c r="T249" s="73"/>
      <c r="U249" s="38"/>
      <c r="V249" s="38"/>
      <c r="W249" s="38"/>
      <c r="X249" s="38"/>
      <c r="Y249" s="38"/>
      <c r="Z249" s="38"/>
      <c r="AA249" s="38"/>
      <c r="AB249" s="38"/>
      <c r="AC249" s="38"/>
      <c r="AD249" s="38"/>
      <c r="AE249" s="38"/>
      <c r="AT249" s="19" t="s">
        <v>174</v>
      </c>
      <c r="AU249" s="19" t="s">
        <v>72</v>
      </c>
    </row>
    <row r="250" s="2" customFormat="1" ht="21.75" customHeight="1">
      <c r="A250" s="38"/>
      <c r="B250" s="152"/>
      <c r="C250" s="153" t="s">
        <v>1215</v>
      </c>
      <c r="D250" s="153" t="s">
        <v>166</v>
      </c>
      <c r="E250" s="154" t="s">
        <v>527</v>
      </c>
      <c r="F250" s="155" t="s">
        <v>528</v>
      </c>
      <c r="G250" s="156" t="s">
        <v>221</v>
      </c>
      <c r="H250" s="157">
        <v>3</v>
      </c>
      <c r="I250" s="158"/>
      <c r="J250" s="159">
        <f>ROUND(I250*H250,2)</f>
        <v>0</v>
      </c>
      <c r="K250" s="155" t="s">
        <v>170</v>
      </c>
      <c r="L250" s="39"/>
      <c r="M250" s="160" t="s">
        <v>3</v>
      </c>
      <c r="N250" s="161" t="s">
        <v>43</v>
      </c>
      <c r="O250" s="72"/>
      <c r="P250" s="162">
        <f>O250*H250</f>
        <v>0</v>
      </c>
      <c r="Q250" s="162">
        <v>0</v>
      </c>
      <c r="R250" s="162">
        <f>Q250*H250</f>
        <v>0</v>
      </c>
      <c r="S250" s="162">
        <v>0</v>
      </c>
      <c r="T250" s="163">
        <f>S250*H250</f>
        <v>0</v>
      </c>
      <c r="U250" s="38"/>
      <c r="V250" s="38"/>
      <c r="W250" s="38"/>
      <c r="X250" s="38"/>
      <c r="Y250" s="38"/>
      <c r="Z250" s="38"/>
      <c r="AA250" s="38"/>
      <c r="AB250" s="38"/>
      <c r="AC250" s="38"/>
      <c r="AD250" s="38"/>
      <c r="AE250" s="38"/>
      <c r="AR250" s="164" t="s">
        <v>524</v>
      </c>
      <c r="AT250" s="164" t="s">
        <v>166</v>
      </c>
      <c r="AU250" s="164" t="s">
        <v>72</v>
      </c>
      <c r="AY250" s="19" t="s">
        <v>172</v>
      </c>
      <c r="BE250" s="165">
        <f>IF(N250="základní",J250,0)</f>
        <v>0</v>
      </c>
      <c r="BF250" s="165">
        <f>IF(N250="snížená",J250,0)</f>
        <v>0</v>
      </c>
      <c r="BG250" s="165">
        <f>IF(N250="zákl. přenesená",J250,0)</f>
        <v>0</v>
      </c>
      <c r="BH250" s="165">
        <f>IF(N250="sníž. přenesená",J250,0)</f>
        <v>0</v>
      </c>
      <c r="BI250" s="165">
        <f>IF(N250="nulová",J250,0)</f>
        <v>0</v>
      </c>
      <c r="BJ250" s="19" t="s">
        <v>79</v>
      </c>
      <c r="BK250" s="165">
        <f>ROUND(I250*H250,2)</f>
        <v>0</v>
      </c>
      <c r="BL250" s="19" t="s">
        <v>524</v>
      </c>
      <c r="BM250" s="164" t="s">
        <v>1216</v>
      </c>
    </row>
    <row r="251" s="2" customFormat="1">
      <c r="A251" s="38"/>
      <c r="B251" s="39"/>
      <c r="C251" s="38"/>
      <c r="D251" s="166" t="s">
        <v>174</v>
      </c>
      <c r="E251" s="38"/>
      <c r="F251" s="167" t="s">
        <v>528</v>
      </c>
      <c r="G251" s="38"/>
      <c r="H251" s="38"/>
      <c r="I251" s="168"/>
      <c r="J251" s="38"/>
      <c r="K251" s="38"/>
      <c r="L251" s="39"/>
      <c r="M251" s="169"/>
      <c r="N251" s="170"/>
      <c r="O251" s="72"/>
      <c r="P251" s="72"/>
      <c r="Q251" s="72"/>
      <c r="R251" s="72"/>
      <c r="S251" s="72"/>
      <c r="T251" s="73"/>
      <c r="U251" s="38"/>
      <c r="V251" s="38"/>
      <c r="W251" s="38"/>
      <c r="X251" s="38"/>
      <c r="Y251" s="38"/>
      <c r="Z251" s="38"/>
      <c r="AA251" s="38"/>
      <c r="AB251" s="38"/>
      <c r="AC251" s="38"/>
      <c r="AD251" s="38"/>
      <c r="AE251" s="38"/>
      <c r="AT251" s="19" t="s">
        <v>174</v>
      </c>
      <c r="AU251" s="19" t="s">
        <v>72</v>
      </c>
    </row>
    <row r="252" s="2" customFormat="1" ht="16.5" customHeight="1">
      <c r="A252" s="38"/>
      <c r="B252" s="152"/>
      <c r="C252" s="153" t="s">
        <v>1217</v>
      </c>
      <c r="D252" s="153" t="s">
        <v>166</v>
      </c>
      <c r="E252" s="154" t="s">
        <v>531</v>
      </c>
      <c r="F252" s="155" t="s">
        <v>532</v>
      </c>
      <c r="G252" s="156" t="s">
        <v>221</v>
      </c>
      <c r="H252" s="157">
        <v>3</v>
      </c>
      <c r="I252" s="158"/>
      <c r="J252" s="159">
        <f>ROUND(I252*H252,2)</f>
        <v>0</v>
      </c>
      <c r="K252" s="155" t="s">
        <v>170</v>
      </c>
      <c r="L252" s="39"/>
      <c r="M252" s="160" t="s">
        <v>3</v>
      </c>
      <c r="N252" s="161" t="s">
        <v>43</v>
      </c>
      <c r="O252" s="72"/>
      <c r="P252" s="162">
        <f>O252*H252</f>
        <v>0</v>
      </c>
      <c r="Q252" s="162">
        <v>0</v>
      </c>
      <c r="R252" s="162">
        <f>Q252*H252</f>
        <v>0</v>
      </c>
      <c r="S252" s="162">
        <v>0</v>
      </c>
      <c r="T252" s="163">
        <f>S252*H252</f>
        <v>0</v>
      </c>
      <c r="U252" s="38"/>
      <c r="V252" s="38"/>
      <c r="W252" s="38"/>
      <c r="X252" s="38"/>
      <c r="Y252" s="38"/>
      <c r="Z252" s="38"/>
      <c r="AA252" s="38"/>
      <c r="AB252" s="38"/>
      <c r="AC252" s="38"/>
      <c r="AD252" s="38"/>
      <c r="AE252" s="38"/>
      <c r="AR252" s="164" t="s">
        <v>524</v>
      </c>
      <c r="AT252" s="164" t="s">
        <v>166</v>
      </c>
      <c r="AU252" s="164" t="s">
        <v>72</v>
      </c>
      <c r="AY252" s="19" t="s">
        <v>172</v>
      </c>
      <c r="BE252" s="165">
        <f>IF(N252="základní",J252,0)</f>
        <v>0</v>
      </c>
      <c r="BF252" s="165">
        <f>IF(N252="snížená",J252,0)</f>
        <v>0</v>
      </c>
      <c r="BG252" s="165">
        <f>IF(N252="zákl. přenesená",J252,0)</f>
        <v>0</v>
      </c>
      <c r="BH252" s="165">
        <f>IF(N252="sníž. přenesená",J252,0)</f>
        <v>0</v>
      </c>
      <c r="BI252" s="165">
        <f>IF(N252="nulová",J252,0)</f>
        <v>0</v>
      </c>
      <c r="BJ252" s="19" t="s">
        <v>79</v>
      </c>
      <c r="BK252" s="165">
        <f>ROUND(I252*H252,2)</f>
        <v>0</v>
      </c>
      <c r="BL252" s="19" t="s">
        <v>524</v>
      </c>
      <c r="BM252" s="164" t="s">
        <v>1218</v>
      </c>
    </row>
    <row r="253" s="2" customFormat="1">
      <c r="A253" s="38"/>
      <c r="B253" s="39"/>
      <c r="C253" s="38"/>
      <c r="D253" s="166" t="s">
        <v>174</v>
      </c>
      <c r="E253" s="38"/>
      <c r="F253" s="167" t="s">
        <v>532</v>
      </c>
      <c r="G253" s="38"/>
      <c r="H253" s="38"/>
      <c r="I253" s="168"/>
      <c r="J253" s="38"/>
      <c r="K253" s="38"/>
      <c r="L253" s="39"/>
      <c r="M253" s="169"/>
      <c r="N253" s="170"/>
      <c r="O253" s="72"/>
      <c r="P253" s="72"/>
      <c r="Q253" s="72"/>
      <c r="R253" s="72"/>
      <c r="S253" s="72"/>
      <c r="T253" s="73"/>
      <c r="U253" s="38"/>
      <c r="V253" s="38"/>
      <c r="W253" s="38"/>
      <c r="X253" s="38"/>
      <c r="Y253" s="38"/>
      <c r="Z253" s="38"/>
      <c r="AA253" s="38"/>
      <c r="AB253" s="38"/>
      <c r="AC253" s="38"/>
      <c r="AD253" s="38"/>
      <c r="AE253" s="38"/>
      <c r="AT253" s="19" t="s">
        <v>174</v>
      </c>
      <c r="AU253" s="19" t="s">
        <v>72</v>
      </c>
    </row>
    <row r="254" s="2" customFormat="1" ht="21.75" customHeight="1">
      <c r="A254" s="38"/>
      <c r="B254" s="152"/>
      <c r="C254" s="153" t="s">
        <v>352</v>
      </c>
      <c r="D254" s="153" t="s">
        <v>166</v>
      </c>
      <c r="E254" s="154" t="s">
        <v>535</v>
      </c>
      <c r="F254" s="155" t="s">
        <v>536</v>
      </c>
      <c r="G254" s="156" t="s">
        <v>221</v>
      </c>
      <c r="H254" s="157">
        <v>3</v>
      </c>
      <c r="I254" s="158"/>
      <c r="J254" s="159">
        <f>ROUND(I254*H254,2)</f>
        <v>0</v>
      </c>
      <c r="K254" s="155" t="s">
        <v>170</v>
      </c>
      <c r="L254" s="39"/>
      <c r="M254" s="160" t="s">
        <v>3</v>
      </c>
      <c r="N254" s="161" t="s">
        <v>43</v>
      </c>
      <c r="O254" s="72"/>
      <c r="P254" s="162">
        <f>O254*H254</f>
        <v>0</v>
      </c>
      <c r="Q254" s="162">
        <v>0</v>
      </c>
      <c r="R254" s="162">
        <f>Q254*H254</f>
        <v>0</v>
      </c>
      <c r="S254" s="162">
        <v>0</v>
      </c>
      <c r="T254" s="163">
        <f>S254*H254</f>
        <v>0</v>
      </c>
      <c r="U254" s="38"/>
      <c r="V254" s="38"/>
      <c r="W254" s="38"/>
      <c r="X254" s="38"/>
      <c r="Y254" s="38"/>
      <c r="Z254" s="38"/>
      <c r="AA254" s="38"/>
      <c r="AB254" s="38"/>
      <c r="AC254" s="38"/>
      <c r="AD254" s="38"/>
      <c r="AE254" s="38"/>
      <c r="AR254" s="164" t="s">
        <v>524</v>
      </c>
      <c r="AT254" s="164" t="s">
        <v>166</v>
      </c>
      <c r="AU254" s="164" t="s">
        <v>72</v>
      </c>
      <c r="AY254" s="19" t="s">
        <v>172</v>
      </c>
      <c r="BE254" s="165">
        <f>IF(N254="základní",J254,0)</f>
        <v>0</v>
      </c>
      <c r="BF254" s="165">
        <f>IF(N254="snížená",J254,0)</f>
        <v>0</v>
      </c>
      <c r="BG254" s="165">
        <f>IF(N254="zákl. přenesená",J254,0)</f>
        <v>0</v>
      </c>
      <c r="BH254" s="165">
        <f>IF(N254="sníž. přenesená",J254,0)</f>
        <v>0</v>
      </c>
      <c r="BI254" s="165">
        <f>IF(N254="nulová",J254,0)</f>
        <v>0</v>
      </c>
      <c r="BJ254" s="19" t="s">
        <v>79</v>
      </c>
      <c r="BK254" s="165">
        <f>ROUND(I254*H254,2)</f>
        <v>0</v>
      </c>
      <c r="BL254" s="19" t="s">
        <v>524</v>
      </c>
      <c r="BM254" s="164" t="s">
        <v>1219</v>
      </c>
    </row>
    <row r="255" s="2" customFormat="1">
      <c r="A255" s="38"/>
      <c r="B255" s="39"/>
      <c r="C255" s="38"/>
      <c r="D255" s="166" t="s">
        <v>174</v>
      </c>
      <c r="E255" s="38"/>
      <c r="F255" s="167" t="s">
        <v>536</v>
      </c>
      <c r="G255" s="38"/>
      <c r="H255" s="38"/>
      <c r="I255" s="168"/>
      <c r="J255" s="38"/>
      <c r="K255" s="38"/>
      <c r="L255" s="39"/>
      <c r="M255" s="201"/>
      <c r="N255" s="202"/>
      <c r="O255" s="203"/>
      <c r="P255" s="203"/>
      <c r="Q255" s="203"/>
      <c r="R255" s="203"/>
      <c r="S255" s="203"/>
      <c r="T255" s="204"/>
      <c r="U255" s="38"/>
      <c r="V255" s="38"/>
      <c r="W255" s="38"/>
      <c r="X255" s="38"/>
      <c r="Y255" s="38"/>
      <c r="Z255" s="38"/>
      <c r="AA255" s="38"/>
      <c r="AB255" s="38"/>
      <c r="AC255" s="38"/>
      <c r="AD255" s="38"/>
      <c r="AE255" s="38"/>
      <c r="AT255" s="19" t="s">
        <v>174</v>
      </c>
      <c r="AU255" s="19" t="s">
        <v>72</v>
      </c>
    </row>
    <row r="256" s="2" customFormat="1" ht="6.96" customHeight="1">
      <c r="A256" s="38"/>
      <c r="B256" s="55"/>
      <c r="C256" s="56"/>
      <c r="D256" s="56"/>
      <c r="E256" s="56"/>
      <c r="F256" s="56"/>
      <c r="G256" s="56"/>
      <c r="H256" s="56"/>
      <c r="I256" s="56"/>
      <c r="J256" s="56"/>
      <c r="K256" s="56"/>
      <c r="L256" s="39"/>
      <c r="M256" s="38"/>
      <c r="O256" s="38"/>
      <c r="P256" s="38"/>
      <c r="Q256" s="38"/>
      <c r="R256" s="38"/>
      <c r="S256" s="38"/>
      <c r="T256" s="38"/>
      <c r="U256" s="38"/>
      <c r="V256" s="38"/>
      <c r="W256" s="38"/>
      <c r="X256" s="38"/>
      <c r="Y256" s="38"/>
      <c r="Z256" s="38"/>
      <c r="AA256" s="38"/>
      <c r="AB256" s="38"/>
      <c r="AC256" s="38"/>
      <c r="AD256" s="38"/>
      <c r="AE256" s="38"/>
    </row>
  </sheetData>
  <autoFilter ref="C84:K255"/>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127</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912</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1220</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ROUND((SUM(BE85:BE99)),  2)</f>
        <v>0</v>
      </c>
      <c r="G35" s="38"/>
      <c r="H35" s="38"/>
      <c r="I35" s="132">
        <v>0.20999999999999999</v>
      </c>
      <c r="J35" s="131">
        <f>ROUND(((SUM(BE85:BE99))*I35),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ROUND((SUM(BF85:BF99)),  2)</f>
        <v>0</v>
      </c>
      <c r="G36" s="38"/>
      <c r="H36" s="38"/>
      <c r="I36" s="132">
        <v>0.14999999999999999</v>
      </c>
      <c r="J36" s="131">
        <f>ROUND(((SUM(BF85:BF99))*I36),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ROUND((SUM(BG85:BG99)),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ROUND((SUM(BH85:BH99)),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ROUND((SUM(BI85:BI99)),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912</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3.4 - Materiál objednatele</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912</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3.4 - Materiál objednatele</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SUM(P86:P99)</f>
        <v>0</v>
      </c>
      <c r="Q85" s="84"/>
      <c r="R85" s="149">
        <f>SUM(R86:R99)</f>
        <v>2.2509600000000001</v>
      </c>
      <c r="S85" s="84"/>
      <c r="T85" s="150">
        <f>SUM(T86:T99)</f>
        <v>0</v>
      </c>
      <c r="U85" s="38"/>
      <c r="V85" s="38"/>
      <c r="W85" s="38"/>
      <c r="X85" s="38"/>
      <c r="Y85" s="38"/>
      <c r="Z85" s="38"/>
      <c r="AA85" s="38"/>
      <c r="AB85" s="38"/>
      <c r="AC85" s="38"/>
      <c r="AD85" s="38"/>
      <c r="AE85" s="38"/>
      <c r="AT85" s="19" t="s">
        <v>71</v>
      </c>
      <c r="AU85" s="19" t="s">
        <v>152</v>
      </c>
      <c r="BK85" s="151">
        <f>SUM(BK86:BK99)</f>
        <v>0</v>
      </c>
    </row>
    <row r="86" s="2" customFormat="1" ht="16.5" customHeight="1">
      <c r="A86" s="38"/>
      <c r="B86" s="152"/>
      <c r="C86" s="188" t="s">
        <v>79</v>
      </c>
      <c r="D86" s="188" t="s">
        <v>211</v>
      </c>
      <c r="E86" s="189" t="s">
        <v>440</v>
      </c>
      <c r="F86" s="190" t="s">
        <v>441</v>
      </c>
      <c r="G86" s="191" t="s">
        <v>221</v>
      </c>
      <c r="H86" s="192">
        <v>336</v>
      </c>
      <c r="I86" s="193"/>
      <c r="J86" s="194">
        <f>ROUND(I86*H86,2)</f>
        <v>0</v>
      </c>
      <c r="K86" s="190" t="s">
        <v>392</v>
      </c>
      <c r="L86" s="195"/>
      <c r="M86" s="196" t="s">
        <v>3</v>
      </c>
      <c r="N86" s="197"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218</v>
      </c>
      <c r="AT86" s="164" t="s">
        <v>211</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1221</v>
      </c>
    </row>
    <row r="87" s="2" customFormat="1">
      <c r="A87" s="38"/>
      <c r="B87" s="39"/>
      <c r="C87" s="38"/>
      <c r="D87" s="166" t="s">
        <v>174</v>
      </c>
      <c r="E87" s="38"/>
      <c r="F87" s="167" t="s">
        <v>441</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2" customFormat="1" ht="16.5" customHeight="1">
      <c r="A88" s="38"/>
      <c r="B88" s="152"/>
      <c r="C88" s="188" t="s">
        <v>81</v>
      </c>
      <c r="D88" s="188" t="s">
        <v>211</v>
      </c>
      <c r="E88" s="189" t="s">
        <v>1222</v>
      </c>
      <c r="F88" s="190" t="s">
        <v>1223</v>
      </c>
      <c r="G88" s="191" t="s">
        <v>221</v>
      </c>
      <c r="H88" s="192">
        <v>1</v>
      </c>
      <c r="I88" s="193"/>
      <c r="J88" s="194">
        <f>ROUND(I88*H88,2)</f>
        <v>0</v>
      </c>
      <c r="K88" s="190" t="s">
        <v>170</v>
      </c>
      <c r="L88" s="195"/>
      <c r="M88" s="196" t="s">
        <v>3</v>
      </c>
      <c r="N88" s="197" t="s">
        <v>43</v>
      </c>
      <c r="O88" s="72"/>
      <c r="P88" s="162">
        <f>O88*H88</f>
        <v>0</v>
      </c>
      <c r="Q88" s="162">
        <v>1</v>
      </c>
      <c r="R88" s="162">
        <f>Q88*H88</f>
        <v>1</v>
      </c>
      <c r="S88" s="162">
        <v>0</v>
      </c>
      <c r="T88" s="163">
        <f>S88*H88</f>
        <v>0</v>
      </c>
      <c r="U88" s="38"/>
      <c r="V88" s="38"/>
      <c r="W88" s="38"/>
      <c r="X88" s="38"/>
      <c r="Y88" s="38"/>
      <c r="Z88" s="38"/>
      <c r="AA88" s="38"/>
      <c r="AB88" s="38"/>
      <c r="AC88" s="38"/>
      <c r="AD88" s="38"/>
      <c r="AE88" s="38"/>
      <c r="AR88" s="164" t="s">
        <v>218</v>
      </c>
      <c r="AT88" s="164" t="s">
        <v>211</v>
      </c>
      <c r="AU88" s="164" t="s">
        <v>72</v>
      </c>
      <c r="AY88" s="19" t="s">
        <v>172</v>
      </c>
      <c r="BE88" s="165">
        <f>IF(N88="základní",J88,0)</f>
        <v>0</v>
      </c>
      <c r="BF88" s="165">
        <f>IF(N88="snížená",J88,0)</f>
        <v>0</v>
      </c>
      <c r="BG88" s="165">
        <f>IF(N88="zákl. přenesená",J88,0)</f>
        <v>0</v>
      </c>
      <c r="BH88" s="165">
        <f>IF(N88="sníž. přenesená",J88,0)</f>
        <v>0</v>
      </c>
      <c r="BI88" s="165">
        <f>IF(N88="nulová",J88,0)</f>
        <v>0</v>
      </c>
      <c r="BJ88" s="19" t="s">
        <v>79</v>
      </c>
      <c r="BK88" s="165">
        <f>ROUND(I88*H88,2)</f>
        <v>0</v>
      </c>
      <c r="BL88" s="19" t="s">
        <v>171</v>
      </c>
      <c r="BM88" s="164" t="s">
        <v>1224</v>
      </c>
    </row>
    <row r="89" s="2" customFormat="1">
      <c r="A89" s="38"/>
      <c r="B89" s="39"/>
      <c r="C89" s="38"/>
      <c r="D89" s="166" t="s">
        <v>174</v>
      </c>
      <c r="E89" s="38"/>
      <c r="F89" s="167" t="s">
        <v>1223</v>
      </c>
      <c r="G89" s="38"/>
      <c r="H89" s="38"/>
      <c r="I89" s="168"/>
      <c r="J89" s="38"/>
      <c r="K89" s="38"/>
      <c r="L89" s="39"/>
      <c r="M89" s="169"/>
      <c r="N89" s="170"/>
      <c r="O89" s="72"/>
      <c r="P89" s="72"/>
      <c r="Q89" s="72"/>
      <c r="R89" s="72"/>
      <c r="S89" s="72"/>
      <c r="T89" s="73"/>
      <c r="U89" s="38"/>
      <c r="V89" s="38"/>
      <c r="W89" s="38"/>
      <c r="X89" s="38"/>
      <c r="Y89" s="38"/>
      <c r="Z89" s="38"/>
      <c r="AA89" s="38"/>
      <c r="AB89" s="38"/>
      <c r="AC89" s="38"/>
      <c r="AD89" s="38"/>
      <c r="AE89" s="38"/>
      <c r="AT89" s="19" t="s">
        <v>174</v>
      </c>
      <c r="AU89" s="19" t="s">
        <v>72</v>
      </c>
    </row>
    <row r="90" s="2" customFormat="1" ht="16.5" customHeight="1">
      <c r="A90" s="38"/>
      <c r="B90" s="152"/>
      <c r="C90" s="188" t="s">
        <v>107</v>
      </c>
      <c r="D90" s="188" t="s">
        <v>211</v>
      </c>
      <c r="E90" s="189" t="s">
        <v>1225</v>
      </c>
      <c r="F90" s="190" t="s">
        <v>1226</v>
      </c>
      <c r="G90" s="191" t="s">
        <v>221</v>
      </c>
      <c r="H90" s="192">
        <v>1</v>
      </c>
      <c r="I90" s="193"/>
      <c r="J90" s="194">
        <f>ROUND(I90*H90,2)</f>
        <v>0</v>
      </c>
      <c r="K90" s="190" t="s">
        <v>170</v>
      </c>
      <c r="L90" s="195"/>
      <c r="M90" s="196" t="s">
        <v>3</v>
      </c>
      <c r="N90" s="197" t="s">
        <v>43</v>
      </c>
      <c r="O90" s="72"/>
      <c r="P90" s="162">
        <f>O90*H90</f>
        <v>0</v>
      </c>
      <c r="Q90" s="162">
        <v>0.58826000000000001</v>
      </c>
      <c r="R90" s="162">
        <f>Q90*H90</f>
        <v>0.58826000000000001</v>
      </c>
      <c r="S90" s="162">
        <v>0</v>
      </c>
      <c r="T90" s="163">
        <f>S90*H90</f>
        <v>0</v>
      </c>
      <c r="U90" s="38"/>
      <c r="V90" s="38"/>
      <c r="W90" s="38"/>
      <c r="X90" s="38"/>
      <c r="Y90" s="38"/>
      <c r="Z90" s="38"/>
      <c r="AA90" s="38"/>
      <c r="AB90" s="38"/>
      <c r="AC90" s="38"/>
      <c r="AD90" s="38"/>
      <c r="AE90" s="38"/>
      <c r="AR90" s="164" t="s">
        <v>218</v>
      </c>
      <c r="AT90" s="164" t="s">
        <v>211</v>
      </c>
      <c r="AU90" s="164" t="s">
        <v>72</v>
      </c>
      <c r="AY90" s="19" t="s">
        <v>172</v>
      </c>
      <c r="BE90" s="165">
        <f>IF(N90="základní",J90,0)</f>
        <v>0</v>
      </c>
      <c r="BF90" s="165">
        <f>IF(N90="snížená",J90,0)</f>
        <v>0</v>
      </c>
      <c r="BG90" s="165">
        <f>IF(N90="zákl. přenesená",J90,0)</f>
        <v>0</v>
      </c>
      <c r="BH90" s="165">
        <f>IF(N90="sníž. přenesená",J90,0)</f>
        <v>0</v>
      </c>
      <c r="BI90" s="165">
        <f>IF(N90="nulová",J90,0)</f>
        <v>0</v>
      </c>
      <c r="BJ90" s="19" t="s">
        <v>79</v>
      </c>
      <c r="BK90" s="165">
        <f>ROUND(I90*H90,2)</f>
        <v>0</v>
      </c>
      <c r="BL90" s="19" t="s">
        <v>171</v>
      </c>
      <c r="BM90" s="164" t="s">
        <v>1227</v>
      </c>
    </row>
    <row r="91" s="2" customFormat="1">
      <c r="A91" s="38"/>
      <c r="B91" s="39"/>
      <c r="C91" s="38"/>
      <c r="D91" s="166" t="s">
        <v>174</v>
      </c>
      <c r="E91" s="38"/>
      <c r="F91" s="167" t="s">
        <v>1226</v>
      </c>
      <c r="G91" s="38"/>
      <c r="H91" s="38"/>
      <c r="I91" s="168"/>
      <c r="J91" s="38"/>
      <c r="K91" s="38"/>
      <c r="L91" s="39"/>
      <c r="M91" s="169"/>
      <c r="N91" s="170"/>
      <c r="O91" s="72"/>
      <c r="P91" s="72"/>
      <c r="Q91" s="72"/>
      <c r="R91" s="72"/>
      <c r="S91" s="72"/>
      <c r="T91" s="73"/>
      <c r="U91" s="38"/>
      <c r="V91" s="38"/>
      <c r="W91" s="38"/>
      <c r="X91" s="38"/>
      <c r="Y91" s="38"/>
      <c r="Z91" s="38"/>
      <c r="AA91" s="38"/>
      <c r="AB91" s="38"/>
      <c r="AC91" s="38"/>
      <c r="AD91" s="38"/>
      <c r="AE91" s="38"/>
      <c r="AT91" s="19" t="s">
        <v>174</v>
      </c>
      <c r="AU91" s="19" t="s">
        <v>72</v>
      </c>
    </row>
    <row r="92" s="2" customFormat="1" ht="16.5" customHeight="1">
      <c r="A92" s="38"/>
      <c r="B92" s="152"/>
      <c r="C92" s="188" t="s">
        <v>171</v>
      </c>
      <c r="D92" s="188" t="s">
        <v>211</v>
      </c>
      <c r="E92" s="189" t="s">
        <v>1228</v>
      </c>
      <c r="F92" s="190" t="s">
        <v>1229</v>
      </c>
      <c r="G92" s="191" t="s">
        <v>221</v>
      </c>
      <c r="H92" s="192">
        <v>1</v>
      </c>
      <c r="I92" s="193"/>
      <c r="J92" s="194">
        <f>ROUND(I92*H92,2)</f>
        <v>0</v>
      </c>
      <c r="K92" s="190" t="s">
        <v>170</v>
      </c>
      <c r="L92" s="195"/>
      <c r="M92" s="196" t="s">
        <v>3</v>
      </c>
      <c r="N92" s="197" t="s">
        <v>43</v>
      </c>
      <c r="O92" s="72"/>
      <c r="P92" s="162">
        <f>O92*H92</f>
        <v>0</v>
      </c>
      <c r="Q92" s="162">
        <v>0.62919999999999998</v>
      </c>
      <c r="R92" s="162">
        <f>Q92*H92</f>
        <v>0.62919999999999998</v>
      </c>
      <c r="S92" s="162">
        <v>0</v>
      </c>
      <c r="T92" s="163">
        <f>S92*H92</f>
        <v>0</v>
      </c>
      <c r="U92" s="38"/>
      <c r="V92" s="38"/>
      <c r="W92" s="38"/>
      <c r="X92" s="38"/>
      <c r="Y92" s="38"/>
      <c r="Z92" s="38"/>
      <c r="AA92" s="38"/>
      <c r="AB92" s="38"/>
      <c r="AC92" s="38"/>
      <c r="AD92" s="38"/>
      <c r="AE92" s="38"/>
      <c r="AR92" s="164" t="s">
        <v>218</v>
      </c>
      <c r="AT92" s="164" t="s">
        <v>211</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171</v>
      </c>
      <c r="BM92" s="164" t="s">
        <v>1230</v>
      </c>
    </row>
    <row r="93" s="2" customFormat="1">
      <c r="A93" s="38"/>
      <c r="B93" s="39"/>
      <c r="C93" s="38"/>
      <c r="D93" s="166" t="s">
        <v>174</v>
      </c>
      <c r="E93" s="38"/>
      <c r="F93" s="167" t="s">
        <v>1229</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2" customFormat="1" ht="24.15" customHeight="1">
      <c r="A94" s="38"/>
      <c r="B94" s="152"/>
      <c r="C94" s="188" t="s">
        <v>198</v>
      </c>
      <c r="D94" s="188" t="s">
        <v>211</v>
      </c>
      <c r="E94" s="189" t="s">
        <v>1231</v>
      </c>
      <c r="F94" s="190" t="s">
        <v>1232</v>
      </c>
      <c r="G94" s="191" t="s">
        <v>221</v>
      </c>
      <c r="H94" s="192">
        <v>1</v>
      </c>
      <c r="I94" s="193"/>
      <c r="J94" s="194">
        <f>ROUND(I94*H94,2)</f>
        <v>0</v>
      </c>
      <c r="K94" s="190" t="s">
        <v>170</v>
      </c>
      <c r="L94" s="195"/>
      <c r="M94" s="196" t="s">
        <v>3</v>
      </c>
      <c r="N94" s="197" t="s">
        <v>43</v>
      </c>
      <c r="O94" s="72"/>
      <c r="P94" s="162">
        <f>O94*H94</f>
        <v>0</v>
      </c>
      <c r="Q94" s="162">
        <v>0.014999999999999999</v>
      </c>
      <c r="R94" s="162">
        <f>Q94*H94</f>
        <v>0.014999999999999999</v>
      </c>
      <c r="S94" s="162">
        <v>0</v>
      </c>
      <c r="T94" s="163">
        <f>S94*H94</f>
        <v>0</v>
      </c>
      <c r="U94" s="38"/>
      <c r="V94" s="38"/>
      <c r="W94" s="38"/>
      <c r="X94" s="38"/>
      <c r="Y94" s="38"/>
      <c r="Z94" s="38"/>
      <c r="AA94" s="38"/>
      <c r="AB94" s="38"/>
      <c r="AC94" s="38"/>
      <c r="AD94" s="38"/>
      <c r="AE94" s="38"/>
      <c r="AR94" s="164" t="s">
        <v>218</v>
      </c>
      <c r="AT94" s="164" t="s">
        <v>211</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171</v>
      </c>
      <c r="BM94" s="164" t="s">
        <v>1233</v>
      </c>
    </row>
    <row r="95" s="2" customFormat="1">
      <c r="A95" s="38"/>
      <c r="B95" s="39"/>
      <c r="C95" s="38"/>
      <c r="D95" s="166" t="s">
        <v>174</v>
      </c>
      <c r="E95" s="38"/>
      <c r="F95" s="167" t="s">
        <v>1232</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2" customFormat="1" ht="24.15" customHeight="1">
      <c r="A96" s="38"/>
      <c r="B96" s="152"/>
      <c r="C96" s="188" t="s">
        <v>203</v>
      </c>
      <c r="D96" s="188" t="s">
        <v>211</v>
      </c>
      <c r="E96" s="189" t="s">
        <v>1234</v>
      </c>
      <c r="F96" s="190" t="s">
        <v>1235</v>
      </c>
      <c r="G96" s="191" t="s">
        <v>221</v>
      </c>
      <c r="H96" s="192">
        <v>1</v>
      </c>
      <c r="I96" s="193"/>
      <c r="J96" s="194">
        <f>ROUND(I96*H96,2)</f>
        <v>0</v>
      </c>
      <c r="K96" s="190" t="s">
        <v>170</v>
      </c>
      <c r="L96" s="195"/>
      <c r="M96" s="196" t="s">
        <v>3</v>
      </c>
      <c r="N96" s="197" t="s">
        <v>43</v>
      </c>
      <c r="O96" s="72"/>
      <c r="P96" s="162">
        <f>O96*H96</f>
        <v>0</v>
      </c>
      <c r="Q96" s="162">
        <v>0.018499999999999999</v>
      </c>
      <c r="R96" s="162">
        <f>Q96*H96</f>
        <v>0.018499999999999999</v>
      </c>
      <c r="S96" s="162">
        <v>0</v>
      </c>
      <c r="T96" s="163">
        <f>S96*H96</f>
        <v>0</v>
      </c>
      <c r="U96" s="38"/>
      <c r="V96" s="38"/>
      <c r="W96" s="38"/>
      <c r="X96" s="38"/>
      <c r="Y96" s="38"/>
      <c r="Z96" s="38"/>
      <c r="AA96" s="38"/>
      <c r="AB96" s="38"/>
      <c r="AC96" s="38"/>
      <c r="AD96" s="38"/>
      <c r="AE96" s="38"/>
      <c r="AR96" s="164" t="s">
        <v>218</v>
      </c>
      <c r="AT96" s="164" t="s">
        <v>211</v>
      </c>
      <c r="AU96" s="164" t="s">
        <v>72</v>
      </c>
      <c r="AY96" s="19" t="s">
        <v>172</v>
      </c>
      <c r="BE96" s="165">
        <f>IF(N96="základní",J96,0)</f>
        <v>0</v>
      </c>
      <c r="BF96" s="165">
        <f>IF(N96="snížená",J96,0)</f>
        <v>0</v>
      </c>
      <c r="BG96" s="165">
        <f>IF(N96="zákl. přenesená",J96,0)</f>
        <v>0</v>
      </c>
      <c r="BH96" s="165">
        <f>IF(N96="sníž. přenesená",J96,0)</f>
        <v>0</v>
      </c>
      <c r="BI96" s="165">
        <f>IF(N96="nulová",J96,0)</f>
        <v>0</v>
      </c>
      <c r="BJ96" s="19" t="s">
        <v>79</v>
      </c>
      <c r="BK96" s="165">
        <f>ROUND(I96*H96,2)</f>
        <v>0</v>
      </c>
      <c r="BL96" s="19" t="s">
        <v>171</v>
      </c>
      <c r="BM96" s="164" t="s">
        <v>1236</v>
      </c>
    </row>
    <row r="97" s="2" customFormat="1">
      <c r="A97" s="38"/>
      <c r="B97" s="39"/>
      <c r="C97" s="38"/>
      <c r="D97" s="166" t="s">
        <v>174</v>
      </c>
      <c r="E97" s="38"/>
      <c r="F97" s="167" t="s">
        <v>1235</v>
      </c>
      <c r="G97" s="38"/>
      <c r="H97" s="38"/>
      <c r="I97" s="168"/>
      <c r="J97" s="38"/>
      <c r="K97" s="38"/>
      <c r="L97" s="39"/>
      <c r="M97" s="169"/>
      <c r="N97" s="170"/>
      <c r="O97" s="72"/>
      <c r="P97" s="72"/>
      <c r="Q97" s="72"/>
      <c r="R97" s="72"/>
      <c r="S97" s="72"/>
      <c r="T97" s="73"/>
      <c r="U97" s="38"/>
      <c r="V97" s="38"/>
      <c r="W97" s="38"/>
      <c r="X97" s="38"/>
      <c r="Y97" s="38"/>
      <c r="Z97" s="38"/>
      <c r="AA97" s="38"/>
      <c r="AB97" s="38"/>
      <c r="AC97" s="38"/>
      <c r="AD97" s="38"/>
      <c r="AE97" s="38"/>
      <c r="AT97" s="19" t="s">
        <v>174</v>
      </c>
      <c r="AU97" s="19" t="s">
        <v>72</v>
      </c>
    </row>
    <row r="98" s="2" customFormat="1" ht="16.5" customHeight="1">
      <c r="A98" s="38"/>
      <c r="B98" s="152"/>
      <c r="C98" s="188" t="s">
        <v>210</v>
      </c>
      <c r="D98" s="188" t="s">
        <v>211</v>
      </c>
      <c r="E98" s="189" t="s">
        <v>1237</v>
      </c>
      <c r="F98" s="190" t="s">
        <v>1238</v>
      </c>
      <c r="G98" s="191" t="s">
        <v>255</v>
      </c>
      <c r="H98" s="192">
        <v>170</v>
      </c>
      <c r="I98" s="193"/>
      <c r="J98" s="194">
        <f>ROUND(I98*H98,2)</f>
        <v>0</v>
      </c>
      <c r="K98" s="190" t="s">
        <v>170</v>
      </c>
      <c r="L98" s="195"/>
      <c r="M98" s="196" t="s">
        <v>3</v>
      </c>
      <c r="N98" s="197" t="s">
        <v>43</v>
      </c>
      <c r="O98" s="72"/>
      <c r="P98" s="162">
        <f>O98*H98</f>
        <v>0</v>
      </c>
      <c r="Q98" s="162">
        <v>0</v>
      </c>
      <c r="R98" s="162">
        <f>Q98*H98</f>
        <v>0</v>
      </c>
      <c r="S98" s="162">
        <v>0</v>
      </c>
      <c r="T98" s="163">
        <f>S98*H98</f>
        <v>0</v>
      </c>
      <c r="U98" s="38"/>
      <c r="V98" s="38"/>
      <c r="W98" s="38"/>
      <c r="X98" s="38"/>
      <c r="Y98" s="38"/>
      <c r="Z98" s="38"/>
      <c r="AA98" s="38"/>
      <c r="AB98" s="38"/>
      <c r="AC98" s="38"/>
      <c r="AD98" s="38"/>
      <c r="AE98" s="38"/>
      <c r="AR98" s="164" t="s">
        <v>218</v>
      </c>
      <c r="AT98" s="164" t="s">
        <v>211</v>
      </c>
      <c r="AU98" s="164" t="s">
        <v>72</v>
      </c>
      <c r="AY98" s="19" t="s">
        <v>172</v>
      </c>
      <c r="BE98" s="165">
        <f>IF(N98="základní",J98,0)</f>
        <v>0</v>
      </c>
      <c r="BF98" s="165">
        <f>IF(N98="snížená",J98,0)</f>
        <v>0</v>
      </c>
      <c r="BG98" s="165">
        <f>IF(N98="zákl. přenesená",J98,0)</f>
        <v>0</v>
      </c>
      <c r="BH98" s="165">
        <f>IF(N98="sníž. přenesená",J98,0)</f>
        <v>0</v>
      </c>
      <c r="BI98" s="165">
        <f>IF(N98="nulová",J98,0)</f>
        <v>0</v>
      </c>
      <c r="BJ98" s="19" t="s">
        <v>79</v>
      </c>
      <c r="BK98" s="165">
        <f>ROUND(I98*H98,2)</f>
        <v>0</v>
      </c>
      <c r="BL98" s="19" t="s">
        <v>171</v>
      </c>
      <c r="BM98" s="164" t="s">
        <v>1239</v>
      </c>
    </row>
    <row r="99" s="2" customFormat="1">
      <c r="A99" s="38"/>
      <c r="B99" s="39"/>
      <c r="C99" s="38"/>
      <c r="D99" s="166" t="s">
        <v>174</v>
      </c>
      <c r="E99" s="38"/>
      <c r="F99" s="167" t="s">
        <v>1238</v>
      </c>
      <c r="G99" s="38"/>
      <c r="H99" s="38"/>
      <c r="I99" s="168"/>
      <c r="J99" s="38"/>
      <c r="K99" s="38"/>
      <c r="L99" s="39"/>
      <c r="M99" s="201"/>
      <c r="N99" s="202"/>
      <c r="O99" s="203"/>
      <c r="P99" s="203"/>
      <c r="Q99" s="203"/>
      <c r="R99" s="203"/>
      <c r="S99" s="203"/>
      <c r="T99" s="204"/>
      <c r="U99" s="38"/>
      <c r="V99" s="38"/>
      <c r="W99" s="38"/>
      <c r="X99" s="38"/>
      <c r="Y99" s="38"/>
      <c r="Z99" s="38"/>
      <c r="AA99" s="38"/>
      <c r="AB99" s="38"/>
      <c r="AC99" s="38"/>
      <c r="AD99" s="38"/>
      <c r="AE99" s="38"/>
      <c r="AT99" s="19" t="s">
        <v>174</v>
      </c>
      <c r="AU99" s="19" t="s">
        <v>72</v>
      </c>
    </row>
    <row r="100" s="2" customFormat="1" ht="6.96" customHeight="1">
      <c r="A100" s="38"/>
      <c r="B100" s="55"/>
      <c r="C100" s="56"/>
      <c r="D100" s="56"/>
      <c r="E100" s="56"/>
      <c r="F100" s="56"/>
      <c r="G100" s="56"/>
      <c r="H100" s="56"/>
      <c r="I100" s="56"/>
      <c r="J100" s="56"/>
      <c r="K100" s="56"/>
      <c r="L100" s="39"/>
      <c r="M100" s="38"/>
      <c r="O100" s="38"/>
      <c r="P100" s="38"/>
      <c r="Q100" s="38"/>
      <c r="R100" s="38"/>
      <c r="S100" s="38"/>
      <c r="T100" s="38"/>
      <c r="U100" s="38"/>
      <c r="V100" s="38"/>
      <c r="W100" s="38"/>
      <c r="X100" s="38"/>
      <c r="Y100" s="38"/>
      <c r="Z100" s="38"/>
      <c r="AA100" s="38"/>
      <c r="AB100" s="38"/>
      <c r="AC100" s="38"/>
      <c r="AD100" s="38"/>
      <c r="AE100" s="38"/>
    </row>
  </sheetData>
  <autoFilter ref="C84:K9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133</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1240</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1241</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ROUND((SUM(BE85:BE196)),  2)</f>
        <v>0</v>
      </c>
      <c r="G35" s="38"/>
      <c r="H35" s="38"/>
      <c r="I35" s="132">
        <v>0.20999999999999999</v>
      </c>
      <c r="J35" s="131">
        <f>ROUND(((SUM(BE85:BE196))*I35),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ROUND((SUM(BF85:BF196)),  2)</f>
        <v>0</v>
      </c>
      <c r="G36" s="38"/>
      <c r="H36" s="38"/>
      <c r="I36" s="132">
        <v>0.14999999999999999</v>
      </c>
      <c r="J36" s="131">
        <f>ROUND(((SUM(BF85:BF196))*I36),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ROUND((SUM(BG85:BG196)),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ROUND((SUM(BH85:BH196)),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ROUND((SUM(BI85:BI196)),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1240</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4.1 - Výměna pražců a čištění KL km 156,000 - 156,364</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1240</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4.1 - Výměna pražců a čištění KL km 156,000 - 156,364</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SUM(P86:P196)</f>
        <v>0</v>
      </c>
      <c r="Q85" s="84"/>
      <c r="R85" s="149">
        <f>SUM(R86:R196)</f>
        <v>435.06745999999998</v>
      </c>
      <c r="S85" s="84"/>
      <c r="T85" s="150">
        <f>SUM(T86:T196)</f>
        <v>0</v>
      </c>
      <c r="U85" s="38"/>
      <c r="V85" s="38"/>
      <c r="W85" s="38"/>
      <c r="X85" s="38"/>
      <c r="Y85" s="38"/>
      <c r="Z85" s="38"/>
      <c r="AA85" s="38"/>
      <c r="AB85" s="38"/>
      <c r="AC85" s="38"/>
      <c r="AD85" s="38"/>
      <c r="AE85" s="38"/>
      <c r="AT85" s="19" t="s">
        <v>71</v>
      </c>
      <c r="AU85" s="19" t="s">
        <v>152</v>
      </c>
      <c r="BK85" s="151">
        <f>SUM(BK86:BK196)</f>
        <v>0</v>
      </c>
    </row>
    <row r="86" s="2" customFormat="1" ht="16.5" customHeight="1">
      <c r="A86" s="38"/>
      <c r="B86" s="152"/>
      <c r="C86" s="153" t="s">
        <v>79</v>
      </c>
      <c r="D86" s="153" t="s">
        <v>166</v>
      </c>
      <c r="E86" s="154" t="s">
        <v>167</v>
      </c>
      <c r="F86" s="155" t="s">
        <v>168</v>
      </c>
      <c r="G86" s="156" t="s">
        <v>169</v>
      </c>
      <c r="H86" s="157">
        <v>546</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1242</v>
      </c>
    </row>
    <row r="87" s="2" customFormat="1">
      <c r="A87" s="38"/>
      <c r="B87" s="39"/>
      <c r="C87" s="38"/>
      <c r="D87" s="166" t="s">
        <v>174</v>
      </c>
      <c r="E87" s="38"/>
      <c r="F87" s="167" t="s">
        <v>175</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1243</v>
      </c>
      <c r="G88" s="10"/>
      <c r="H88" s="174">
        <v>546</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53" t="s">
        <v>81</v>
      </c>
      <c r="D89" s="153" t="s">
        <v>166</v>
      </c>
      <c r="E89" s="154" t="s">
        <v>178</v>
      </c>
      <c r="F89" s="155" t="s">
        <v>179</v>
      </c>
      <c r="G89" s="156" t="s">
        <v>180</v>
      </c>
      <c r="H89" s="157">
        <v>3.5</v>
      </c>
      <c r="I89" s="158"/>
      <c r="J89" s="159">
        <f>ROUND(I89*H89,2)</f>
        <v>0</v>
      </c>
      <c r="K89" s="155" t="s">
        <v>170</v>
      </c>
      <c r="L89" s="39"/>
      <c r="M89" s="160" t="s">
        <v>3</v>
      </c>
      <c r="N89" s="161" t="s">
        <v>43</v>
      </c>
      <c r="O89" s="72"/>
      <c r="P89" s="162">
        <f>O89*H89</f>
        <v>0</v>
      </c>
      <c r="Q89" s="162">
        <v>0</v>
      </c>
      <c r="R89" s="162">
        <f>Q89*H89</f>
        <v>0</v>
      </c>
      <c r="S89" s="162">
        <v>0</v>
      </c>
      <c r="T89" s="163">
        <f>S89*H89</f>
        <v>0</v>
      </c>
      <c r="U89" s="38"/>
      <c r="V89" s="38"/>
      <c r="W89" s="38"/>
      <c r="X89" s="38"/>
      <c r="Y89" s="38"/>
      <c r="Z89" s="38"/>
      <c r="AA89" s="38"/>
      <c r="AB89" s="38"/>
      <c r="AC89" s="38"/>
      <c r="AD89" s="38"/>
      <c r="AE89" s="38"/>
      <c r="AR89" s="164" t="s">
        <v>171</v>
      </c>
      <c r="AT89" s="164" t="s">
        <v>166</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1244</v>
      </c>
    </row>
    <row r="90" s="2" customFormat="1">
      <c r="A90" s="38"/>
      <c r="B90" s="39"/>
      <c r="C90" s="38"/>
      <c r="D90" s="166" t="s">
        <v>174</v>
      </c>
      <c r="E90" s="38"/>
      <c r="F90" s="167" t="s">
        <v>182</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10" customFormat="1">
      <c r="A91" s="10"/>
      <c r="B91" s="171"/>
      <c r="C91" s="10"/>
      <c r="D91" s="166" t="s">
        <v>176</v>
      </c>
      <c r="E91" s="172" t="s">
        <v>3</v>
      </c>
      <c r="F91" s="173" t="s">
        <v>183</v>
      </c>
      <c r="G91" s="10"/>
      <c r="H91" s="174">
        <v>3.5</v>
      </c>
      <c r="I91" s="175"/>
      <c r="J91" s="10"/>
      <c r="K91" s="10"/>
      <c r="L91" s="171"/>
      <c r="M91" s="176"/>
      <c r="N91" s="177"/>
      <c r="O91" s="177"/>
      <c r="P91" s="177"/>
      <c r="Q91" s="177"/>
      <c r="R91" s="177"/>
      <c r="S91" s="177"/>
      <c r="T91" s="178"/>
      <c r="U91" s="10"/>
      <c r="V91" s="10"/>
      <c r="W91" s="10"/>
      <c r="X91" s="10"/>
      <c r="Y91" s="10"/>
      <c r="Z91" s="10"/>
      <c r="AA91" s="10"/>
      <c r="AB91" s="10"/>
      <c r="AC91" s="10"/>
      <c r="AD91" s="10"/>
      <c r="AE91" s="10"/>
      <c r="AT91" s="172" t="s">
        <v>176</v>
      </c>
      <c r="AU91" s="172" t="s">
        <v>72</v>
      </c>
      <c r="AV91" s="10" t="s">
        <v>81</v>
      </c>
      <c r="AW91" s="10" t="s">
        <v>33</v>
      </c>
      <c r="AX91" s="10" t="s">
        <v>79</v>
      </c>
      <c r="AY91" s="172" t="s">
        <v>172</v>
      </c>
    </row>
    <row r="92" s="2" customFormat="1" ht="16.5" customHeight="1">
      <c r="A92" s="38"/>
      <c r="B92" s="152"/>
      <c r="C92" s="153" t="s">
        <v>107</v>
      </c>
      <c r="D92" s="153" t="s">
        <v>166</v>
      </c>
      <c r="E92" s="154" t="s">
        <v>184</v>
      </c>
      <c r="F92" s="155" t="s">
        <v>185</v>
      </c>
      <c r="G92" s="156" t="s">
        <v>186</v>
      </c>
      <c r="H92" s="157">
        <v>0.35599999999999998</v>
      </c>
      <c r="I92" s="158"/>
      <c r="J92" s="159">
        <f>ROUND(I92*H92,2)</f>
        <v>0</v>
      </c>
      <c r="K92" s="155" t="s">
        <v>170</v>
      </c>
      <c r="L92" s="39"/>
      <c r="M92" s="160" t="s">
        <v>3</v>
      </c>
      <c r="N92" s="161" t="s">
        <v>43</v>
      </c>
      <c r="O92" s="72"/>
      <c r="P92" s="162">
        <f>O92*H92</f>
        <v>0</v>
      </c>
      <c r="Q92" s="162">
        <v>0</v>
      </c>
      <c r="R92" s="162">
        <f>Q92*H92</f>
        <v>0</v>
      </c>
      <c r="S92" s="162">
        <v>0</v>
      </c>
      <c r="T92" s="163">
        <f>S92*H92</f>
        <v>0</v>
      </c>
      <c r="U92" s="38"/>
      <c r="V92" s="38"/>
      <c r="W92" s="38"/>
      <c r="X92" s="38"/>
      <c r="Y92" s="38"/>
      <c r="Z92" s="38"/>
      <c r="AA92" s="38"/>
      <c r="AB92" s="38"/>
      <c r="AC92" s="38"/>
      <c r="AD92" s="38"/>
      <c r="AE92" s="38"/>
      <c r="AR92" s="164" t="s">
        <v>171</v>
      </c>
      <c r="AT92" s="164" t="s">
        <v>166</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171</v>
      </c>
      <c r="BM92" s="164" t="s">
        <v>1245</v>
      </c>
    </row>
    <row r="93" s="2" customFormat="1">
      <c r="A93" s="38"/>
      <c r="B93" s="39"/>
      <c r="C93" s="38"/>
      <c r="D93" s="166" t="s">
        <v>174</v>
      </c>
      <c r="E93" s="38"/>
      <c r="F93" s="167" t="s">
        <v>188</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2" customFormat="1" ht="16.5" customHeight="1">
      <c r="A94" s="38"/>
      <c r="B94" s="152"/>
      <c r="C94" s="153" t="s">
        <v>171</v>
      </c>
      <c r="D94" s="153" t="s">
        <v>166</v>
      </c>
      <c r="E94" s="154" t="s">
        <v>189</v>
      </c>
      <c r="F94" s="155" t="s">
        <v>190</v>
      </c>
      <c r="G94" s="156" t="s">
        <v>186</v>
      </c>
      <c r="H94" s="157">
        <v>0.44400000000000001</v>
      </c>
      <c r="I94" s="158"/>
      <c r="J94" s="159">
        <f>ROUND(I94*H94,2)</f>
        <v>0</v>
      </c>
      <c r="K94" s="155" t="s">
        <v>170</v>
      </c>
      <c r="L94" s="39"/>
      <c r="M94" s="160" t="s">
        <v>3</v>
      </c>
      <c r="N94" s="161" t="s">
        <v>43</v>
      </c>
      <c r="O94" s="72"/>
      <c r="P94" s="162">
        <f>O94*H94</f>
        <v>0</v>
      </c>
      <c r="Q94" s="162">
        <v>0</v>
      </c>
      <c r="R94" s="162">
        <f>Q94*H94</f>
        <v>0</v>
      </c>
      <c r="S94" s="162">
        <v>0</v>
      </c>
      <c r="T94" s="163">
        <f>S94*H94</f>
        <v>0</v>
      </c>
      <c r="U94" s="38"/>
      <c r="V94" s="38"/>
      <c r="W94" s="38"/>
      <c r="X94" s="38"/>
      <c r="Y94" s="38"/>
      <c r="Z94" s="38"/>
      <c r="AA94" s="38"/>
      <c r="AB94" s="38"/>
      <c r="AC94" s="38"/>
      <c r="AD94" s="38"/>
      <c r="AE94" s="38"/>
      <c r="AR94" s="164" t="s">
        <v>171</v>
      </c>
      <c r="AT94" s="164" t="s">
        <v>166</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171</v>
      </c>
      <c r="BM94" s="164" t="s">
        <v>1246</v>
      </c>
    </row>
    <row r="95" s="2" customFormat="1">
      <c r="A95" s="38"/>
      <c r="B95" s="39"/>
      <c r="C95" s="38"/>
      <c r="D95" s="166" t="s">
        <v>174</v>
      </c>
      <c r="E95" s="38"/>
      <c r="F95" s="167" t="s">
        <v>192</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2" customFormat="1">
      <c r="A96" s="38"/>
      <c r="B96" s="39"/>
      <c r="C96" s="38"/>
      <c r="D96" s="166" t="s">
        <v>193</v>
      </c>
      <c r="E96" s="38"/>
      <c r="F96" s="179" t="s">
        <v>194</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193</v>
      </c>
      <c r="AU96" s="19" t="s">
        <v>72</v>
      </c>
    </row>
    <row r="97" s="10" customFormat="1">
      <c r="A97" s="10"/>
      <c r="B97" s="171"/>
      <c r="C97" s="10"/>
      <c r="D97" s="166" t="s">
        <v>176</v>
      </c>
      <c r="E97" s="172" t="s">
        <v>3</v>
      </c>
      <c r="F97" s="173" t="s">
        <v>1247</v>
      </c>
      <c r="G97" s="10"/>
      <c r="H97" s="174">
        <v>0.36399999999999999</v>
      </c>
      <c r="I97" s="175"/>
      <c r="J97" s="10"/>
      <c r="K97" s="10"/>
      <c r="L97" s="171"/>
      <c r="M97" s="176"/>
      <c r="N97" s="177"/>
      <c r="O97" s="177"/>
      <c r="P97" s="177"/>
      <c r="Q97" s="177"/>
      <c r="R97" s="177"/>
      <c r="S97" s="177"/>
      <c r="T97" s="178"/>
      <c r="U97" s="10"/>
      <c r="V97" s="10"/>
      <c r="W97" s="10"/>
      <c r="X97" s="10"/>
      <c r="Y97" s="10"/>
      <c r="Z97" s="10"/>
      <c r="AA97" s="10"/>
      <c r="AB97" s="10"/>
      <c r="AC97" s="10"/>
      <c r="AD97" s="10"/>
      <c r="AE97" s="10"/>
      <c r="AT97" s="172" t="s">
        <v>176</v>
      </c>
      <c r="AU97" s="172" t="s">
        <v>72</v>
      </c>
      <c r="AV97" s="10" t="s">
        <v>81</v>
      </c>
      <c r="AW97" s="10" t="s">
        <v>33</v>
      </c>
      <c r="AX97" s="10" t="s">
        <v>72</v>
      </c>
      <c r="AY97" s="172" t="s">
        <v>172</v>
      </c>
    </row>
    <row r="98" s="10" customFormat="1">
      <c r="A98" s="10"/>
      <c r="B98" s="171"/>
      <c r="C98" s="10"/>
      <c r="D98" s="166" t="s">
        <v>176</v>
      </c>
      <c r="E98" s="172" t="s">
        <v>3</v>
      </c>
      <c r="F98" s="173" t="s">
        <v>1248</v>
      </c>
      <c r="G98" s="10"/>
      <c r="H98" s="174">
        <v>0.080000000000000002</v>
      </c>
      <c r="I98" s="175"/>
      <c r="J98" s="10"/>
      <c r="K98" s="10"/>
      <c r="L98" s="171"/>
      <c r="M98" s="176"/>
      <c r="N98" s="177"/>
      <c r="O98" s="177"/>
      <c r="P98" s="177"/>
      <c r="Q98" s="177"/>
      <c r="R98" s="177"/>
      <c r="S98" s="177"/>
      <c r="T98" s="178"/>
      <c r="U98" s="10"/>
      <c r="V98" s="10"/>
      <c r="W98" s="10"/>
      <c r="X98" s="10"/>
      <c r="Y98" s="10"/>
      <c r="Z98" s="10"/>
      <c r="AA98" s="10"/>
      <c r="AB98" s="10"/>
      <c r="AC98" s="10"/>
      <c r="AD98" s="10"/>
      <c r="AE98" s="10"/>
      <c r="AT98" s="172" t="s">
        <v>176</v>
      </c>
      <c r="AU98" s="172" t="s">
        <v>72</v>
      </c>
      <c r="AV98" s="10" t="s">
        <v>81</v>
      </c>
      <c r="AW98" s="10" t="s">
        <v>33</v>
      </c>
      <c r="AX98" s="10" t="s">
        <v>72</v>
      </c>
      <c r="AY98" s="172" t="s">
        <v>172</v>
      </c>
    </row>
    <row r="99" s="11" customFormat="1">
      <c r="A99" s="11"/>
      <c r="B99" s="180"/>
      <c r="C99" s="11"/>
      <c r="D99" s="166" t="s">
        <v>176</v>
      </c>
      <c r="E99" s="181" t="s">
        <v>3</v>
      </c>
      <c r="F99" s="182" t="s">
        <v>197</v>
      </c>
      <c r="G99" s="11"/>
      <c r="H99" s="183">
        <v>0.44400000000000001</v>
      </c>
      <c r="I99" s="184"/>
      <c r="J99" s="11"/>
      <c r="K99" s="11"/>
      <c r="L99" s="180"/>
      <c r="M99" s="185"/>
      <c r="N99" s="186"/>
      <c r="O99" s="186"/>
      <c r="P99" s="186"/>
      <c r="Q99" s="186"/>
      <c r="R99" s="186"/>
      <c r="S99" s="186"/>
      <c r="T99" s="187"/>
      <c r="U99" s="11"/>
      <c r="V99" s="11"/>
      <c r="W99" s="11"/>
      <c r="X99" s="11"/>
      <c r="Y99" s="11"/>
      <c r="Z99" s="11"/>
      <c r="AA99" s="11"/>
      <c r="AB99" s="11"/>
      <c r="AC99" s="11"/>
      <c r="AD99" s="11"/>
      <c r="AE99" s="11"/>
      <c r="AT99" s="181" t="s">
        <v>176</v>
      </c>
      <c r="AU99" s="181" t="s">
        <v>72</v>
      </c>
      <c r="AV99" s="11" t="s">
        <v>171</v>
      </c>
      <c r="AW99" s="11" t="s">
        <v>33</v>
      </c>
      <c r="AX99" s="11" t="s">
        <v>79</v>
      </c>
      <c r="AY99" s="181" t="s">
        <v>172</v>
      </c>
    </row>
    <row r="100" s="2" customFormat="1" ht="16.5" customHeight="1">
      <c r="A100" s="38"/>
      <c r="B100" s="152"/>
      <c r="C100" s="153" t="s">
        <v>198</v>
      </c>
      <c r="D100" s="153" t="s">
        <v>166</v>
      </c>
      <c r="E100" s="154" t="s">
        <v>199</v>
      </c>
      <c r="F100" s="155" t="s">
        <v>200</v>
      </c>
      <c r="G100" s="156" t="s">
        <v>186</v>
      </c>
      <c r="H100" s="157">
        <v>0.44400000000000001</v>
      </c>
      <c r="I100" s="158"/>
      <c r="J100" s="159">
        <f>ROUND(I100*H100,2)</f>
        <v>0</v>
      </c>
      <c r="K100" s="155" t="s">
        <v>170</v>
      </c>
      <c r="L100" s="39"/>
      <c r="M100" s="160" t="s">
        <v>3</v>
      </c>
      <c r="N100" s="161" t="s">
        <v>43</v>
      </c>
      <c r="O100" s="72"/>
      <c r="P100" s="162">
        <f>O100*H100</f>
        <v>0</v>
      </c>
      <c r="Q100" s="162">
        <v>0</v>
      </c>
      <c r="R100" s="162">
        <f>Q100*H100</f>
        <v>0</v>
      </c>
      <c r="S100" s="162">
        <v>0</v>
      </c>
      <c r="T100" s="163">
        <f>S100*H100</f>
        <v>0</v>
      </c>
      <c r="U100" s="38"/>
      <c r="V100" s="38"/>
      <c r="W100" s="38"/>
      <c r="X100" s="38"/>
      <c r="Y100" s="38"/>
      <c r="Z100" s="38"/>
      <c r="AA100" s="38"/>
      <c r="AB100" s="38"/>
      <c r="AC100" s="38"/>
      <c r="AD100" s="38"/>
      <c r="AE100" s="38"/>
      <c r="AR100" s="164" t="s">
        <v>171</v>
      </c>
      <c r="AT100" s="164" t="s">
        <v>166</v>
      </c>
      <c r="AU100" s="164" t="s">
        <v>72</v>
      </c>
      <c r="AY100" s="19" t="s">
        <v>172</v>
      </c>
      <c r="BE100" s="165">
        <f>IF(N100="základní",J100,0)</f>
        <v>0</v>
      </c>
      <c r="BF100" s="165">
        <f>IF(N100="snížená",J100,0)</f>
        <v>0</v>
      </c>
      <c r="BG100" s="165">
        <f>IF(N100="zákl. přenesená",J100,0)</f>
        <v>0</v>
      </c>
      <c r="BH100" s="165">
        <f>IF(N100="sníž. přenesená",J100,0)</f>
        <v>0</v>
      </c>
      <c r="BI100" s="165">
        <f>IF(N100="nulová",J100,0)</f>
        <v>0</v>
      </c>
      <c r="BJ100" s="19" t="s">
        <v>79</v>
      </c>
      <c r="BK100" s="165">
        <f>ROUND(I100*H100,2)</f>
        <v>0</v>
      </c>
      <c r="BL100" s="19" t="s">
        <v>171</v>
      </c>
      <c r="BM100" s="164" t="s">
        <v>1249</v>
      </c>
    </row>
    <row r="101" s="2" customFormat="1">
      <c r="A101" s="38"/>
      <c r="B101" s="39"/>
      <c r="C101" s="38"/>
      <c r="D101" s="166" t="s">
        <v>174</v>
      </c>
      <c r="E101" s="38"/>
      <c r="F101" s="167" t="s">
        <v>202</v>
      </c>
      <c r="G101" s="38"/>
      <c r="H101" s="38"/>
      <c r="I101" s="168"/>
      <c r="J101" s="38"/>
      <c r="K101" s="38"/>
      <c r="L101" s="39"/>
      <c r="M101" s="169"/>
      <c r="N101" s="170"/>
      <c r="O101" s="72"/>
      <c r="P101" s="72"/>
      <c r="Q101" s="72"/>
      <c r="R101" s="72"/>
      <c r="S101" s="72"/>
      <c r="T101" s="73"/>
      <c r="U101" s="38"/>
      <c r="V101" s="38"/>
      <c r="W101" s="38"/>
      <c r="X101" s="38"/>
      <c r="Y101" s="38"/>
      <c r="Z101" s="38"/>
      <c r="AA101" s="38"/>
      <c r="AB101" s="38"/>
      <c r="AC101" s="38"/>
      <c r="AD101" s="38"/>
      <c r="AE101" s="38"/>
      <c r="AT101" s="19" t="s">
        <v>174</v>
      </c>
      <c r="AU101" s="19" t="s">
        <v>72</v>
      </c>
    </row>
    <row r="102" s="2" customFormat="1">
      <c r="A102" s="38"/>
      <c r="B102" s="39"/>
      <c r="C102" s="38"/>
      <c r="D102" s="166" t="s">
        <v>193</v>
      </c>
      <c r="E102" s="38"/>
      <c r="F102" s="179" t="s">
        <v>194</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193</v>
      </c>
      <c r="AU102" s="19" t="s">
        <v>72</v>
      </c>
    </row>
    <row r="103" s="10" customFormat="1">
      <c r="A103" s="10"/>
      <c r="B103" s="171"/>
      <c r="C103" s="10"/>
      <c r="D103" s="166" t="s">
        <v>176</v>
      </c>
      <c r="E103" s="172" t="s">
        <v>3</v>
      </c>
      <c r="F103" s="173" t="s">
        <v>1247</v>
      </c>
      <c r="G103" s="10"/>
      <c r="H103" s="174">
        <v>0.36399999999999999</v>
      </c>
      <c r="I103" s="175"/>
      <c r="J103" s="10"/>
      <c r="K103" s="10"/>
      <c r="L103" s="171"/>
      <c r="M103" s="176"/>
      <c r="N103" s="177"/>
      <c r="O103" s="177"/>
      <c r="P103" s="177"/>
      <c r="Q103" s="177"/>
      <c r="R103" s="177"/>
      <c r="S103" s="177"/>
      <c r="T103" s="178"/>
      <c r="U103" s="10"/>
      <c r="V103" s="10"/>
      <c r="W103" s="10"/>
      <c r="X103" s="10"/>
      <c r="Y103" s="10"/>
      <c r="Z103" s="10"/>
      <c r="AA103" s="10"/>
      <c r="AB103" s="10"/>
      <c r="AC103" s="10"/>
      <c r="AD103" s="10"/>
      <c r="AE103" s="10"/>
      <c r="AT103" s="172" t="s">
        <v>176</v>
      </c>
      <c r="AU103" s="172" t="s">
        <v>72</v>
      </c>
      <c r="AV103" s="10" t="s">
        <v>81</v>
      </c>
      <c r="AW103" s="10" t="s">
        <v>33</v>
      </c>
      <c r="AX103" s="10" t="s">
        <v>72</v>
      </c>
      <c r="AY103" s="172" t="s">
        <v>172</v>
      </c>
    </row>
    <row r="104" s="10" customFormat="1">
      <c r="A104" s="10"/>
      <c r="B104" s="171"/>
      <c r="C104" s="10"/>
      <c r="D104" s="166" t="s">
        <v>176</v>
      </c>
      <c r="E104" s="172" t="s">
        <v>3</v>
      </c>
      <c r="F104" s="173" t="s">
        <v>1250</v>
      </c>
      <c r="G104" s="10"/>
      <c r="H104" s="174">
        <v>0.080000000000000002</v>
      </c>
      <c r="I104" s="175"/>
      <c r="J104" s="10"/>
      <c r="K104" s="10"/>
      <c r="L104" s="171"/>
      <c r="M104" s="176"/>
      <c r="N104" s="177"/>
      <c r="O104" s="177"/>
      <c r="P104" s="177"/>
      <c r="Q104" s="177"/>
      <c r="R104" s="177"/>
      <c r="S104" s="177"/>
      <c r="T104" s="178"/>
      <c r="U104" s="10"/>
      <c r="V104" s="10"/>
      <c r="W104" s="10"/>
      <c r="X104" s="10"/>
      <c r="Y104" s="10"/>
      <c r="Z104" s="10"/>
      <c r="AA104" s="10"/>
      <c r="AB104" s="10"/>
      <c r="AC104" s="10"/>
      <c r="AD104" s="10"/>
      <c r="AE104" s="10"/>
      <c r="AT104" s="172" t="s">
        <v>176</v>
      </c>
      <c r="AU104" s="172" t="s">
        <v>72</v>
      </c>
      <c r="AV104" s="10" t="s">
        <v>81</v>
      </c>
      <c r="AW104" s="10" t="s">
        <v>33</v>
      </c>
      <c r="AX104" s="10" t="s">
        <v>72</v>
      </c>
      <c r="AY104" s="172" t="s">
        <v>172</v>
      </c>
    </row>
    <row r="105" s="11" customFormat="1">
      <c r="A105" s="11"/>
      <c r="B105" s="180"/>
      <c r="C105" s="11"/>
      <c r="D105" s="166" t="s">
        <v>176</v>
      </c>
      <c r="E105" s="181" t="s">
        <v>3</v>
      </c>
      <c r="F105" s="182" t="s">
        <v>197</v>
      </c>
      <c r="G105" s="11"/>
      <c r="H105" s="183">
        <v>0.44400000000000001</v>
      </c>
      <c r="I105" s="184"/>
      <c r="J105" s="11"/>
      <c r="K105" s="11"/>
      <c r="L105" s="180"/>
      <c r="M105" s="185"/>
      <c r="N105" s="186"/>
      <c r="O105" s="186"/>
      <c r="P105" s="186"/>
      <c r="Q105" s="186"/>
      <c r="R105" s="186"/>
      <c r="S105" s="186"/>
      <c r="T105" s="187"/>
      <c r="U105" s="11"/>
      <c r="V105" s="11"/>
      <c r="W105" s="11"/>
      <c r="X105" s="11"/>
      <c r="Y105" s="11"/>
      <c r="Z105" s="11"/>
      <c r="AA105" s="11"/>
      <c r="AB105" s="11"/>
      <c r="AC105" s="11"/>
      <c r="AD105" s="11"/>
      <c r="AE105" s="11"/>
      <c r="AT105" s="181" t="s">
        <v>176</v>
      </c>
      <c r="AU105" s="181" t="s">
        <v>72</v>
      </c>
      <c r="AV105" s="11" t="s">
        <v>171</v>
      </c>
      <c r="AW105" s="11" t="s">
        <v>33</v>
      </c>
      <c r="AX105" s="11" t="s">
        <v>79</v>
      </c>
      <c r="AY105" s="181" t="s">
        <v>172</v>
      </c>
    </row>
    <row r="106" s="2" customFormat="1" ht="16.5" customHeight="1">
      <c r="A106" s="38"/>
      <c r="B106" s="152"/>
      <c r="C106" s="153" t="s">
        <v>203</v>
      </c>
      <c r="D106" s="153" t="s">
        <v>166</v>
      </c>
      <c r="E106" s="154" t="s">
        <v>204</v>
      </c>
      <c r="F106" s="155" t="s">
        <v>205</v>
      </c>
      <c r="G106" s="156" t="s">
        <v>180</v>
      </c>
      <c r="H106" s="157">
        <v>312.72000000000003</v>
      </c>
      <c r="I106" s="158"/>
      <c r="J106" s="159">
        <f>ROUND(I106*H106,2)</f>
        <v>0</v>
      </c>
      <c r="K106" s="155" t="s">
        <v>170</v>
      </c>
      <c r="L106" s="39"/>
      <c r="M106" s="160" t="s">
        <v>3</v>
      </c>
      <c r="N106" s="161" t="s">
        <v>43</v>
      </c>
      <c r="O106" s="72"/>
      <c r="P106" s="162">
        <f>O106*H106</f>
        <v>0</v>
      </c>
      <c r="Q106" s="162">
        <v>0</v>
      </c>
      <c r="R106" s="162">
        <f>Q106*H106</f>
        <v>0</v>
      </c>
      <c r="S106" s="162">
        <v>0</v>
      </c>
      <c r="T106" s="163">
        <f>S106*H106</f>
        <v>0</v>
      </c>
      <c r="U106" s="38"/>
      <c r="V106" s="38"/>
      <c r="W106" s="38"/>
      <c r="X106" s="38"/>
      <c r="Y106" s="38"/>
      <c r="Z106" s="38"/>
      <c r="AA106" s="38"/>
      <c r="AB106" s="38"/>
      <c r="AC106" s="38"/>
      <c r="AD106" s="38"/>
      <c r="AE106" s="38"/>
      <c r="AR106" s="164" t="s">
        <v>171</v>
      </c>
      <c r="AT106" s="164" t="s">
        <v>166</v>
      </c>
      <c r="AU106" s="164" t="s">
        <v>72</v>
      </c>
      <c r="AY106" s="19" t="s">
        <v>172</v>
      </c>
      <c r="BE106" s="165">
        <f>IF(N106="základní",J106,0)</f>
        <v>0</v>
      </c>
      <c r="BF106" s="165">
        <f>IF(N106="snížená",J106,0)</f>
        <v>0</v>
      </c>
      <c r="BG106" s="165">
        <f>IF(N106="zákl. přenesená",J106,0)</f>
        <v>0</v>
      </c>
      <c r="BH106" s="165">
        <f>IF(N106="sníž. přenesená",J106,0)</f>
        <v>0</v>
      </c>
      <c r="BI106" s="165">
        <f>IF(N106="nulová",J106,0)</f>
        <v>0</v>
      </c>
      <c r="BJ106" s="19" t="s">
        <v>79</v>
      </c>
      <c r="BK106" s="165">
        <f>ROUND(I106*H106,2)</f>
        <v>0</v>
      </c>
      <c r="BL106" s="19" t="s">
        <v>171</v>
      </c>
      <c r="BM106" s="164" t="s">
        <v>1251</v>
      </c>
    </row>
    <row r="107" s="2" customFormat="1">
      <c r="A107" s="38"/>
      <c r="B107" s="39"/>
      <c r="C107" s="38"/>
      <c r="D107" s="166" t="s">
        <v>174</v>
      </c>
      <c r="E107" s="38"/>
      <c r="F107" s="167" t="s">
        <v>207</v>
      </c>
      <c r="G107" s="38"/>
      <c r="H107" s="38"/>
      <c r="I107" s="168"/>
      <c r="J107" s="38"/>
      <c r="K107" s="38"/>
      <c r="L107" s="39"/>
      <c r="M107" s="169"/>
      <c r="N107" s="170"/>
      <c r="O107" s="72"/>
      <c r="P107" s="72"/>
      <c r="Q107" s="72"/>
      <c r="R107" s="72"/>
      <c r="S107" s="72"/>
      <c r="T107" s="73"/>
      <c r="U107" s="38"/>
      <c r="V107" s="38"/>
      <c r="W107" s="38"/>
      <c r="X107" s="38"/>
      <c r="Y107" s="38"/>
      <c r="Z107" s="38"/>
      <c r="AA107" s="38"/>
      <c r="AB107" s="38"/>
      <c r="AC107" s="38"/>
      <c r="AD107" s="38"/>
      <c r="AE107" s="38"/>
      <c r="AT107" s="19" t="s">
        <v>174</v>
      </c>
      <c r="AU107" s="19" t="s">
        <v>72</v>
      </c>
    </row>
    <row r="108" s="10" customFormat="1">
      <c r="A108" s="10"/>
      <c r="B108" s="171"/>
      <c r="C108" s="10"/>
      <c r="D108" s="166" t="s">
        <v>176</v>
      </c>
      <c r="E108" s="172" t="s">
        <v>3</v>
      </c>
      <c r="F108" s="173" t="s">
        <v>1252</v>
      </c>
      <c r="G108" s="10"/>
      <c r="H108" s="174">
        <v>291.19999999999999</v>
      </c>
      <c r="I108" s="175"/>
      <c r="J108" s="10"/>
      <c r="K108" s="10"/>
      <c r="L108" s="171"/>
      <c r="M108" s="176"/>
      <c r="N108" s="177"/>
      <c r="O108" s="177"/>
      <c r="P108" s="177"/>
      <c r="Q108" s="177"/>
      <c r="R108" s="177"/>
      <c r="S108" s="177"/>
      <c r="T108" s="178"/>
      <c r="U108" s="10"/>
      <c r="V108" s="10"/>
      <c r="W108" s="10"/>
      <c r="X108" s="10"/>
      <c r="Y108" s="10"/>
      <c r="Z108" s="10"/>
      <c r="AA108" s="10"/>
      <c r="AB108" s="10"/>
      <c r="AC108" s="10"/>
      <c r="AD108" s="10"/>
      <c r="AE108" s="10"/>
      <c r="AT108" s="172" t="s">
        <v>176</v>
      </c>
      <c r="AU108" s="172" t="s">
        <v>72</v>
      </c>
      <c r="AV108" s="10" t="s">
        <v>81</v>
      </c>
      <c r="AW108" s="10" t="s">
        <v>33</v>
      </c>
      <c r="AX108" s="10" t="s">
        <v>72</v>
      </c>
      <c r="AY108" s="172" t="s">
        <v>172</v>
      </c>
    </row>
    <row r="109" s="10" customFormat="1">
      <c r="A109" s="10"/>
      <c r="B109" s="171"/>
      <c r="C109" s="10"/>
      <c r="D109" s="166" t="s">
        <v>176</v>
      </c>
      <c r="E109" s="172" t="s">
        <v>3</v>
      </c>
      <c r="F109" s="173" t="s">
        <v>1253</v>
      </c>
      <c r="G109" s="10"/>
      <c r="H109" s="174">
        <v>12</v>
      </c>
      <c r="I109" s="175"/>
      <c r="J109" s="10"/>
      <c r="K109" s="10"/>
      <c r="L109" s="171"/>
      <c r="M109" s="176"/>
      <c r="N109" s="177"/>
      <c r="O109" s="177"/>
      <c r="P109" s="177"/>
      <c r="Q109" s="177"/>
      <c r="R109" s="177"/>
      <c r="S109" s="177"/>
      <c r="T109" s="178"/>
      <c r="U109" s="10"/>
      <c r="V109" s="10"/>
      <c r="W109" s="10"/>
      <c r="X109" s="10"/>
      <c r="Y109" s="10"/>
      <c r="Z109" s="10"/>
      <c r="AA109" s="10"/>
      <c r="AB109" s="10"/>
      <c r="AC109" s="10"/>
      <c r="AD109" s="10"/>
      <c r="AE109" s="10"/>
      <c r="AT109" s="172" t="s">
        <v>176</v>
      </c>
      <c r="AU109" s="172" t="s">
        <v>72</v>
      </c>
      <c r="AV109" s="10" t="s">
        <v>81</v>
      </c>
      <c r="AW109" s="10" t="s">
        <v>33</v>
      </c>
      <c r="AX109" s="10" t="s">
        <v>72</v>
      </c>
      <c r="AY109" s="172" t="s">
        <v>172</v>
      </c>
    </row>
    <row r="110" s="10" customFormat="1">
      <c r="A110" s="10"/>
      <c r="B110" s="171"/>
      <c r="C110" s="10"/>
      <c r="D110" s="166" t="s">
        <v>176</v>
      </c>
      <c r="E110" s="172" t="s">
        <v>3</v>
      </c>
      <c r="F110" s="173" t="s">
        <v>1254</v>
      </c>
      <c r="G110" s="10"/>
      <c r="H110" s="174">
        <v>9.5199999999999996</v>
      </c>
      <c r="I110" s="175"/>
      <c r="J110" s="10"/>
      <c r="K110" s="10"/>
      <c r="L110" s="171"/>
      <c r="M110" s="176"/>
      <c r="N110" s="177"/>
      <c r="O110" s="177"/>
      <c r="P110" s="177"/>
      <c r="Q110" s="177"/>
      <c r="R110" s="177"/>
      <c r="S110" s="177"/>
      <c r="T110" s="178"/>
      <c r="U110" s="10"/>
      <c r="V110" s="10"/>
      <c r="W110" s="10"/>
      <c r="X110" s="10"/>
      <c r="Y110" s="10"/>
      <c r="Z110" s="10"/>
      <c r="AA110" s="10"/>
      <c r="AB110" s="10"/>
      <c r="AC110" s="10"/>
      <c r="AD110" s="10"/>
      <c r="AE110" s="10"/>
      <c r="AT110" s="172" t="s">
        <v>176</v>
      </c>
      <c r="AU110" s="172" t="s">
        <v>72</v>
      </c>
      <c r="AV110" s="10" t="s">
        <v>81</v>
      </c>
      <c r="AW110" s="10" t="s">
        <v>33</v>
      </c>
      <c r="AX110" s="10" t="s">
        <v>72</v>
      </c>
      <c r="AY110" s="172" t="s">
        <v>172</v>
      </c>
    </row>
    <row r="111" s="11" customFormat="1">
      <c r="A111" s="11"/>
      <c r="B111" s="180"/>
      <c r="C111" s="11"/>
      <c r="D111" s="166" t="s">
        <v>176</v>
      </c>
      <c r="E111" s="181" t="s">
        <v>3</v>
      </c>
      <c r="F111" s="182" t="s">
        <v>197</v>
      </c>
      <c r="G111" s="11"/>
      <c r="H111" s="183">
        <v>312.72000000000003</v>
      </c>
      <c r="I111" s="184"/>
      <c r="J111" s="11"/>
      <c r="K111" s="11"/>
      <c r="L111" s="180"/>
      <c r="M111" s="185"/>
      <c r="N111" s="186"/>
      <c r="O111" s="186"/>
      <c r="P111" s="186"/>
      <c r="Q111" s="186"/>
      <c r="R111" s="186"/>
      <c r="S111" s="186"/>
      <c r="T111" s="187"/>
      <c r="U111" s="11"/>
      <c r="V111" s="11"/>
      <c r="W111" s="11"/>
      <c r="X111" s="11"/>
      <c r="Y111" s="11"/>
      <c r="Z111" s="11"/>
      <c r="AA111" s="11"/>
      <c r="AB111" s="11"/>
      <c r="AC111" s="11"/>
      <c r="AD111" s="11"/>
      <c r="AE111" s="11"/>
      <c r="AT111" s="181" t="s">
        <v>176</v>
      </c>
      <c r="AU111" s="181" t="s">
        <v>72</v>
      </c>
      <c r="AV111" s="11" t="s">
        <v>171</v>
      </c>
      <c r="AW111" s="11" t="s">
        <v>33</v>
      </c>
      <c r="AX111" s="11" t="s">
        <v>79</v>
      </c>
      <c r="AY111" s="181" t="s">
        <v>172</v>
      </c>
    </row>
    <row r="112" s="2" customFormat="1" ht="16.5" customHeight="1">
      <c r="A112" s="38"/>
      <c r="B112" s="152"/>
      <c r="C112" s="188" t="s">
        <v>210</v>
      </c>
      <c r="D112" s="188" t="s">
        <v>211</v>
      </c>
      <c r="E112" s="189" t="s">
        <v>212</v>
      </c>
      <c r="F112" s="190" t="s">
        <v>213</v>
      </c>
      <c r="G112" s="191" t="s">
        <v>214</v>
      </c>
      <c r="H112" s="192">
        <v>430.303</v>
      </c>
      <c r="I112" s="193"/>
      <c r="J112" s="194">
        <f>ROUND(I112*H112,2)</f>
        <v>0</v>
      </c>
      <c r="K112" s="190" t="s">
        <v>170</v>
      </c>
      <c r="L112" s="195"/>
      <c r="M112" s="196" t="s">
        <v>3</v>
      </c>
      <c r="N112" s="197" t="s">
        <v>43</v>
      </c>
      <c r="O112" s="72"/>
      <c r="P112" s="162">
        <f>O112*H112</f>
        <v>0</v>
      </c>
      <c r="Q112" s="162">
        <v>1</v>
      </c>
      <c r="R112" s="162">
        <f>Q112*H112</f>
        <v>430.303</v>
      </c>
      <c r="S112" s="162">
        <v>0</v>
      </c>
      <c r="T112" s="163">
        <f>S112*H112</f>
        <v>0</v>
      </c>
      <c r="U112" s="38"/>
      <c r="V112" s="38"/>
      <c r="W112" s="38"/>
      <c r="X112" s="38"/>
      <c r="Y112" s="38"/>
      <c r="Z112" s="38"/>
      <c r="AA112" s="38"/>
      <c r="AB112" s="38"/>
      <c r="AC112" s="38"/>
      <c r="AD112" s="38"/>
      <c r="AE112" s="38"/>
      <c r="AR112" s="164" t="s">
        <v>215</v>
      </c>
      <c r="AT112" s="164" t="s">
        <v>211</v>
      </c>
      <c r="AU112" s="164" t="s">
        <v>72</v>
      </c>
      <c r="AY112" s="19" t="s">
        <v>172</v>
      </c>
      <c r="BE112" s="165">
        <f>IF(N112="základní",J112,0)</f>
        <v>0</v>
      </c>
      <c r="BF112" s="165">
        <f>IF(N112="snížená",J112,0)</f>
        <v>0</v>
      </c>
      <c r="BG112" s="165">
        <f>IF(N112="zákl. přenesená",J112,0)</f>
        <v>0</v>
      </c>
      <c r="BH112" s="165">
        <f>IF(N112="sníž. přenesená",J112,0)</f>
        <v>0</v>
      </c>
      <c r="BI112" s="165">
        <f>IF(N112="nulová",J112,0)</f>
        <v>0</v>
      </c>
      <c r="BJ112" s="19" t="s">
        <v>79</v>
      </c>
      <c r="BK112" s="165">
        <f>ROUND(I112*H112,2)</f>
        <v>0</v>
      </c>
      <c r="BL112" s="19" t="s">
        <v>215</v>
      </c>
      <c r="BM112" s="164" t="s">
        <v>1255</v>
      </c>
    </row>
    <row r="113" s="2" customFormat="1">
      <c r="A113" s="38"/>
      <c r="B113" s="39"/>
      <c r="C113" s="38"/>
      <c r="D113" s="166" t="s">
        <v>174</v>
      </c>
      <c r="E113" s="38"/>
      <c r="F113" s="167" t="s">
        <v>213</v>
      </c>
      <c r="G113" s="38"/>
      <c r="H113" s="38"/>
      <c r="I113" s="168"/>
      <c r="J113" s="38"/>
      <c r="K113" s="38"/>
      <c r="L113" s="39"/>
      <c r="M113" s="169"/>
      <c r="N113" s="170"/>
      <c r="O113" s="72"/>
      <c r="P113" s="72"/>
      <c r="Q113" s="72"/>
      <c r="R113" s="72"/>
      <c r="S113" s="72"/>
      <c r="T113" s="73"/>
      <c r="U113" s="38"/>
      <c r="V113" s="38"/>
      <c r="W113" s="38"/>
      <c r="X113" s="38"/>
      <c r="Y113" s="38"/>
      <c r="Z113" s="38"/>
      <c r="AA113" s="38"/>
      <c r="AB113" s="38"/>
      <c r="AC113" s="38"/>
      <c r="AD113" s="38"/>
      <c r="AE113" s="38"/>
      <c r="AT113" s="19" t="s">
        <v>174</v>
      </c>
      <c r="AU113" s="19" t="s">
        <v>72</v>
      </c>
    </row>
    <row r="114" s="10" customFormat="1">
      <c r="A114" s="10"/>
      <c r="B114" s="171"/>
      <c r="C114" s="10"/>
      <c r="D114" s="166" t="s">
        <v>176</v>
      </c>
      <c r="E114" s="172" t="s">
        <v>3</v>
      </c>
      <c r="F114" s="173" t="s">
        <v>1256</v>
      </c>
      <c r="G114" s="10"/>
      <c r="H114" s="174">
        <v>430.303</v>
      </c>
      <c r="I114" s="175"/>
      <c r="J114" s="10"/>
      <c r="K114" s="10"/>
      <c r="L114" s="171"/>
      <c r="M114" s="176"/>
      <c r="N114" s="177"/>
      <c r="O114" s="177"/>
      <c r="P114" s="177"/>
      <c r="Q114" s="177"/>
      <c r="R114" s="177"/>
      <c r="S114" s="177"/>
      <c r="T114" s="178"/>
      <c r="U114" s="10"/>
      <c r="V114" s="10"/>
      <c r="W114" s="10"/>
      <c r="X114" s="10"/>
      <c r="Y114" s="10"/>
      <c r="Z114" s="10"/>
      <c r="AA114" s="10"/>
      <c r="AB114" s="10"/>
      <c r="AC114" s="10"/>
      <c r="AD114" s="10"/>
      <c r="AE114" s="10"/>
      <c r="AT114" s="172" t="s">
        <v>176</v>
      </c>
      <c r="AU114" s="172" t="s">
        <v>72</v>
      </c>
      <c r="AV114" s="10" t="s">
        <v>81</v>
      </c>
      <c r="AW114" s="10" t="s">
        <v>33</v>
      </c>
      <c r="AX114" s="10" t="s">
        <v>79</v>
      </c>
      <c r="AY114" s="172" t="s">
        <v>172</v>
      </c>
    </row>
    <row r="115" s="2" customFormat="1" ht="16.5" customHeight="1">
      <c r="A115" s="38"/>
      <c r="B115" s="152"/>
      <c r="C115" s="153" t="s">
        <v>218</v>
      </c>
      <c r="D115" s="153" t="s">
        <v>166</v>
      </c>
      <c r="E115" s="154" t="s">
        <v>1257</v>
      </c>
      <c r="F115" s="155" t="s">
        <v>1258</v>
      </c>
      <c r="G115" s="156" t="s">
        <v>180</v>
      </c>
      <c r="H115" s="157">
        <v>9.5199999999999996</v>
      </c>
      <c r="I115" s="158"/>
      <c r="J115" s="159">
        <f>ROUND(I115*H115,2)</f>
        <v>0</v>
      </c>
      <c r="K115" s="155" t="s">
        <v>170</v>
      </c>
      <c r="L115" s="39"/>
      <c r="M115" s="160" t="s">
        <v>3</v>
      </c>
      <c r="N115" s="161" t="s">
        <v>43</v>
      </c>
      <c r="O115" s="72"/>
      <c r="P115" s="162">
        <f>O115*H115</f>
        <v>0</v>
      </c>
      <c r="Q115" s="162">
        <v>0</v>
      </c>
      <c r="R115" s="162">
        <f>Q115*H115</f>
        <v>0</v>
      </c>
      <c r="S115" s="162">
        <v>0</v>
      </c>
      <c r="T115" s="163">
        <f>S115*H115</f>
        <v>0</v>
      </c>
      <c r="U115" s="38"/>
      <c r="V115" s="38"/>
      <c r="W115" s="38"/>
      <c r="X115" s="38"/>
      <c r="Y115" s="38"/>
      <c r="Z115" s="38"/>
      <c r="AA115" s="38"/>
      <c r="AB115" s="38"/>
      <c r="AC115" s="38"/>
      <c r="AD115" s="38"/>
      <c r="AE115" s="38"/>
      <c r="AR115" s="164" t="s">
        <v>171</v>
      </c>
      <c r="AT115" s="164" t="s">
        <v>166</v>
      </c>
      <c r="AU115" s="164" t="s">
        <v>72</v>
      </c>
      <c r="AY115" s="19" t="s">
        <v>172</v>
      </c>
      <c r="BE115" s="165">
        <f>IF(N115="základní",J115,0)</f>
        <v>0</v>
      </c>
      <c r="BF115" s="165">
        <f>IF(N115="snížená",J115,0)</f>
        <v>0</v>
      </c>
      <c r="BG115" s="165">
        <f>IF(N115="zákl. přenesená",J115,0)</f>
        <v>0</v>
      </c>
      <c r="BH115" s="165">
        <f>IF(N115="sníž. přenesená",J115,0)</f>
        <v>0</v>
      </c>
      <c r="BI115" s="165">
        <f>IF(N115="nulová",J115,0)</f>
        <v>0</v>
      </c>
      <c r="BJ115" s="19" t="s">
        <v>79</v>
      </c>
      <c r="BK115" s="165">
        <f>ROUND(I115*H115,2)</f>
        <v>0</v>
      </c>
      <c r="BL115" s="19" t="s">
        <v>171</v>
      </c>
      <c r="BM115" s="164" t="s">
        <v>1259</v>
      </c>
    </row>
    <row r="116" s="2" customFormat="1">
      <c r="A116" s="38"/>
      <c r="B116" s="39"/>
      <c r="C116" s="38"/>
      <c r="D116" s="166" t="s">
        <v>174</v>
      </c>
      <c r="E116" s="38"/>
      <c r="F116" s="167" t="s">
        <v>1260</v>
      </c>
      <c r="G116" s="38"/>
      <c r="H116" s="38"/>
      <c r="I116" s="168"/>
      <c r="J116" s="38"/>
      <c r="K116" s="38"/>
      <c r="L116" s="39"/>
      <c r="M116" s="169"/>
      <c r="N116" s="170"/>
      <c r="O116" s="72"/>
      <c r="P116" s="72"/>
      <c r="Q116" s="72"/>
      <c r="R116" s="72"/>
      <c r="S116" s="72"/>
      <c r="T116" s="73"/>
      <c r="U116" s="38"/>
      <c r="V116" s="38"/>
      <c r="W116" s="38"/>
      <c r="X116" s="38"/>
      <c r="Y116" s="38"/>
      <c r="Z116" s="38"/>
      <c r="AA116" s="38"/>
      <c r="AB116" s="38"/>
      <c r="AC116" s="38"/>
      <c r="AD116" s="38"/>
      <c r="AE116" s="38"/>
      <c r="AT116" s="19" t="s">
        <v>174</v>
      </c>
      <c r="AU116" s="19" t="s">
        <v>72</v>
      </c>
    </row>
    <row r="117" s="10" customFormat="1">
      <c r="A117" s="10"/>
      <c r="B117" s="171"/>
      <c r="C117" s="10"/>
      <c r="D117" s="166" t="s">
        <v>176</v>
      </c>
      <c r="E117" s="172" t="s">
        <v>3</v>
      </c>
      <c r="F117" s="173" t="s">
        <v>1254</v>
      </c>
      <c r="G117" s="10"/>
      <c r="H117" s="174">
        <v>9.5199999999999996</v>
      </c>
      <c r="I117" s="175"/>
      <c r="J117" s="10"/>
      <c r="K117" s="10"/>
      <c r="L117" s="171"/>
      <c r="M117" s="176"/>
      <c r="N117" s="177"/>
      <c r="O117" s="177"/>
      <c r="P117" s="177"/>
      <c r="Q117" s="177"/>
      <c r="R117" s="177"/>
      <c r="S117" s="177"/>
      <c r="T117" s="178"/>
      <c r="U117" s="10"/>
      <c r="V117" s="10"/>
      <c r="W117" s="10"/>
      <c r="X117" s="10"/>
      <c r="Y117" s="10"/>
      <c r="Z117" s="10"/>
      <c r="AA117" s="10"/>
      <c r="AB117" s="10"/>
      <c r="AC117" s="10"/>
      <c r="AD117" s="10"/>
      <c r="AE117" s="10"/>
      <c r="AT117" s="172" t="s">
        <v>176</v>
      </c>
      <c r="AU117" s="172" t="s">
        <v>72</v>
      </c>
      <c r="AV117" s="10" t="s">
        <v>81</v>
      </c>
      <c r="AW117" s="10" t="s">
        <v>33</v>
      </c>
      <c r="AX117" s="10" t="s">
        <v>79</v>
      </c>
      <c r="AY117" s="172" t="s">
        <v>172</v>
      </c>
    </row>
    <row r="118" s="2" customFormat="1" ht="21.75" customHeight="1">
      <c r="A118" s="38"/>
      <c r="B118" s="152"/>
      <c r="C118" s="153" t="s">
        <v>225</v>
      </c>
      <c r="D118" s="153" t="s">
        <v>166</v>
      </c>
      <c r="E118" s="154" t="s">
        <v>219</v>
      </c>
      <c r="F118" s="155" t="s">
        <v>220</v>
      </c>
      <c r="G118" s="156" t="s">
        <v>221</v>
      </c>
      <c r="H118" s="157">
        <v>165</v>
      </c>
      <c r="I118" s="158"/>
      <c r="J118" s="159">
        <f>ROUND(I118*H118,2)</f>
        <v>0</v>
      </c>
      <c r="K118" s="155" t="s">
        <v>170</v>
      </c>
      <c r="L118" s="39"/>
      <c r="M118" s="160" t="s">
        <v>3</v>
      </c>
      <c r="N118" s="161" t="s">
        <v>43</v>
      </c>
      <c r="O118" s="72"/>
      <c r="P118" s="162">
        <f>O118*H118</f>
        <v>0</v>
      </c>
      <c r="Q118" s="162">
        <v>0</v>
      </c>
      <c r="R118" s="162">
        <f>Q118*H118</f>
        <v>0</v>
      </c>
      <c r="S118" s="162">
        <v>0</v>
      </c>
      <c r="T118" s="163">
        <f>S118*H118</f>
        <v>0</v>
      </c>
      <c r="U118" s="38"/>
      <c r="V118" s="38"/>
      <c r="W118" s="38"/>
      <c r="X118" s="38"/>
      <c r="Y118" s="38"/>
      <c r="Z118" s="38"/>
      <c r="AA118" s="38"/>
      <c r="AB118" s="38"/>
      <c r="AC118" s="38"/>
      <c r="AD118" s="38"/>
      <c r="AE118" s="38"/>
      <c r="AR118" s="164" t="s">
        <v>171</v>
      </c>
      <c r="AT118" s="164" t="s">
        <v>166</v>
      </c>
      <c r="AU118" s="164" t="s">
        <v>72</v>
      </c>
      <c r="AY118" s="19" t="s">
        <v>172</v>
      </c>
      <c r="BE118" s="165">
        <f>IF(N118="základní",J118,0)</f>
        <v>0</v>
      </c>
      <c r="BF118" s="165">
        <f>IF(N118="snížená",J118,0)</f>
        <v>0</v>
      </c>
      <c r="BG118" s="165">
        <f>IF(N118="zákl. přenesená",J118,0)</f>
        <v>0</v>
      </c>
      <c r="BH118" s="165">
        <f>IF(N118="sníž. přenesená",J118,0)</f>
        <v>0</v>
      </c>
      <c r="BI118" s="165">
        <f>IF(N118="nulová",J118,0)</f>
        <v>0</v>
      </c>
      <c r="BJ118" s="19" t="s">
        <v>79</v>
      </c>
      <c r="BK118" s="165">
        <f>ROUND(I118*H118,2)</f>
        <v>0</v>
      </c>
      <c r="BL118" s="19" t="s">
        <v>171</v>
      </c>
      <c r="BM118" s="164" t="s">
        <v>1261</v>
      </c>
    </row>
    <row r="119" s="2" customFormat="1">
      <c r="A119" s="38"/>
      <c r="B119" s="39"/>
      <c r="C119" s="38"/>
      <c r="D119" s="166" t="s">
        <v>174</v>
      </c>
      <c r="E119" s="38"/>
      <c r="F119" s="167" t="s">
        <v>223</v>
      </c>
      <c r="G119" s="38"/>
      <c r="H119" s="38"/>
      <c r="I119" s="168"/>
      <c r="J119" s="38"/>
      <c r="K119" s="38"/>
      <c r="L119" s="39"/>
      <c r="M119" s="169"/>
      <c r="N119" s="170"/>
      <c r="O119" s="72"/>
      <c r="P119" s="72"/>
      <c r="Q119" s="72"/>
      <c r="R119" s="72"/>
      <c r="S119" s="72"/>
      <c r="T119" s="73"/>
      <c r="U119" s="38"/>
      <c r="V119" s="38"/>
      <c r="W119" s="38"/>
      <c r="X119" s="38"/>
      <c r="Y119" s="38"/>
      <c r="Z119" s="38"/>
      <c r="AA119" s="38"/>
      <c r="AB119" s="38"/>
      <c r="AC119" s="38"/>
      <c r="AD119" s="38"/>
      <c r="AE119" s="38"/>
      <c r="AT119" s="19" t="s">
        <v>174</v>
      </c>
      <c r="AU119" s="19" t="s">
        <v>72</v>
      </c>
    </row>
    <row r="120" s="2" customFormat="1">
      <c r="A120" s="38"/>
      <c r="B120" s="39"/>
      <c r="C120" s="38"/>
      <c r="D120" s="166" t="s">
        <v>193</v>
      </c>
      <c r="E120" s="38"/>
      <c r="F120" s="179" t="s">
        <v>224</v>
      </c>
      <c r="G120" s="38"/>
      <c r="H120" s="38"/>
      <c r="I120" s="168"/>
      <c r="J120" s="38"/>
      <c r="K120" s="38"/>
      <c r="L120" s="39"/>
      <c r="M120" s="169"/>
      <c r="N120" s="170"/>
      <c r="O120" s="72"/>
      <c r="P120" s="72"/>
      <c r="Q120" s="72"/>
      <c r="R120" s="72"/>
      <c r="S120" s="72"/>
      <c r="T120" s="73"/>
      <c r="U120" s="38"/>
      <c r="V120" s="38"/>
      <c r="W120" s="38"/>
      <c r="X120" s="38"/>
      <c r="Y120" s="38"/>
      <c r="Z120" s="38"/>
      <c r="AA120" s="38"/>
      <c r="AB120" s="38"/>
      <c r="AC120" s="38"/>
      <c r="AD120" s="38"/>
      <c r="AE120" s="38"/>
      <c r="AT120" s="19" t="s">
        <v>193</v>
      </c>
      <c r="AU120" s="19" t="s">
        <v>72</v>
      </c>
    </row>
    <row r="121" s="2" customFormat="1" ht="21.75" customHeight="1">
      <c r="A121" s="38"/>
      <c r="B121" s="152"/>
      <c r="C121" s="153" t="s">
        <v>231</v>
      </c>
      <c r="D121" s="153" t="s">
        <v>166</v>
      </c>
      <c r="E121" s="154" t="s">
        <v>1262</v>
      </c>
      <c r="F121" s="155" t="s">
        <v>1263</v>
      </c>
      <c r="G121" s="156" t="s">
        <v>221</v>
      </c>
      <c r="H121" s="157">
        <v>10</v>
      </c>
      <c r="I121" s="158"/>
      <c r="J121" s="159">
        <f>ROUND(I121*H121,2)</f>
        <v>0</v>
      </c>
      <c r="K121" s="155" t="s">
        <v>170</v>
      </c>
      <c r="L121" s="39"/>
      <c r="M121" s="160" t="s">
        <v>3</v>
      </c>
      <c r="N121" s="161" t="s">
        <v>43</v>
      </c>
      <c r="O121" s="72"/>
      <c r="P121" s="162">
        <f>O121*H121</f>
        <v>0</v>
      </c>
      <c r="Q121" s="162">
        <v>0</v>
      </c>
      <c r="R121" s="162">
        <f>Q121*H121</f>
        <v>0</v>
      </c>
      <c r="S121" s="162">
        <v>0</v>
      </c>
      <c r="T121" s="163">
        <f>S121*H121</f>
        <v>0</v>
      </c>
      <c r="U121" s="38"/>
      <c r="V121" s="38"/>
      <c r="W121" s="38"/>
      <c r="X121" s="38"/>
      <c r="Y121" s="38"/>
      <c r="Z121" s="38"/>
      <c r="AA121" s="38"/>
      <c r="AB121" s="38"/>
      <c r="AC121" s="38"/>
      <c r="AD121" s="38"/>
      <c r="AE121" s="38"/>
      <c r="AR121" s="164" t="s">
        <v>171</v>
      </c>
      <c r="AT121" s="164" t="s">
        <v>166</v>
      </c>
      <c r="AU121" s="164" t="s">
        <v>72</v>
      </c>
      <c r="AY121" s="19" t="s">
        <v>172</v>
      </c>
      <c r="BE121" s="165">
        <f>IF(N121="základní",J121,0)</f>
        <v>0</v>
      </c>
      <c r="BF121" s="165">
        <f>IF(N121="snížená",J121,0)</f>
        <v>0</v>
      </c>
      <c r="BG121" s="165">
        <f>IF(N121="zákl. přenesená",J121,0)</f>
        <v>0</v>
      </c>
      <c r="BH121" s="165">
        <f>IF(N121="sníž. přenesená",J121,0)</f>
        <v>0</v>
      </c>
      <c r="BI121" s="165">
        <f>IF(N121="nulová",J121,0)</f>
        <v>0</v>
      </c>
      <c r="BJ121" s="19" t="s">
        <v>79</v>
      </c>
      <c r="BK121" s="165">
        <f>ROUND(I121*H121,2)</f>
        <v>0</v>
      </c>
      <c r="BL121" s="19" t="s">
        <v>171</v>
      </c>
      <c r="BM121" s="164" t="s">
        <v>1264</v>
      </c>
    </row>
    <row r="122" s="2" customFormat="1">
      <c r="A122" s="38"/>
      <c r="B122" s="39"/>
      <c r="C122" s="38"/>
      <c r="D122" s="166" t="s">
        <v>174</v>
      </c>
      <c r="E122" s="38"/>
      <c r="F122" s="167" t="s">
        <v>1265</v>
      </c>
      <c r="G122" s="38"/>
      <c r="H122" s="38"/>
      <c r="I122" s="168"/>
      <c r="J122" s="38"/>
      <c r="K122" s="38"/>
      <c r="L122" s="39"/>
      <c r="M122" s="169"/>
      <c r="N122" s="170"/>
      <c r="O122" s="72"/>
      <c r="P122" s="72"/>
      <c r="Q122" s="72"/>
      <c r="R122" s="72"/>
      <c r="S122" s="72"/>
      <c r="T122" s="73"/>
      <c r="U122" s="38"/>
      <c r="V122" s="38"/>
      <c r="W122" s="38"/>
      <c r="X122" s="38"/>
      <c r="Y122" s="38"/>
      <c r="Z122" s="38"/>
      <c r="AA122" s="38"/>
      <c r="AB122" s="38"/>
      <c r="AC122" s="38"/>
      <c r="AD122" s="38"/>
      <c r="AE122" s="38"/>
      <c r="AT122" s="19" t="s">
        <v>174</v>
      </c>
      <c r="AU122" s="19" t="s">
        <v>72</v>
      </c>
    </row>
    <row r="123" s="2" customFormat="1" ht="16.5" customHeight="1">
      <c r="A123" s="38"/>
      <c r="B123" s="152"/>
      <c r="C123" s="153" t="s">
        <v>236</v>
      </c>
      <c r="D123" s="153" t="s">
        <v>166</v>
      </c>
      <c r="E123" s="154" t="s">
        <v>1266</v>
      </c>
      <c r="F123" s="155" t="s">
        <v>1267</v>
      </c>
      <c r="G123" s="156" t="s">
        <v>1268</v>
      </c>
      <c r="H123" s="157">
        <v>20</v>
      </c>
      <c r="I123" s="158"/>
      <c r="J123" s="159">
        <f>ROUND(I123*H123,2)</f>
        <v>0</v>
      </c>
      <c r="K123" s="155" t="s">
        <v>170</v>
      </c>
      <c r="L123" s="39"/>
      <c r="M123" s="160" t="s">
        <v>3</v>
      </c>
      <c r="N123" s="161" t="s">
        <v>43</v>
      </c>
      <c r="O123" s="72"/>
      <c r="P123" s="162">
        <f>O123*H123</f>
        <v>0</v>
      </c>
      <c r="Q123" s="162">
        <v>0</v>
      </c>
      <c r="R123" s="162">
        <f>Q123*H123</f>
        <v>0</v>
      </c>
      <c r="S123" s="162">
        <v>0</v>
      </c>
      <c r="T123" s="163">
        <f>S123*H123</f>
        <v>0</v>
      </c>
      <c r="U123" s="38"/>
      <c r="V123" s="38"/>
      <c r="W123" s="38"/>
      <c r="X123" s="38"/>
      <c r="Y123" s="38"/>
      <c r="Z123" s="38"/>
      <c r="AA123" s="38"/>
      <c r="AB123" s="38"/>
      <c r="AC123" s="38"/>
      <c r="AD123" s="38"/>
      <c r="AE123" s="38"/>
      <c r="AR123" s="164" t="s">
        <v>171</v>
      </c>
      <c r="AT123" s="164" t="s">
        <v>166</v>
      </c>
      <c r="AU123" s="164" t="s">
        <v>72</v>
      </c>
      <c r="AY123" s="19" t="s">
        <v>172</v>
      </c>
      <c r="BE123" s="165">
        <f>IF(N123="základní",J123,0)</f>
        <v>0</v>
      </c>
      <c r="BF123" s="165">
        <f>IF(N123="snížená",J123,0)</f>
        <v>0</v>
      </c>
      <c r="BG123" s="165">
        <f>IF(N123="zákl. přenesená",J123,0)</f>
        <v>0</v>
      </c>
      <c r="BH123" s="165">
        <f>IF(N123="sníž. přenesená",J123,0)</f>
        <v>0</v>
      </c>
      <c r="BI123" s="165">
        <f>IF(N123="nulová",J123,0)</f>
        <v>0</v>
      </c>
      <c r="BJ123" s="19" t="s">
        <v>79</v>
      </c>
      <c r="BK123" s="165">
        <f>ROUND(I123*H123,2)</f>
        <v>0</v>
      </c>
      <c r="BL123" s="19" t="s">
        <v>171</v>
      </c>
      <c r="BM123" s="164" t="s">
        <v>1269</v>
      </c>
    </row>
    <row r="124" s="2" customFormat="1">
      <c r="A124" s="38"/>
      <c r="B124" s="39"/>
      <c r="C124" s="38"/>
      <c r="D124" s="166" t="s">
        <v>174</v>
      </c>
      <c r="E124" s="38"/>
      <c r="F124" s="167" t="s">
        <v>1270</v>
      </c>
      <c r="G124" s="38"/>
      <c r="H124" s="38"/>
      <c r="I124" s="168"/>
      <c r="J124" s="38"/>
      <c r="K124" s="38"/>
      <c r="L124" s="39"/>
      <c r="M124" s="169"/>
      <c r="N124" s="170"/>
      <c r="O124" s="72"/>
      <c r="P124" s="72"/>
      <c r="Q124" s="72"/>
      <c r="R124" s="72"/>
      <c r="S124" s="72"/>
      <c r="T124" s="73"/>
      <c r="U124" s="38"/>
      <c r="V124" s="38"/>
      <c r="W124" s="38"/>
      <c r="X124" s="38"/>
      <c r="Y124" s="38"/>
      <c r="Z124" s="38"/>
      <c r="AA124" s="38"/>
      <c r="AB124" s="38"/>
      <c r="AC124" s="38"/>
      <c r="AD124" s="38"/>
      <c r="AE124" s="38"/>
      <c r="AT124" s="19" t="s">
        <v>174</v>
      </c>
      <c r="AU124" s="19" t="s">
        <v>72</v>
      </c>
    </row>
    <row r="125" s="2" customFormat="1" ht="16.5" customHeight="1">
      <c r="A125" s="38"/>
      <c r="B125" s="152"/>
      <c r="C125" s="188" t="s">
        <v>241</v>
      </c>
      <c r="D125" s="188" t="s">
        <v>211</v>
      </c>
      <c r="E125" s="189" t="s">
        <v>1271</v>
      </c>
      <c r="F125" s="190" t="s">
        <v>1272</v>
      </c>
      <c r="G125" s="191" t="s">
        <v>221</v>
      </c>
      <c r="H125" s="192">
        <v>10</v>
      </c>
      <c r="I125" s="193"/>
      <c r="J125" s="194">
        <f>ROUND(I125*H125,2)</f>
        <v>0</v>
      </c>
      <c r="K125" s="190" t="s">
        <v>170</v>
      </c>
      <c r="L125" s="195"/>
      <c r="M125" s="196" t="s">
        <v>3</v>
      </c>
      <c r="N125" s="197" t="s">
        <v>43</v>
      </c>
      <c r="O125" s="72"/>
      <c r="P125" s="162">
        <f>O125*H125</f>
        <v>0</v>
      </c>
      <c r="Q125" s="162">
        <v>0.10299999999999999</v>
      </c>
      <c r="R125" s="162">
        <f>Q125*H125</f>
        <v>1.03</v>
      </c>
      <c r="S125" s="162">
        <v>0</v>
      </c>
      <c r="T125" s="163">
        <f>S125*H125</f>
        <v>0</v>
      </c>
      <c r="U125" s="38"/>
      <c r="V125" s="38"/>
      <c r="W125" s="38"/>
      <c r="X125" s="38"/>
      <c r="Y125" s="38"/>
      <c r="Z125" s="38"/>
      <c r="AA125" s="38"/>
      <c r="AB125" s="38"/>
      <c r="AC125" s="38"/>
      <c r="AD125" s="38"/>
      <c r="AE125" s="38"/>
      <c r="AR125" s="164" t="s">
        <v>218</v>
      </c>
      <c r="AT125" s="164" t="s">
        <v>211</v>
      </c>
      <c r="AU125" s="164" t="s">
        <v>72</v>
      </c>
      <c r="AY125" s="19" t="s">
        <v>172</v>
      </c>
      <c r="BE125" s="165">
        <f>IF(N125="základní",J125,0)</f>
        <v>0</v>
      </c>
      <c r="BF125" s="165">
        <f>IF(N125="snížená",J125,0)</f>
        <v>0</v>
      </c>
      <c r="BG125" s="165">
        <f>IF(N125="zákl. přenesená",J125,0)</f>
        <v>0</v>
      </c>
      <c r="BH125" s="165">
        <f>IF(N125="sníž. přenesená",J125,0)</f>
        <v>0</v>
      </c>
      <c r="BI125" s="165">
        <f>IF(N125="nulová",J125,0)</f>
        <v>0</v>
      </c>
      <c r="BJ125" s="19" t="s">
        <v>79</v>
      </c>
      <c r="BK125" s="165">
        <f>ROUND(I125*H125,2)</f>
        <v>0</v>
      </c>
      <c r="BL125" s="19" t="s">
        <v>171</v>
      </c>
      <c r="BM125" s="164" t="s">
        <v>1273</v>
      </c>
    </row>
    <row r="126" s="2" customFormat="1">
      <c r="A126" s="38"/>
      <c r="B126" s="39"/>
      <c r="C126" s="38"/>
      <c r="D126" s="166" t="s">
        <v>174</v>
      </c>
      <c r="E126" s="38"/>
      <c r="F126" s="167" t="s">
        <v>1272</v>
      </c>
      <c r="G126" s="38"/>
      <c r="H126" s="38"/>
      <c r="I126" s="168"/>
      <c r="J126" s="38"/>
      <c r="K126" s="38"/>
      <c r="L126" s="39"/>
      <c r="M126" s="169"/>
      <c r="N126" s="170"/>
      <c r="O126" s="72"/>
      <c r="P126" s="72"/>
      <c r="Q126" s="72"/>
      <c r="R126" s="72"/>
      <c r="S126" s="72"/>
      <c r="T126" s="73"/>
      <c r="U126" s="38"/>
      <c r="V126" s="38"/>
      <c r="W126" s="38"/>
      <c r="X126" s="38"/>
      <c r="Y126" s="38"/>
      <c r="Z126" s="38"/>
      <c r="AA126" s="38"/>
      <c r="AB126" s="38"/>
      <c r="AC126" s="38"/>
      <c r="AD126" s="38"/>
      <c r="AE126" s="38"/>
      <c r="AT126" s="19" t="s">
        <v>174</v>
      </c>
      <c r="AU126" s="19" t="s">
        <v>72</v>
      </c>
    </row>
    <row r="127" s="2" customFormat="1" ht="16.5" customHeight="1">
      <c r="A127" s="38"/>
      <c r="B127" s="152"/>
      <c r="C127" s="153" t="s">
        <v>246</v>
      </c>
      <c r="D127" s="153" t="s">
        <v>166</v>
      </c>
      <c r="E127" s="154" t="s">
        <v>226</v>
      </c>
      <c r="F127" s="155" t="s">
        <v>227</v>
      </c>
      <c r="G127" s="156" t="s">
        <v>221</v>
      </c>
      <c r="H127" s="157">
        <v>173</v>
      </c>
      <c r="I127" s="158"/>
      <c r="J127" s="159">
        <f>ROUND(I127*H127,2)</f>
        <v>0</v>
      </c>
      <c r="K127" s="155" t="s">
        <v>170</v>
      </c>
      <c r="L127" s="39"/>
      <c r="M127" s="160" t="s">
        <v>3</v>
      </c>
      <c r="N127" s="161" t="s">
        <v>43</v>
      </c>
      <c r="O127" s="72"/>
      <c r="P127" s="162">
        <f>O127*H127</f>
        <v>0</v>
      </c>
      <c r="Q127" s="162">
        <v>0</v>
      </c>
      <c r="R127" s="162">
        <f>Q127*H127</f>
        <v>0</v>
      </c>
      <c r="S127" s="162">
        <v>0</v>
      </c>
      <c r="T127" s="163">
        <f>S127*H127</f>
        <v>0</v>
      </c>
      <c r="U127" s="38"/>
      <c r="V127" s="38"/>
      <c r="W127" s="38"/>
      <c r="X127" s="38"/>
      <c r="Y127" s="38"/>
      <c r="Z127" s="38"/>
      <c r="AA127" s="38"/>
      <c r="AB127" s="38"/>
      <c r="AC127" s="38"/>
      <c r="AD127" s="38"/>
      <c r="AE127" s="38"/>
      <c r="AR127" s="164" t="s">
        <v>171</v>
      </c>
      <c r="AT127" s="164" t="s">
        <v>166</v>
      </c>
      <c r="AU127" s="164" t="s">
        <v>72</v>
      </c>
      <c r="AY127" s="19" t="s">
        <v>172</v>
      </c>
      <c r="BE127" s="165">
        <f>IF(N127="základní",J127,0)</f>
        <v>0</v>
      </c>
      <c r="BF127" s="165">
        <f>IF(N127="snížená",J127,0)</f>
        <v>0</v>
      </c>
      <c r="BG127" s="165">
        <f>IF(N127="zákl. přenesená",J127,0)</f>
        <v>0</v>
      </c>
      <c r="BH127" s="165">
        <f>IF(N127="sníž. přenesená",J127,0)</f>
        <v>0</v>
      </c>
      <c r="BI127" s="165">
        <f>IF(N127="nulová",J127,0)</f>
        <v>0</v>
      </c>
      <c r="BJ127" s="19" t="s">
        <v>79</v>
      </c>
      <c r="BK127" s="165">
        <f>ROUND(I127*H127,2)</f>
        <v>0</v>
      </c>
      <c r="BL127" s="19" t="s">
        <v>171</v>
      </c>
      <c r="BM127" s="164" t="s">
        <v>1274</v>
      </c>
    </row>
    <row r="128" s="2" customFormat="1">
      <c r="A128" s="38"/>
      <c r="B128" s="39"/>
      <c r="C128" s="38"/>
      <c r="D128" s="166" t="s">
        <v>174</v>
      </c>
      <c r="E128" s="38"/>
      <c r="F128" s="167" t="s">
        <v>229</v>
      </c>
      <c r="G128" s="38"/>
      <c r="H128" s="38"/>
      <c r="I128" s="168"/>
      <c r="J128" s="38"/>
      <c r="K128" s="38"/>
      <c r="L128" s="39"/>
      <c r="M128" s="169"/>
      <c r="N128" s="170"/>
      <c r="O128" s="72"/>
      <c r="P128" s="72"/>
      <c r="Q128" s="72"/>
      <c r="R128" s="72"/>
      <c r="S128" s="72"/>
      <c r="T128" s="73"/>
      <c r="U128" s="38"/>
      <c r="V128" s="38"/>
      <c r="W128" s="38"/>
      <c r="X128" s="38"/>
      <c r="Y128" s="38"/>
      <c r="Z128" s="38"/>
      <c r="AA128" s="38"/>
      <c r="AB128" s="38"/>
      <c r="AC128" s="38"/>
      <c r="AD128" s="38"/>
      <c r="AE128" s="38"/>
      <c r="AT128" s="19" t="s">
        <v>174</v>
      </c>
      <c r="AU128" s="19" t="s">
        <v>72</v>
      </c>
    </row>
    <row r="129" s="10" customFormat="1">
      <c r="A129" s="10"/>
      <c r="B129" s="171"/>
      <c r="C129" s="10"/>
      <c r="D129" s="166" t="s">
        <v>176</v>
      </c>
      <c r="E129" s="172" t="s">
        <v>3</v>
      </c>
      <c r="F129" s="173" t="s">
        <v>1275</v>
      </c>
      <c r="G129" s="10"/>
      <c r="H129" s="174">
        <v>173</v>
      </c>
      <c r="I129" s="175"/>
      <c r="J129" s="10"/>
      <c r="K129" s="10"/>
      <c r="L129" s="171"/>
      <c r="M129" s="176"/>
      <c r="N129" s="177"/>
      <c r="O129" s="177"/>
      <c r="P129" s="177"/>
      <c r="Q129" s="177"/>
      <c r="R129" s="177"/>
      <c r="S129" s="177"/>
      <c r="T129" s="178"/>
      <c r="U129" s="10"/>
      <c r="V129" s="10"/>
      <c r="W129" s="10"/>
      <c r="X129" s="10"/>
      <c r="Y129" s="10"/>
      <c r="Z129" s="10"/>
      <c r="AA129" s="10"/>
      <c r="AB129" s="10"/>
      <c r="AC129" s="10"/>
      <c r="AD129" s="10"/>
      <c r="AE129" s="10"/>
      <c r="AT129" s="172" t="s">
        <v>176</v>
      </c>
      <c r="AU129" s="172" t="s">
        <v>72</v>
      </c>
      <c r="AV129" s="10" t="s">
        <v>81</v>
      </c>
      <c r="AW129" s="10" t="s">
        <v>33</v>
      </c>
      <c r="AX129" s="10" t="s">
        <v>79</v>
      </c>
      <c r="AY129" s="172" t="s">
        <v>172</v>
      </c>
    </row>
    <row r="130" s="2" customFormat="1" ht="16.5" customHeight="1">
      <c r="A130" s="38"/>
      <c r="B130" s="152"/>
      <c r="C130" s="153" t="s">
        <v>252</v>
      </c>
      <c r="D130" s="153" t="s">
        <v>166</v>
      </c>
      <c r="E130" s="154" t="s">
        <v>977</v>
      </c>
      <c r="F130" s="155" t="s">
        <v>978</v>
      </c>
      <c r="G130" s="156" t="s">
        <v>221</v>
      </c>
      <c r="H130" s="157">
        <v>67</v>
      </c>
      <c r="I130" s="158"/>
      <c r="J130" s="159">
        <f>ROUND(I130*H130,2)</f>
        <v>0</v>
      </c>
      <c r="K130" s="155" t="s">
        <v>170</v>
      </c>
      <c r="L130" s="39"/>
      <c r="M130" s="160" t="s">
        <v>3</v>
      </c>
      <c r="N130" s="161" t="s">
        <v>43</v>
      </c>
      <c r="O130" s="72"/>
      <c r="P130" s="162">
        <f>O130*H130</f>
        <v>0</v>
      </c>
      <c r="Q130" s="162">
        <v>0</v>
      </c>
      <c r="R130" s="162">
        <f>Q130*H130</f>
        <v>0</v>
      </c>
      <c r="S130" s="162">
        <v>0</v>
      </c>
      <c r="T130" s="163">
        <f>S130*H130</f>
        <v>0</v>
      </c>
      <c r="U130" s="38"/>
      <c r="V130" s="38"/>
      <c r="W130" s="38"/>
      <c r="X130" s="38"/>
      <c r="Y130" s="38"/>
      <c r="Z130" s="38"/>
      <c r="AA130" s="38"/>
      <c r="AB130" s="38"/>
      <c r="AC130" s="38"/>
      <c r="AD130" s="38"/>
      <c r="AE130" s="38"/>
      <c r="AR130" s="164" t="s">
        <v>171</v>
      </c>
      <c r="AT130" s="164" t="s">
        <v>166</v>
      </c>
      <c r="AU130" s="164" t="s">
        <v>72</v>
      </c>
      <c r="AY130" s="19" t="s">
        <v>172</v>
      </c>
      <c r="BE130" s="165">
        <f>IF(N130="základní",J130,0)</f>
        <v>0</v>
      </c>
      <c r="BF130" s="165">
        <f>IF(N130="snížená",J130,0)</f>
        <v>0</v>
      </c>
      <c r="BG130" s="165">
        <f>IF(N130="zákl. přenesená",J130,0)</f>
        <v>0</v>
      </c>
      <c r="BH130" s="165">
        <f>IF(N130="sníž. přenesená",J130,0)</f>
        <v>0</v>
      </c>
      <c r="BI130" s="165">
        <f>IF(N130="nulová",J130,0)</f>
        <v>0</v>
      </c>
      <c r="BJ130" s="19" t="s">
        <v>79</v>
      </c>
      <c r="BK130" s="165">
        <f>ROUND(I130*H130,2)</f>
        <v>0</v>
      </c>
      <c r="BL130" s="19" t="s">
        <v>171</v>
      </c>
      <c r="BM130" s="164" t="s">
        <v>1276</v>
      </c>
    </row>
    <row r="131" s="2" customFormat="1">
      <c r="A131" s="38"/>
      <c r="B131" s="39"/>
      <c r="C131" s="38"/>
      <c r="D131" s="166" t="s">
        <v>174</v>
      </c>
      <c r="E131" s="38"/>
      <c r="F131" s="167" t="s">
        <v>980</v>
      </c>
      <c r="G131" s="38"/>
      <c r="H131" s="38"/>
      <c r="I131" s="168"/>
      <c r="J131" s="38"/>
      <c r="K131" s="38"/>
      <c r="L131" s="39"/>
      <c r="M131" s="169"/>
      <c r="N131" s="170"/>
      <c r="O131" s="72"/>
      <c r="P131" s="72"/>
      <c r="Q131" s="72"/>
      <c r="R131" s="72"/>
      <c r="S131" s="72"/>
      <c r="T131" s="73"/>
      <c r="U131" s="38"/>
      <c r="V131" s="38"/>
      <c r="W131" s="38"/>
      <c r="X131" s="38"/>
      <c r="Y131" s="38"/>
      <c r="Z131" s="38"/>
      <c r="AA131" s="38"/>
      <c r="AB131" s="38"/>
      <c r="AC131" s="38"/>
      <c r="AD131" s="38"/>
      <c r="AE131" s="38"/>
      <c r="AT131" s="19" t="s">
        <v>174</v>
      </c>
      <c r="AU131" s="19" t="s">
        <v>72</v>
      </c>
    </row>
    <row r="132" s="2" customFormat="1" ht="16.5" customHeight="1">
      <c r="A132" s="38"/>
      <c r="B132" s="152"/>
      <c r="C132" s="188" t="s">
        <v>9</v>
      </c>
      <c r="D132" s="188" t="s">
        <v>211</v>
      </c>
      <c r="E132" s="189" t="s">
        <v>981</v>
      </c>
      <c r="F132" s="190" t="s">
        <v>982</v>
      </c>
      <c r="G132" s="191" t="s">
        <v>221</v>
      </c>
      <c r="H132" s="192">
        <v>64</v>
      </c>
      <c r="I132" s="193"/>
      <c r="J132" s="194">
        <f>ROUND(I132*H132,2)</f>
        <v>0</v>
      </c>
      <c r="K132" s="190" t="s">
        <v>170</v>
      </c>
      <c r="L132" s="195"/>
      <c r="M132" s="196" t="s">
        <v>3</v>
      </c>
      <c r="N132" s="197" t="s">
        <v>43</v>
      </c>
      <c r="O132" s="72"/>
      <c r="P132" s="162">
        <f>O132*H132</f>
        <v>0</v>
      </c>
      <c r="Q132" s="162">
        <v>0.01006</v>
      </c>
      <c r="R132" s="162">
        <f>Q132*H132</f>
        <v>0.64383999999999997</v>
      </c>
      <c r="S132" s="162">
        <v>0</v>
      </c>
      <c r="T132" s="163">
        <f>S132*H132</f>
        <v>0</v>
      </c>
      <c r="U132" s="38"/>
      <c r="V132" s="38"/>
      <c r="W132" s="38"/>
      <c r="X132" s="38"/>
      <c r="Y132" s="38"/>
      <c r="Z132" s="38"/>
      <c r="AA132" s="38"/>
      <c r="AB132" s="38"/>
      <c r="AC132" s="38"/>
      <c r="AD132" s="38"/>
      <c r="AE132" s="38"/>
      <c r="AR132" s="164" t="s">
        <v>218</v>
      </c>
      <c r="AT132" s="164" t="s">
        <v>211</v>
      </c>
      <c r="AU132" s="164" t="s">
        <v>72</v>
      </c>
      <c r="AY132" s="19" t="s">
        <v>172</v>
      </c>
      <c r="BE132" s="165">
        <f>IF(N132="základní",J132,0)</f>
        <v>0</v>
      </c>
      <c r="BF132" s="165">
        <f>IF(N132="snížená",J132,0)</f>
        <v>0</v>
      </c>
      <c r="BG132" s="165">
        <f>IF(N132="zákl. přenesená",J132,0)</f>
        <v>0</v>
      </c>
      <c r="BH132" s="165">
        <f>IF(N132="sníž. přenesená",J132,0)</f>
        <v>0</v>
      </c>
      <c r="BI132" s="165">
        <f>IF(N132="nulová",J132,0)</f>
        <v>0</v>
      </c>
      <c r="BJ132" s="19" t="s">
        <v>79</v>
      </c>
      <c r="BK132" s="165">
        <f>ROUND(I132*H132,2)</f>
        <v>0</v>
      </c>
      <c r="BL132" s="19" t="s">
        <v>171</v>
      </c>
      <c r="BM132" s="164" t="s">
        <v>1277</v>
      </c>
    </row>
    <row r="133" s="2" customFormat="1">
      <c r="A133" s="38"/>
      <c r="B133" s="39"/>
      <c r="C133" s="38"/>
      <c r="D133" s="166" t="s">
        <v>174</v>
      </c>
      <c r="E133" s="38"/>
      <c r="F133" s="167" t="s">
        <v>982</v>
      </c>
      <c r="G133" s="38"/>
      <c r="H133" s="38"/>
      <c r="I133" s="168"/>
      <c r="J133" s="38"/>
      <c r="K133" s="38"/>
      <c r="L133" s="39"/>
      <c r="M133" s="169"/>
      <c r="N133" s="170"/>
      <c r="O133" s="72"/>
      <c r="P133" s="72"/>
      <c r="Q133" s="72"/>
      <c r="R133" s="72"/>
      <c r="S133" s="72"/>
      <c r="T133" s="73"/>
      <c r="U133" s="38"/>
      <c r="V133" s="38"/>
      <c r="W133" s="38"/>
      <c r="X133" s="38"/>
      <c r="Y133" s="38"/>
      <c r="Z133" s="38"/>
      <c r="AA133" s="38"/>
      <c r="AB133" s="38"/>
      <c r="AC133" s="38"/>
      <c r="AD133" s="38"/>
      <c r="AE133" s="38"/>
      <c r="AT133" s="19" t="s">
        <v>174</v>
      </c>
      <c r="AU133" s="19" t="s">
        <v>72</v>
      </c>
    </row>
    <row r="134" s="2" customFormat="1" ht="16.5" customHeight="1">
      <c r="A134" s="38"/>
      <c r="B134" s="152"/>
      <c r="C134" s="188" t="s">
        <v>262</v>
      </c>
      <c r="D134" s="188" t="s">
        <v>211</v>
      </c>
      <c r="E134" s="189" t="s">
        <v>984</v>
      </c>
      <c r="F134" s="190" t="s">
        <v>985</v>
      </c>
      <c r="G134" s="191" t="s">
        <v>221</v>
      </c>
      <c r="H134" s="192">
        <v>3</v>
      </c>
      <c r="I134" s="193"/>
      <c r="J134" s="194">
        <f>ROUND(I134*H134,2)</f>
        <v>0</v>
      </c>
      <c r="K134" s="190" t="s">
        <v>170</v>
      </c>
      <c r="L134" s="195"/>
      <c r="M134" s="196" t="s">
        <v>3</v>
      </c>
      <c r="N134" s="197" t="s">
        <v>43</v>
      </c>
      <c r="O134" s="72"/>
      <c r="P134" s="162">
        <f>O134*H134</f>
        <v>0</v>
      </c>
      <c r="Q134" s="162">
        <v>0.01014</v>
      </c>
      <c r="R134" s="162">
        <f>Q134*H134</f>
        <v>0.030419999999999999</v>
      </c>
      <c r="S134" s="162">
        <v>0</v>
      </c>
      <c r="T134" s="163">
        <f>S134*H134</f>
        <v>0</v>
      </c>
      <c r="U134" s="38"/>
      <c r="V134" s="38"/>
      <c r="W134" s="38"/>
      <c r="X134" s="38"/>
      <c r="Y134" s="38"/>
      <c r="Z134" s="38"/>
      <c r="AA134" s="38"/>
      <c r="AB134" s="38"/>
      <c r="AC134" s="38"/>
      <c r="AD134" s="38"/>
      <c r="AE134" s="38"/>
      <c r="AR134" s="164" t="s">
        <v>218</v>
      </c>
      <c r="AT134" s="164" t="s">
        <v>211</v>
      </c>
      <c r="AU134" s="164" t="s">
        <v>72</v>
      </c>
      <c r="AY134" s="19" t="s">
        <v>172</v>
      </c>
      <c r="BE134" s="165">
        <f>IF(N134="základní",J134,0)</f>
        <v>0</v>
      </c>
      <c r="BF134" s="165">
        <f>IF(N134="snížená",J134,0)</f>
        <v>0</v>
      </c>
      <c r="BG134" s="165">
        <f>IF(N134="zákl. přenesená",J134,0)</f>
        <v>0</v>
      </c>
      <c r="BH134" s="165">
        <f>IF(N134="sníž. přenesená",J134,0)</f>
        <v>0</v>
      </c>
      <c r="BI134" s="165">
        <f>IF(N134="nulová",J134,0)</f>
        <v>0</v>
      </c>
      <c r="BJ134" s="19" t="s">
        <v>79</v>
      </c>
      <c r="BK134" s="165">
        <f>ROUND(I134*H134,2)</f>
        <v>0</v>
      </c>
      <c r="BL134" s="19" t="s">
        <v>171</v>
      </c>
      <c r="BM134" s="164" t="s">
        <v>1278</v>
      </c>
    </row>
    <row r="135" s="2" customFormat="1">
      <c r="A135" s="38"/>
      <c r="B135" s="39"/>
      <c r="C135" s="38"/>
      <c r="D135" s="166" t="s">
        <v>174</v>
      </c>
      <c r="E135" s="38"/>
      <c r="F135" s="167" t="s">
        <v>985</v>
      </c>
      <c r="G135" s="38"/>
      <c r="H135" s="38"/>
      <c r="I135" s="168"/>
      <c r="J135" s="38"/>
      <c r="K135" s="38"/>
      <c r="L135" s="39"/>
      <c r="M135" s="169"/>
      <c r="N135" s="170"/>
      <c r="O135" s="72"/>
      <c r="P135" s="72"/>
      <c r="Q135" s="72"/>
      <c r="R135" s="72"/>
      <c r="S135" s="72"/>
      <c r="T135" s="73"/>
      <c r="U135" s="38"/>
      <c r="V135" s="38"/>
      <c r="W135" s="38"/>
      <c r="X135" s="38"/>
      <c r="Y135" s="38"/>
      <c r="Z135" s="38"/>
      <c r="AA135" s="38"/>
      <c r="AB135" s="38"/>
      <c r="AC135" s="38"/>
      <c r="AD135" s="38"/>
      <c r="AE135" s="38"/>
      <c r="AT135" s="19" t="s">
        <v>174</v>
      </c>
      <c r="AU135" s="19" t="s">
        <v>72</v>
      </c>
    </row>
    <row r="136" s="2" customFormat="1" ht="16.5" customHeight="1">
      <c r="A136" s="38"/>
      <c r="B136" s="152"/>
      <c r="C136" s="188" t="s">
        <v>266</v>
      </c>
      <c r="D136" s="188" t="s">
        <v>211</v>
      </c>
      <c r="E136" s="189" t="s">
        <v>237</v>
      </c>
      <c r="F136" s="190" t="s">
        <v>238</v>
      </c>
      <c r="G136" s="191" t="s">
        <v>221</v>
      </c>
      <c r="H136" s="192">
        <v>1140</v>
      </c>
      <c r="I136" s="193"/>
      <c r="J136" s="194">
        <f>ROUND(I136*H136,2)</f>
        <v>0</v>
      </c>
      <c r="K136" s="190" t="s">
        <v>170</v>
      </c>
      <c r="L136" s="195"/>
      <c r="M136" s="196" t="s">
        <v>3</v>
      </c>
      <c r="N136" s="197" t="s">
        <v>43</v>
      </c>
      <c r="O136" s="72"/>
      <c r="P136" s="162">
        <f>O136*H136</f>
        <v>0</v>
      </c>
      <c r="Q136" s="162">
        <v>0.00018000000000000001</v>
      </c>
      <c r="R136" s="162">
        <f>Q136*H136</f>
        <v>0.20520000000000002</v>
      </c>
      <c r="S136" s="162">
        <v>0</v>
      </c>
      <c r="T136" s="163">
        <f>S136*H136</f>
        <v>0</v>
      </c>
      <c r="U136" s="38"/>
      <c r="V136" s="38"/>
      <c r="W136" s="38"/>
      <c r="X136" s="38"/>
      <c r="Y136" s="38"/>
      <c r="Z136" s="38"/>
      <c r="AA136" s="38"/>
      <c r="AB136" s="38"/>
      <c r="AC136" s="38"/>
      <c r="AD136" s="38"/>
      <c r="AE136" s="38"/>
      <c r="AR136" s="164" t="s">
        <v>215</v>
      </c>
      <c r="AT136" s="164" t="s">
        <v>211</v>
      </c>
      <c r="AU136" s="164" t="s">
        <v>72</v>
      </c>
      <c r="AY136" s="19" t="s">
        <v>172</v>
      </c>
      <c r="BE136" s="165">
        <f>IF(N136="základní",J136,0)</f>
        <v>0</v>
      </c>
      <c r="BF136" s="165">
        <f>IF(N136="snížená",J136,0)</f>
        <v>0</v>
      </c>
      <c r="BG136" s="165">
        <f>IF(N136="zákl. přenesená",J136,0)</f>
        <v>0</v>
      </c>
      <c r="BH136" s="165">
        <f>IF(N136="sníž. přenesená",J136,0)</f>
        <v>0</v>
      </c>
      <c r="BI136" s="165">
        <f>IF(N136="nulová",J136,0)</f>
        <v>0</v>
      </c>
      <c r="BJ136" s="19" t="s">
        <v>79</v>
      </c>
      <c r="BK136" s="165">
        <f>ROUND(I136*H136,2)</f>
        <v>0</v>
      </c>
      <c r="BL136" s="19" t="s">
        <v>215</v>
      </c>
      <c r="BM136" s="164" t="s">
        <v>1279</v>
      </c>
    </row>
    <row r="137" s="2" customFormat="1">
      <c r="A137" s="38"/>
      <c r="B137" s="39"/>
      <c r="C137" s="38"/>
      <c r="D137" s="166" t="s">
        <v>174</v>
      </c>
      <c r="E137" s="38"/>
      <c r="F137" s="167" t="s">
        <v>238</v>
      </c>
      <c r="G137" s="38"/>
      <c r="H137" s="38"/>
      <c r="I137" s="168"/>
      <c r="J137" s="38"/>
      <c r="K137" s="38"/>
      <c r="L137" s="39"/>
      <c r="M137" s="169"/>
      <c r="N137" s="170"/>
      <c r="O137" s="72"/>
      <c r="P137" s="72"/>
      <c r="Q137" s="72"/>
      <c r="R137" s="72"/>
      <c r="S137" s="72"/>
      <c r="T137" s="73"/>
      <c r="U137" s="38"/>
      <c r="V137" s="38"/>
      <c r="W137" s="38"/>
      <c r="X137" s="38"/>
      <c r="Y137" s="38"/>
      <c r="Z137" s="38"/>
      <c r="AA137" s="38"/>
      <c r="AB137" s="38"/>
      <c r="AC137" s="38"/>
      <c r="AD137" s="38"/>
      <c r="AE137" s="38"/>
      <c r="AT137" s="19" t="s">
        <v>174</v>
      </c>
      <c r="AU137" s="19" t="s">
        <v>72</v>
      </c>
    </row>
    <row r="138" s="10" customFormat="1">
      <c r="A138" s="10"/>
      <c r="B138" s="171"/>
      <c r="C138" s="10"/>
      <c r="D138" s="166" t="s">
        <v>176</v>
      </c>
      <c r="E138" s="172" t="s">
        <v>3</v>
      </c>
      <c r="F138" s="173" t="s">
        <v>1280</v>
      </c>
      <c r="G138" s="10"/>
      <c r="H138" s="174">
        <v>1140</v>
      </c>
      <c r="I138" s="175"/>
      <c r="J138" s="10"/>
      <c r="K138" s="10"/>
      <c r="L138" s="171"/>
      <c r="M138" s="176"/>
      <c r="N138" s="177"/>
      <c r="O138" s="177"/>
      <c r="P138" s="177"/>
      <c r="Q138" s="177"/>
      <c r="R138" s="177"/>
      <c r="S138" s="177"/>
      <c r="T138" s="178"/>
      <c r="U138" s="10"/>
      <c r="V138" s="10"/>
      <c r="W138" s="10"/>
      <c r="X138" s="10"/>
      <c r="Y138" s="10"/>
      <c r="Z138" s="10"/>
      <c r="AA138" s="10"/>
      <c r="AB138" s="10"/>
      <c r="AC138" s="10"/>
      <c r="AD138" s="10"/>
      <c r="AE138" s="10"/>
      <c r="AT138" s="172" t="s">
        <v>176</v>
      </c>
      <c r="AU138" s="172" t="s">
        <v>72</v>
      </c>
      <c r="AV138" s="10" t="s">
        <v>81</v>
      </c>
      <c r="AW138" s="10" t="s">
        <v>33</v>
      </c>
      <c r="AX138" s="10" t="s">
        <v>79</v>
      </c>
      <c r="AY138" s="172" t="s">
        <v>172</v>
      </c>
    </row>
    <row r="139" s="2" customFormat="1" ht="16.5" customHeight="1">
      <c r="A139" s="38"/>
      <c r="B139" s="152"/>
      <c r="C139" s="188" t="s">
        <v>271</v>
      </c>
      <c r="D139" s="188" t="s">
        <v>211</v>
      </c>
      <c r="E139" s="189" t="s">
        <v>242</v>
      </c>
      <c r="F139" s="190" t="s">
        <v>243</v>
      </c>
      <c r="G139" s="191" t="s">
        <v>221</v>
      </c>
      <c r="H139" s="192">
        <v>2280</v>
      </c>
      <c r="I139" s="193"/>
      <c r="J139" s="194">
        <f>ROUND(I139*H139,2)</f>
        <v>0</v>
      </c>
      <c r="K139" s="190" t="s">
        <v>170</v>
      </c>
      <c r="L139" s="195"/>
      <c r="M139" s="196" t="s">
        <v>3</v>
      </c>
      <c r="N139" s="197" t="s">
        <v>43</v>
      </c>
      <c r="O139" s="72"/>
      <c r="P139" s="162">
        <f>O139*H139</f>
        <v>0</v>
      </c>
      <c r="Q139" s="162">
        <v>0.00123</v>
      </c>
      <c r="R139" s="162">
        <f>Q139*H139</f>
        <v>2.8043999999999998</v>
      </c>
      <c r="S139" s="162">
        <v>0</v>
      </c>
      <c r="T139" s="163">
        <f>S139*H139</f>
        <v>0</v>
      </c>
      <c r="U139" s="38"/>
      <c r="V139" s="38"/>
      <c r="W139" s="38"/>
      <c r="X139" s="38"/>
      <c r="Y139" s="38"/>
      <c r="Z139" s="38"/>
      <c r="AA139" s="38"/>
      <c r="AB139" s="38"/>
      <c r="AC139" s="38"/>
      <c r="AD139" s="38"/>
      <c r="AE139" s="38"/>
      <c r="AR139" s="164" t="s">
        <v>215</v>
      </c>
      <c r="AT139" s="164" t="s">
        <v>211</v>
      </c>
      <c r="AU139" s="164" t="s">
        <v>72</v>
      </c>
      <c r="AY139" s="19" t="s">
        <v>172</v>
      </c>
      <c r="BE139" s="165">
        <f>IF(N139="základní",J139,0)</f>
        <v>0</v>
      </c>
      <c r="BF139" s="165">
        <f>IF(N139="snížená",J139,0)</f>
        <v>0</v>
      </c>
      <c r="BG139" s="165">
        <f>IF(N139="zákl. přenesená",J139,0)</f>
        <v>0</v>
      </c>
      <c r="BH139" s="165">
        <f>IF(N139="sníž. přenesená",J139,0)</f>
        <v>0</v>
      </c>
      <c r="BI139" s="165">
        <f>IF(N139="nulová",J139,0)</f>
        <v>0</v>
      </c>
      <c r="BJ139" s="19" t="s">
        <v>79</v>
      </c>
      <c r="BK139" s="165">
        <f>ROUND(I139*H139,2)</f>
        <v>0</v>
      </c>
      <c r="BL139" s="19" t="s">
        <v>215</v>
      </c>
      <c r="BM139" s="164" t="s">
        <v>1281</v>
      </c>
    </row>
    <row r="140" s="2" customFormat="1">
      <c r="A140" s="38"/>
      <c r="B140" s="39"/>
      <c r="C140" s="38"/>
      <c r="D140" s="166" t="s">
        <v>174</v>
      </c>
      <c r="E140" s="38"/>
      <c r="F140" s="167" t="s">
        <v>243</v>
      </c>
      <c r="G140" s="38"/>
      <c r="H140" s="38"/>
      <c r="I140" s="168"/>
      <c r="J140" s="38"/>
      <c r="K140" s="38"/>
      <c r="L140" s="39"/>
      <c r="M140" s="169"/>
      <c r="N140" s="170"/>
      <c r="O140" s="72"/>
      <c r="P140" s="72"/>
      <c r="Q140" s="72"/>
      <c r="R140" s="72"/>
      <c r="S140" s="72"/>
      <c r="T140" s="73"/>
      <c r="U140" s="38"/>
      <c r="V140" s="38"/>
      <c r="W140" s="38"/>
      <c r="X140" s="38"/>
      <c r="Y140" s="38"/>
      <c r="Z140" s="38"/>
      <c r="AA140" s="38"/>
      <c r="AB140" s="38"/>
      <c r="AC140" s="38"/>
      <c r="AD140" s="38"/>
      <c r="AE140" s="38"/>
      <c r="AT140" s="19" t="s">
        <v>174</v>
      </c>
      <c r="AU140" s="19" t="s">
        <v>72</v>
      </c>
    </row>
    <row r="141" s="10" customFormat="1">
      <c r="A141" s="10"/>
      <c r="B141" s="171"/>
      <c r="C141" s="10"/>
      <c r="D141" s="166" t="s">
        <v>176</v>
      </c>
      <c r="E141" s="172" t="s">
        <v>3</v>
      </c>
      <c r="F141" s="173" t="s">
        <v>1282</v>
      </c>
      <c r="G141" s="10"/>
      <c r="H141" s="174">
        <v>2280</v>
      </c>
      <c r="I141" s="175"/>
      <c r="J141" s="10"/>
      <c r="K141" s="10"/>
      <c r="L141" s="171"/>
      <c r="M141" s="176"/>
      <c r="N141" s="177"/>
      <c r="O141" s="177"/>
      <c r="P141" s="177"/>
      <c r="Q141" s="177"/>
      <c r="R141" s="177"/>
      <c r="S141" s="177"/>
      <c r="T141" s="178"/>
      <c r="U141" s="10"/>
      <c r="V141" s="10"/>
      <c r="W141" s="10"/>
      <c r="X141" s="10"/>
      <c r="Y141" s="10"/>
      <c r="Z141" s="10"/>
      <c r="AA141" s="10"/>
      <c r="AB141" s="10"/>
      <c r="AC141" s="10"/>
      <c r="AD141" s="10"/>
      <c r="AE141" s="10"/>
      <c r="AT141" s="172" t="s">
        <v>176</v>
      </c>
      <c r="AU141" s="172" t="s">
        <v>72</v>
      </c>
      <c r="AV141" s="10" t="s">
        <v>81</v>
      </c>
      <c r="AW141" s="10" t="s">
        <v>33</v>
      </c>
      <c r="AX141" s="10" t="s">
        <v>79</v>
      </c>
      <c r="AY141" s="172" t="s">
        <v>172</v>
      </c>
    </row>
    <row r="142" s="2" customFormat="1" ht="16.5" customHeight="1">
      <c r="A142" s="38"/>
      <c r="B142" s="152"/>
      <c r="C142" s="188" t="s">
        <v>277</v>
      </c>
      <c r="D142" s="188" t="s">
        <v>211</v>
      </c>
      <c r="E142" s="189" t="s">
        <v>1283</v>
      </c>
      <c r="F142" s="190" t="s">
        <v>1284</v>
      </c>
      <c r="G142" s="191" t="s">
        <v>221</v>
      </c>
      <c r="H142" s="192">
        <v>80</v>
      </c>
      <c r="I142" s="193"/>
      <c r="J142" s="194">
        <f>ROUND(I142*H142,2)</f>
        <v>0</v>
      </c>
      <c r="K142" s="190" t="s">
        <v>170</v>
      </c>
      <c r="L142" s="195"/>
      <c r="M142" s="196" t="s">
        <v>3</v>
      </c>
      <c r="N142" s="197" t="s">
        <v>43</v>
      </c>
      <c r="O142" s="72"/>
      <c r="P142" s="162">
        <f>O142*H142</f>
        <v>0</v>
      </c>
      <c r="Q142" s="162">
        <v>0.00051999999999999995</v>
      </c>
      <c r="R142" s="162">
        <f>Q142*H142</f>
        <v>0.041599999999999998</v>
      </c>
      <c r="S142" s="162">
        <v>0</v>
      </c>
      <c r="T142" s="163">
        <f>S142*H142</f>
        <v>0</v>
      </c>
      <c r="U142" s="38"/>
      <c r="V142" s="38"/>
      <c r="W142" s="38"/>
      <c r="X142" s="38"/>
      <c r="Y142" s="38"/>
      <c r="Z142" s="38"/>
      <c r="AA142" s="38"/>
      <c r="AB142" s="38"/>
      <c r="AC142" s="38"/>
      <c r="AD142" s="38"/>
      <c r="AE142" s="38"/>
      <c r="AR142" s="164" t="s">
        <v>218</v>
      </c>
      <c r="AT142" s="164" t="s">
        <v>211</v>
      </c>
      <c r="AU142" s="164" t="s">
        <v>72</v>
      </c>
      <c r="AY142" s="19" t="s">
        <v>172</v>
      </c>
      <c r="BE142" s="165">
        <f>IF(N142="základní",J142,0)</f>
        <v>0</v>
      </c>
      <c r="BF142" s="165">
        <f>IF(N142="snížená",J142,0)</f>
        <v>0</v>
      </c>
      <c r="BG142" s="165">
        <f>IF(N142="zákl. přenesená",J142,0)</f>
        <v>0</v>
      </c>
      <c r="BH142" s="165">
        <f>IF(N142="sníž. přenesená",J142,0)</f>
        <v>0</v>
      </c>
      <c r="BI142" s="165">
        <f>IF(N142="nulová",J142,0)</f>
        <v>0</v>
      </c>
      <c r="BJ142" s="19" t="s">
        <v>79</v>
      </c>
      <c r="BK142" s="165">
        <f>ROUND(I142*H142,2)</f>
        <v>0</v>
      </c>
      <c r="BL142" s="19" t="s">
        <v>171</v>
      </c>
      <c r="BM142" s="164" t="s">
        <v>1285</v>
      </c>
    </row>
    <row r="143" s="2" customFormat="1">
      <c r="A143" s="38"/>
      <c r="B143" s="39"/>
      <c r="C143" s="38"/>
      <c r="D143" s="166" t="s">
        <v>174</v>
      </c>
      <c r="E143" s="38"/>
      <c r="F143" s="167" t="s">
        <v>1284</v>
      </c>
      <c r="G143" s="38"/>
      <c r="H143" s="38"/>
      <c r="I143" s="168"/>
      <c r="J143" s="38"/>
      <c r="K143" s="38"/>
      <c r="L143" s="39"/>
      <c r="M143" s="169"/>
      <c r="N143" s="170"/>
      <c r="O143" s="72"/>
      <c r="P143" s="72"/>
      <c r="Q143" s="72"/>
      <c r="R143" s="72"/>
      <c r="S143" s="72"/>
      <c r="T143" s="73"/>
      <c r="U143" s="38"/>
      <c r="V143" s="38"/>
      <c r="W143" s="38"/>
      <c r="X143" s="38"/>
      <c r="Y143" s="38"/>
      <c r="Z143" s="38"/>
      <c r="AA143" s="38"/>
      <c r="AB143" s="38"/>
      <c r="AC143" s="38"/>
      <c r="AD143" s="38"/>
      <c r="AE143" s="38"/>
      <c r="AT143" s="19" t="s">
        <v>174</v>
      </c>
      <c r="AU143" s="19" t="s">
        <v>72</v>
      </c>
    </row>
    <row r="144" s="10" customFormat="1">
      <c r="A144" s="10"/>
      <c r="B144" s="171"/>
      <c r="C144" s="10"/>
      <c r="D144" s="166" t="s">
        <v>176</v>
      </c>
      <c r="E144" s="172" t="s">
        <v>3</v>
      </c>
      <c r="F144" s="173" t="s">
        <v>1286</v>
      </c>
      <c r="G144" s="10"/>
      <c r="H144" s="174">
        <v>80</v>
      </c>
      <c r="I144" s="175"/>
      <c r="J144" s="10"/>
      <c r="K144" s="10"/>
      <c r="L144" s="171"/>
      <c r="M144" s="176"/>
      <c r="N144" s="177"/>
      <c r="O144" s="177"/>
      <c r="P144" s="177"/>
      <c r="Q144" s="177"/>
      <c r="R144" s="177"/>
      <c r="S144" s="177"/>
      <c r="T144" s="178"/>
      <c r="U144" s="10"/>
      <c r="V144" s="10"/>
      <c r="W144" s="10"/>
      <c r="X144" s="10"/>
      <c r="Y144" s="10"/>
      <c r="Z144" s="10"/>
      <c r="AA144" s="10"/>
      <c r="AB144" s="10"/>
      <c r="AC144" s="10"/>
      <c r="AD144" s="10"/>
      <c r="AE144" s="10"/>
      <c r="AT144" s="172" t="s">
        <v>176</v>
      </c>
      <c r="AU144" s="172" t="s">
        <v>72</v>
      </c>
      <c r="AV144" s="10" t="s">
        <v>81</v>
      </c>
      <c r="AW144" s="10" t="s">
        <v>33</v>
      </c>
      <c r="AX144" s="10" t="s">
        <v>79</v>
      </c>
      <c r="AY144" s="172" t="s">
        <v>172</v>
      </c>
    </row>
    <row r="145" s="2" customFormat="1" ht="16.5" customHeight="1">
      <c r="A145" s="38"/>
      <c r="B145" s="152"/>
      <c r="C145" s="188" t="s">
        <v>283</v>
      </c>
      <c r="D145" s="188" t="s">
        <v>211</v>
      </c>
      <c r="E145" s="189" t="s">
        <v>401</v>
      </c>
      <c r="F145" s="190" t="s">
        <v>402</v>
      </c>
      <c r="G145" s="191" t="s">
        <v>221</v>
      </c>
      <c r="H145" s="192">
        <v>80</v>
      </c>
      <c r="I145" s="193"/>
      <c r="J145" s="194">
        <f>ROUND(I145*H145,2)</f>
        <v>0</v>
      </c>
      <c r="K145" s="190" t="s">
        <v>170</v>
      </c>
      <c r="L145" s="195"/>
      <c r="M145" s="196" t="s">
        <v>3</v>
      </c>
      <c r="N145" s="197" t="s">
        <v>43</v>
      </c>
      <c r="O145" s="72"/>
      <c r="P145" s="162">
        <f>O145*H145</f>
        <v>0</v>
      </c>
      <c r="Q145" s="162">
        <v>9.0000000000000006E-05</v>
      </c>
      <c r="R145" s="162">
        <f>Q145*H145</f>
        <v>0.0072000000000000007</v>
      </c>
      <c r="S145" s="162">
        <v>0</v>
      </c>
      <c r="T145" s="163">
        <f>S145*H145</f>
        <v>0</v>
      </c>
      <c r="U145" s="38"/>
      <c r="V145" s="38"/>
      <c r="W145" s="38"/>
      <c r="X145" s="38"/>
      <c r="Y145" s="38"/>
      <c r="Z145" s="38"/>
      <c r="AA145" s="38"/>
      <c r="AB145" s="38"/>
      <c r="AC145" s="38"/>
      <c r="AD145" s="38"/>
      <c r="AE145" s="38"/>
      <c r="AR145" s="164" t="s">
        <v>218</v>
      </c>
      <c r="AT145" s="164" t="s">
        <v>211</v>
      </c>
      <c r="AU145" s="164" t="s">
        <v>72</v>
      </c>
      <c r="AY145" s="19" t="s">
        <v>172</v>
      </c>
      <c r="BE145" s="165">
        <f>IF(N145="základní",J145,0)</f>
        <v>0</v>
      </c>
      <c r="BF145" s="165">
        <f>IF(N145="snížená",J145,0)</f>
        <v>0</v>
      </c>
      <c r="BG145" s="165">
        <f>IF(N145="zákl. přenesená",J145,0)</f>
        <v>0</v>
      </c>
      <c r="BH145" s="165">
        <f>IF(N145="sníž. přenesená",J145,0)</f>
        <v>0</v>
      </c>
      <c r="BI145" s="165">
        <f>IF(N145="nulová",J145,0)</f>
        <v>0</v>
      </c>
      <c r="BJ145" s="19" t="s">
        <v>79</v>
      </c>
      <c r="BK145" s="165">
        <f>ROUND(I145*H145,2)</f>
        <v>0</v>
      </c>
      <c r="BL145" s="19" t="s">
        <v>171</v>
      </c>
      <c r="BM145" s="164" t="s">
        <v>1287</v>
      </c>
    </row>
    <row r="146" s="2" customFormat="1">
      <c r="A146" s="38"/>
      <c r="B146" s="39"/>
      <c r="C146" s="38"/>
      <c r="D146" s="166" t="s">
        <v>174</v>
      </c>
      <c r="E146" s="38"/>
      <c r="F146" s="167" t="s">
        <v>402</v>
      </c>
      <c r="G146" s="38"/>
      <c r="H146" s="38"/>
      <c r="I146" s="168"/>
      <c r="J146" s="38"/>
      <c r="K146" s="38"/>
      <c r="L146" s="39"/>
      <c r="M146" s="169"/>
      <c r="N146" s="170"/>
      <c r="O146" s="72"/>
      <c r="P146" s="72"/>
      <c r="Q146" s="72"/>
      <c r="R146" s="72"/>
      <c r="S146" s="72"/>
      <c r="T146" s="73"/>
      <c r="U146" s="38"/>
      <c r="V146" s="38"/>
      <c r="W146" s="38"/>
      <c r="X146" s="38"/>
      <c r="Y146" s="38"/>
      <c r="Z146" s="38"/>
      <c r="AA146" s="38"/>
      <c r="AB146" s="38"/>
      <c r="AC146" s="38"/>
      <c r="AD146" s="38"/>
      <c r="AE146" s="38"/>
      <c r="AT146" s="19" t="s">
        <v>174</v>
      </c>
      <c r="AU146" s="19" t="s">
        <v>72</v>
      </c>
    </row>
    <row r="147" s="2" customFormat="1" ht="16.5" customHeight="1">
      <c r="A147" s="38"/>
      <c r="B147" s="152"/>
      <c r="C147" s="188" t="s">
        <v>8</v>
      </c>
      <c r="D147" s="188" t="s">
        <v>211</v>
      </c>
      <c r="E147" s="189" t="s">
        <v>1288</v>
      </c>
      <c r="F147" s="190" t="s">
        <v>1289</v>
      </c>
      <c r="G147" s="191" t="s">
        <v>221</v>
      </c>
      <c r="H147" s="192">
        <v>20</v>
      </c>
      <c r="I147" s="193"/>
      <c r="J147" s="194">
        <f>ROUND(I147*H147,2)</f>
        <v>0</v>
      </c>
      <c r="K147" s="190" t="s">
        <v>170</v>
      </c>
      <c r="L147" s="195"/>
      <c r="M147" s="196" t="s">
        <v>3</v>
      </c>
      <c r="N147" s="197" t="s">
        <v>43</v>
      </c>
      <c r="O147" s="72"/>
      <c r="P147" s="162">
        <f>O147*H147</f>
        <v>0</v>
      </c>
      <c r="Q147" s="162">
        <v>9.0000000000000006E-05</v>
      </c>
      <c r="R147" s="162">
        <f>Q147*H147</f>
        <v>0.0018000000000000002</v>
      </c>
      <c r="S147" s="162">
        <v>0</v>
      </c>
      <c r="T147" s="163">
        <f>S147*H147</f>
        <v>0</v>
      </c>
      <c r="U147" s="38"/>
      <c r="V147" s="38"/>
      <c r="W147" s="38"/>
      <c r="X147" s="38"/>
      <c r="Y147" s="38"/>
      <c r="Z147" s="38"/>
      <c r="AA147" s="38"/>
      <c r="AB147" s="38"/>
      <c r="AC147" s="38"/>
      <c r="AD147" s="38"/>
      <c r="AE147" s="38"/>
      <c r="AR147" s="164" t="s">
        <v>218</v>
      </c>
      <c r="AT147" s="164" t="s">
        <v>211</v>
      </c>
      <c r="AU147" s="164" t="s">
        <v>72</v>
      </c>
      <c r="AY147" s="19" t="s">
        <v>172</v>
      </c>
      <c r="BE147" s="165">
        <f>IF(N147="základní",J147,0)</f>
        <v>0</v>
      </c>
      <c r="BF147" s="165">
        <f>IF(N147="snížená",J147,0)</f>
        <v>0</v>
      </c>
      <c r="BG147" s="165">
        <f>IF(N147="zákl. přenesená",J147,0)</f>
        <v>0</v>
      </c>
      <c r="BH147" s="165">
        <f>IF(N147="sníž. přenesená",J147,0)</f>
        <v>0</v>
      </c>
      <c r="BI147" s="165">
        <f>IF(N147="nulová",J147,0)</f>
        <v>0</v>
      </c>
      <c r="BJ147" s="19" t="s">
        <v>79</v>
      </c>
      <c r="BK147" s="165">
        <f>ROUND(I147*H147,2)</f>
        <v>0</v>
      </c>
      <c r="BL147" s="19" t="s">
        <v>171</v>
      </c>
      <c r="BM147" s="164" t="s">
        <v>1290</v>
      </c>
    </row>
    <row r="148" s="2" customFormat="1">
      <c r="A148" s="38"/>
      <c r="B148" s="39"/>
      <c r="C148" s="38"/>
      <c r="D148" s="166" t="s">
        <v>174</v>
      </c>
      <c r="E148" s="38"/>
      <c r="F148" s="167" t="s">
        <v>1289</v>
      </c>
      <c r="G148" s="38"/>
      <c r="H148" s="38"/>
      <c r="I148" s="168"/>
      <c r="J148" s="38"/>
      <c r="K148" s="38"/>
      <c r="L148" s="39"/>
      <c r="M148" s="169"/>
      <c r="N148" s="170"/>
      <c r="O148" s="72"/>
      <c r="P148" s="72"/>
      <c r="Q148" s="72"/>
      <c r="R148" s="72"/>
      <c r="S148" s="72"/>
      <c r="T148" s="73"/>
      <c r="U148" s="38"/>
      <c r="V148" s="38"/>
      <c r="W148" s="38"/>
      <c r="X148" s="38"/>
      <c r="Y148" s="38"/>
      <c r="Z148" s="38"/>
      <c r="AA148" s="38"/>
      <c r="AB148" s="38"/>
      <c r="AC148" s="38"/>
      <c r="AD148" s="38"/>
      <c r="AE148" s="38"/>
      <c r="AT148" s="19" t="s">
        <v>174</v>
      </c>
      <c r="AU148" s="19" t="s">
        <v>72</v>
      </c>
    </row>
    <row r="149" s="2" customFormat="1" ht="16.5" customHeight="1">
      <c r="A149" s="38"/>
      <c r="B149" s="152"/>
      <c r="C149" s="153" t="s">
        <v>296</v>
      </c>
      <c r="D149" s="153" t="s">
        <v>166</v>
      </c>
      <c r="E149" s="154" t="s">
        <v>1291</v>
      </c>
      <c r="F149" s="155" t="s">
        <v>1292</v>
      </c>
      <c r="G149" s="156" t="s">
        <v>1268</v>
      </c>
      <c r="H149" s="157">
        <v>790</v>
      </c>
      <c r="I149" s="158"/>
      <c r="J149" s="159">
        <f>ROUND(I149*H149,2)</f>
        <v>0</v>
      </c>
      <c r="K149" s="155" t="s">
        <v>170</v>
      </c>
      <c r="L149" s="39"/>
      <c r="M149" s="160" t="s">
        <v>3</v>
      </c>
      <c r="N149" s="161" t="s">
        <v>43</v>
      </c>
      <c r="O149" s="72"/>
      <c r="P149" s="162">
        <f>O149*H149</f>
        <v>0</v>
      </c>
      <c r="Q149" s="162">
        <v>0</v>
      </c>
      <c r="R149" s="162">
        <f>Q149*H149</f>
        <v>0</v>
      </c>
      <c r="S149" s="162">
        <v>0</v>
      </c>
      <c r="T149" s="163">
        <f>S149*H149</f>
        <v>0</v>
      </c>
      <c r="U149" s="38"/>
      <c r="V149" s="38"/>
      <c r="W149" s="38"/>
      <c r="X149" s="38"/>
      <c r="Y149" s="38"/>
      <c r="Z149" s="38"/>
      <c r="AA149" s="38"/>
      <c r="AB149" s="38"/>
      <c r="AC149" s="38"/>
      <c r="AD149" s="38"/>
      <c r="AE149" s="38"/>
      <c r="AR149" s="164" t="s">
        <v>171</v>
      </c>
      <c r="AT149" s="164" t="s">
        <v>166</v>
      </c>
      <c r="AU149" s="164" t="s">
        <v>72</v>
      </c>
      <c r="AY149" s="19" t="s">
        <v>172</v>
      </c>
      <c r="BE149" s="165">
        <f>IF(N149="základní",J149,0)</f>
        <v>0</v>
      </c>
      <c r="BF149" s="165">
        <f>IF(N149="snížená",J149,0)</f>
        <v>0</v>
      </c>
      <c r="BG149" s="165">
        <f>IF(N149="zákl. přenesená",J149,0)</f>
        <v>0</v>
      </c>
      <c r="BH149" s="165">
        <f>IF(N149="sníž. přenesená",J149,0)</f>
        <v>0</v>
      </c>
      <c r="BI149" s="165">
        <f>IF(N149="nulová",J149,0)</f>
        <v>0</v>
      </c>
      <c r="BJ149" s="19" t="s">
        <v>79</v>
      </c>
      <c r="BK149" s="165">
        <f>ROUND(I149*H149,2)</f>
        <v>0</v>
      </c>
      <c r="BL149" s="19" t="s">
        <v>171</v>
      </c>
      <c r="BM149" s="164" t="s">
        <v>1293</v>
      </c>
    </row>
    <row r="150" s="2" customFormat="1">
      <c r="A150" s="38"/>
      <c r="B150" s="39"/>
      <c r="C150" s="38"/>
      <c r="D150" s="166" t="s">
        <v>174</v>
      </c>
      <c r="E150" s="38"/>
      <c r="F150" s="167" t="s">
        <v>1294</v>
      </c>
      <c r="G150" s="38"/>
      <c r="H150" s="38"/>
      <c r="I150" s="168"/>
      <c r="J150" s="38"/>
      <c r="K150" s="38"/>
      <c r="L150" s="39"/>
      <c r="M150" s="169"/>
      <c r="N150" s="170"/>
      <c r="O150" s="72"/>
      <c r="P150" s="72"/>
      <c r="Q150" s="72"/>
      <c r="R150" s="72"/>
      <c r="S150" s="72"/>
      <c r="T150" s="73"/>
      <c r="U150" s="38"/>
      <c r="V150" s="38"/>
      <c r="W150" s="38"/>
      <c r="X150" s="38"/>
      <c r="Y150" s="38"/>
      <c r="Z150" s="38"/>
      <c r="AA150" s="38"/>
      <c r="AB150" s="38"/>
      <c r="AC150" s="38"/>
      <c r="AD150" s="38"/>
      <c r="AE150" s="38"/>
      <c r="AT150" s="19" t="s">
        <v>174</v>
      </c>
      <c r="AU150" s="19" t="s">
        <v>72</v>
      </c>
    </row>
    <row r="151" s="10" customFormat="1">
      <c r="A151" s="10"/>
      <c r="B151" s="171"/>
      <c r="C151" s="10"/>
      <c r="D151" s="166" t="s">
        <v>176</v>
      </c>
      <c r="E151" s="172" t="s">
        <v>3</v>
      </c>
      <c r="F151" s="173" t="s">
        <v>1295</v>
      </c>
      <c r="G151" s="10"/>
      <c r="H151" s="174">
        <v>790</v>
      </c>
      <c r="I151" s="175"/>
      <c r="J151" s="10"/>
      <c r="K151" s="10"/>
      <c r="L151" s="171"/>
      <c r="M151" s="176"/>
      <c r="N151" s="177"/>
      <c r="O151" s="177"/>
      <c r="P151" s="177"/>
      <c r="Q151" s="177"/>
      <c r="R151" s="177"/>
      <c r="S151" s="177"/>
      <c r="T151" s="178"/>
      <c r="U151" s="10"/>
      <c r="V151" s="10"/>
      <c r="W151" s="10"/>
      <c r="X151" s="10"/>
      <c r="Y151" s="10"/>
      <c r="Z151" s="10"/>
      <c r="AA151" s="10"/>
      <c r="AB151" s="10"/>
      <c r="AC151" s="10"/>
      <c r="AD151" s="10"/>
      <c r="AE151" s="10"/>
      <c r="AT151" s="172" t="s">
        <v>176</v>
      </c>
      <c r="AU151" s="172" t="s">
        <v>72</v>
      </c>
      <c r="AV151" s="10" t="s">
        <v>81</v>
      </c>
      <c r="AW151" s="10" t="s">
        <v>33</v>
      </c>
      <c r="AX151" s="10" t="s">
        <v>79</v>
      </c>
      <c r="AY151" s="172" t="s">
        <v>172</v>
      </c>
    </row>
    <row r="152" s="2" customFormat="1" ht="16.5" customHeight="1">
      <c r="A152" s="38"/>
      <c r="B152" s="152"/>
      <c r="C152" s="153" t="s">
        <v>302</v>
      </c>
      <c r="D152" s="153" t="s">
        <v>166</v>
      </c>
      <c r="E152" s="154" t="s">
        <v>272</v>
      </c>
      <c r="F152" s="155" t="s">
        <v>273</v>
      </c>
      <c r="G152" s="156" t="s">
        <v>214</v>
      </c>
      <c r="H152" s="157">
        <v>15.57</v>
      </c>
      <c r="I152" s="158"/>
      <c r="J152" s="159">
        <f>ROUND(I152*H152,2)</f>
        <v>0</v>
      </c>
      <c r="K152" s="155" t="s">
        <v>170</v>
      </c>
      <c r="L152" s="39"/>
      <c r="M152" s="160" t="s">
        <v>3</v>
      </c>
      <c r="N152" s="161" t="s">
        <v>43</v>
      </c>
      <c r="O152" s="72"/>
      <c r="P152" s="162">
        <f>O152*H152</f>
        <v>0</v>
      </c>
      <c r="Q152" s="162">
        <v>0</v>
      </c>
      <c r="R152" s="162">
        <f>Q152*H152</f>
        <v>0</v>
      </c>
      <c r="S152" s="162">
        <v>0</v>
      </c>
      <c r="T152" s="163">
        <f>S152*H152</f>
        <v>0</v>
      </c>
      <c r="U152" s="38"/>
      <c r="V152" s="38"/>
      <c r="W152" s="38"/>
      <c r="X152" s="38"/>
      <c r="Y152" s="38"/>
      <c r="Z152" s="38"/>
      <c r="AA152" s="38"/>
      <c r="AB152" s="38"/>
      <c r="AC152" s="38"/>
      <c r="AD152" s="38"/>
      <c r="AE152" s="38"/>
      <c r="AR152" s="164" t="s">
        <v>171</v>
      </c>
      <c r="AT152" s="164" t="s">
        <v>166</v>
      </c>
      <c r="AU152" s="164" t="s">
        <v>72</v>
      </c>
      <c r="AY152" s="19" t="s">
        <v>172</v>
      </c>
      <c r="BE152" s="165">
        <f>IF(N152="základní",J152,0)</f>
        <v>0</v>
      </c>
      <c r="BF152" s="165">
        <f>IF(N152="snížená",J152,0)</f>
        <v>0</v>
      </c>
      <c r="BG152" s="165">
        <f>IF(N152="zákl. přenesená",J152,0)</f>
        <v>0</v>
      </c>
      <c r="BH152" s="165">
        <f>IF(N152="sníž. přenesená",J152,0)</f>
        <v>0</v>
      </c>
      <c r="BI152" s="165">
        <f>IF(N152="nulová",J152,0)</f>
        <v>0</v>
      </c>
      <c r="BJ152" s="19" t="s">
        <v>79</v>
      </c>
      <c r="BK152" s="165">
        <f>ROUND(I152*H152,2)</f>
        <v>0</v>
      </c>
      <c r="BL152" s="19" t="s">
        <v>171</v>
      </c>
      <c r="BM152" s="164" t="s">
        <v>1296</v>
      </c>
    </row>
    <row r="153" s="2" customFormat="1">
      <c r="A153" s="38"/>
      <c r="B153" s="39"/>
      <c r="C153" s="38"/>
      <c r="D153" s="166" t="s">
        <v>174</v>
      </c>
      <c r="E153" s="38"/>
      <c r="F153" s="167" t="s">
        <v>275</v>
      </c>
      <c r="G153" s="38"/>
      <c r="H153" s="38"/>
      <c r="I153" s="168"/>
      <c r="J153" s="38"/>
      <c r="K153" s="38"/>
      <c r="L153" s="39"/>
      <c r="M153" s="169"/>
      <c r="N153" s="170"/>
      <c r="O153" s="72"/>
      <c r="P153" s="72"/>
      <c r="Q153" s="72"/>
      <c r="R153" s="72"/>
      <c r="S153" s="72"/>
      <c r="T153" s="73"/>
      <c r="U153" s="38"/>
      <c r="V153" s="38"/>
      <c r="W153" s="38"/>
      <c r="X153" s="38"/>
      <c r="Y153" s="38"/>
      <c r="Z153" s="38"/>
      <c r="AA153" s="38"/>
      <c r="AB153" s="38"/>
      <c r="AC153" s="38"/>
      <c r="AD153" s="38"/>
      <c r="AE153" s="38"/>
      <c r="AT153" s="19" t="s">
        <v>174</v>
      </c>
      <c r="AU153" s="19" t="s">
        <v>72</v>
      </c>
    </row>
    <row r="154" s="10" customFormat="1">
      <c r="A154" s="10"/>
      <c r="B154" s="171"/>
      <c r="C154" s="10"/>
      <c r="D154" s="166" t="s">
        <v>176</v>
      </c>
      <c r="E154" s="172" t="s">
        <v>3</v>
      </c>
      <c r="F154" s="173" t="s">
        <v>1297</v>
      </c>
      <c r="G154" s="10"/>
      <c r="H154" s="174">
        <v>15.57</v>
      </c>
      <c r="I154" s="175"/>
      <c r="J154" s="10"/>
      <c r="K154" s="10"/>
      <c r="L154" s="171"/>
      <c r="M154" s="176"/>
      <c r="N154" s="177"/>
      <c r="O154" s="177"/>
      <c r="P154" s="177"/>
      <c r="Q154" s="177"/>
      <c r="R154" s="177"/>
      <c r="S154" s="177"/>
      <c r="T154" s="178"/>
      <c r="U154" s="10"/>
      <c r="V154" s="10"/>
      <c r="W154" s="10"/>
      <c r="X154" s="10"/>
      <c r="Y154" s="10"/>
      <c r="Z154" s="10"/>
      <c r="AA154" s="10"/>
      <c r="AB154" s="10"/>
      <c r="AC154" s="10"/>
      <c r="AD154" s="10"/>
      <c r="AE154" s="10"/>
      <c r="AT154" s="172" t="s">
        <v>176</v>
      </c>
      <c r="AU154" s="172" t="s">
        <v>72</v>
      </c>
      <c r="AV154" s="10" t="s">
        <v>81</v>
      </c>
      <c r="AW154" s="10" t="s">
        <v>33</v>
      </c>
      <c r="AX154" s="10" t="s">
        <v>79</v>
      </c>
      <c r="AY154" s="172" t="s">
        <v>172</v>
      </c>
    </row>
    <row r="155" s="2" customFormat="1" ht="16.5" customHeight="1">
      <c r="A155" s="38"/>
      <c r="B155" s="152"/>
      <c r="C155" s="153" t="s">
        <v>309</v>
      </c>
      <c r="D155" s="153" t="s">
        <v>166</v>
      </c>
      <c r="E155" s="154" t="s">
        <v>278</v>
      </c>
      <c r="F155" s="155" t="s">
        <v>279</v>
      </c>
      <c r="G155" s="156" t="s">
        <v>214</v>
      </c>
      <c r="H155" s="157">
        <v>0.29799999999999999</v>
      </c>
      <c r="I155" s="158"/>
      <c r="J155" s="159">
        <f>ROUND(I155*H155,2)</f>
        <v>0</v>
      </c>
      <c r="K155" s="155" t="s">
        <v>170</v>
      </c>
      <c r="L155" s="39"/>
      <c r="M155" s="160" t="s">
        <v>3</v>
      </c>
      <c r="N155" s="161" t="s">
        <v>43</v>
      </c>
      <c r="O155" s="72"/>
      <c r="P155" s="162">
        <f>O155*H155</f>
        <v>0</v>
      </c>
      <c r="Q155" s="162">
        <v>0</v>
      </c>
      <c r="R155" s="162">
        <f>Q155*H155</f>
        <v>0</v>
      </c>
      <c r="S155" s="162">
        <v>0</v>
      </c>
      <c r="T155" s="163">
        <f>S155*H155</f>
        <v>0</v>
      </c>
      <c r="U155" s="38"/>
      <c r="V155" s="38"/>
      <c r="W155" s="38"/>
      <c r="X155" s="38"/>
      <c r="Y155" s="38"/>
      <c r="Z155" s="38"/>
      <c r="AA155" s="38"/>
      <c r="AB155" s="38"/>
      <c r="AC155" s="38"/>
      <c r="AD155" s="38"/>
      <c r="AE155" s="38"/>
      <c r="AR155" s="164" t="s">
        <v>171</v>
      </c>
      <c r="AT155" s="164" t="s">
        <v>166</v>
      </c>
      <c r="AU155" s="164" t="s">
        <v>72</v>
      </c>
      <c r="AY155" s="19" t="s">
        <v>172</v>
      </c>
      <c r="BE155" s="165">
        <f>IF(N155="základní",J155,0)</f>
        <v>0</v>
      </c>
      <c r="BF155" s="165">
        <f>IF(N155="snížená",J155,0)</f>
        <v>0</v>
      </c>
      <c r="BG155" s="165">
        <f>IF(N155="zákl. přenesená",J155,0)</f>
        <v>0</v>
      </c>
      <c r="BH155" s="165">
        <f>IF(N155="sníž. přenesená",J155,0)</f>
        <v>0</v>
      </c>
      <c r="BI155" s="165">
        <f>IF(N155="nulová",J155,0)</f>
        <v>0</v>
      </c>
      <c r="BJ155" s="19" t="s">
        <v>79</v>
      </c>
      <c r="BK155" s="165">
        <f>ROUND(I155*H155,2)</f>
        <v>0</v>
      </c>
      <c r="BL155" s="19" t="s">
        <v>171</v>
      </c>
      <c r="BM155" s="164" t="s">
        <v>1298</v>
      </c>
    </row>
    <row r="156" s="2" customFormat="1">
      <c r="A156" s="38"/>
      <c r="B156" s="39"/>
      <c r="C156" s="38"/>
      <c r="D156" s="166" t="s">
        <v>174</v>
      </c>
      <c r="E156" s="38"/>
      <c r="F156" s="167" t="s">
        <v>281</v>
      </c>
      <c r="G156" s="38"/>
      <c r="H156" s="38"/>
      <c r="I156" s="168"/>
      <c r="J156" s="38"/>
      <c r="K156" s="38"/>
      <c r="L156" s="39"/>
      <c r="M156" s="169"/>
      <c r="N156" s="170"/>
      <c r="O156" s="72"/>
      <c r="P156" s="72"/>
      <c r="Q156" s="72"/>
      <c r="R156" s="72"/>
      <c r="S156" s="72"/>
      <c r="T156" s="73"/>
      <c r="U156" s="38"/>
      <c r="V156" s="38"/>
      <c r="W156" s="38"/>
      <c r="X156" s="38"/>
      <c r="Y156" s="38"/>
      <c r="Z156" s="38"/>
      <c r="AA156" s="38"/>
      <c r="AB156" s="38"/>
      <c r="AC156" s="38"/>
      <c r="AD156" s="38"/>
      <c r="AE156" s="38"/>
      <c r="AT156" s="19" t="s">
        <v>174</v>
      </c>
      <c r="AU156" s="19" t="s">
        <v>72</v>
      </c>
    </row>
    <row r="157" s="10" customFormat="1">
      <c r="A157" s="10"/>
      <c r="B157" s="171"/>
      <c r="C157" s="10"/>
      <c r="D157" s="166" t="s">
        <v>176</v>
      </c>
      <c r="E157" s="172" t="s">
        <v>3</v>
      </c>
      <c r="F157" s="173" t="s">
        <v>1299</v>
      </c>
      <c r="G157" s="10"/>
      <c r="H157" s="174">
        <v>0.29799999999999999</v>
      </c>
      <c r="I157" s="175"/>
      <c r="J157" s="10"/>
      <c r="K157" s="10"/>
      <c r="L157" s="171"/>
      <c r="M157" s="176"/>
      <c r="N157" s="177"/>
      <c r="O157" s="177"/>
      <c r="P157" s="177"/>
      <c r="Q157" s="177"/>
      <c r="R157" s="177"/>
      <c r="S157" s="177"/>
      <c r="T157" s="178"/>
      <c r="U157" s="10"/>
      <c r="V157" s="10"/>
      <c r="W157" s="10"/>
      <c r="X157" s="10"/>
      <c r="Y157" s="10"/>
      <c r="Z157" s="10"/>
      <c r="AA157" s="10"/>
      <c r="AB157" s="10"/>
      <c r="AC157" s="10"/>
      <c r="AD157" s="10"/>
      <c r="AE157" s="10"/>
      <c r="AT157" s="172" t="s">
        <v>176</v>
      </c>
      <c r="AU157" s="172" t="s">
        <v>72</v>
      </c>
      <c r="AV157" s="10" t="s">
        <v>81</v>
      </c>
      <c r="AW157" s="10" t="s">
        <v>33</v>
      </c>
      <c r="AX157" s="10" t="s">
        <v>79</v>
      </c>
      <c r="AY157" s="172" t="s">
        <v>172</v>
      </c>
    </row>
    <row r="158" s="2" customFormat="1" ht="16.5" customHeight="1">
      <c r="A158" s="38"/>
      <c r="B158" s="152"/>
      <c r="C158" s="153" t="s">
        <v>230</v>
      </c>
      <c r="D158" s="153" t="s">
        <v>166</v>
      </c>
      <c r="E158" s="154" t="s">
        <v>284</v>
      </c>
      <c r="F158" s="155" t="s">
        <v>285</v>
      </c>
      <c r="G158" s="156" t="s">
        <v>214</v>
      </c>
      <c r="H158" s="157">
        <v>15.57</v>
      </c>
      <c r="I158" s="158"/>
      <c r="J158" s="159">
        <f>ROUND(I158*H158,2)</f>
        <v>0</v>
      </c>
      <c r="K158" s="155" t="s">
        <v>170</v>
      </c>
      <c r="L158" s="39"/>
      <c r="M158" s="160" t="s">
        <v>3</v>
      </c>
      <c r="N158" s="161" t="s">
        <v>43</v>
      </c>
      <c r="O158" s="72"/>
      <c r="P158" s="162">
        <f>O158*H158</f>
        <v>0</v>
      </c>
      <c r="Q158" s="162">
        <v>0</v>
      </c>
      <c r="R158" s="162">
        <f>Q158*H158</f>
        <v>0</v>
      </c>
      <c r="S158" s="162">
        <v>0</v>
      </c>
      <c r="T158" s="163">
        <f>S158*H158</f>
        <v>0</v>
      </c>
      <c r="U158" s="38"/>
      <c r="V158" s="38"/>
      <c r="W158" s="38"/>
      <c r="X158" s="38"/>
      <c r="Y158" s="38"/>
      <c r="Z158" s="38"/>
      <c r="AA158" s="38"/>
      <c r="AB158" s="38"/>
      <c r="AC158" s="38"/>
      <c r="AD158" s="38"/>
      <c r="AE158" s="38"/>
      <c r="AR158" s="164" t="s">
        <v>171</v>
      </c>
      <c r="AT158" s="164" t="s">
        <v>166</v>
      </c>
      <c r="AU158" s="164" t="s">
        <v>72</v>
      </c>
      <c r="AY158" s="19" t="s">
        <v>172</v>
      </c>
      <c r="BE158" s="165">
        <f>IF(N158="základní",J158,0)</f>
        <v>0</v>
      </c>
      <c r="BF158" s="165">
        <f>IF(N158="snížená",J158,0)</f>
        <v>0</v>
      </c>
      <c r="BG158" s="165">
        <f>IF(N158="zákl. přenesená",J158,0)</f>
        <v>0</v>
      </c>
      <c r="BH158" s="165">
        <f>IF(N158="sníž. přenesená",J158,0)</f>
        <v>0</v>
      </c>
      <c r="BI158" s="165">
        <f>IF(N158="nulová",J158,0)</f>
        <v>0</v>
      </c>
      <c r="BJ158" s="19" t="s">
        <v>79</v>
      </c>
      <c r="BK158" s="165">
        <f>ROUND(I158*H158,2)</f>
        <v>0</v>
      </c>
      <c r="BL158" s="19" t="s">
        <v>171</v>
      </c>
      <c r="BM158" s="164" t="s">
        <v>1300</v>
      </c>
    </row>
    <row r="159" s="2" customFormat="1">
      <c r="A159" s="38"/>
      <c r="B159" s="39"/>
      <c r="C159" s="38"/>
      <c r="D159" s="166" t="s">
        <v>174</v>
      </c>
      <c r="E159" s="38"/>
      <c r="F159" s="167" t="s">
        <v>287</v>
      </c>
      <c r="G159" s="38"/>
      <c r="H159" s="38"/>
      <c r="I159" s="168"/>
      <c r="J159" s="38"/>
      <c r="K159" s="38"/>
      <c r="L159" s="39"/>
      <c r="M159" s="169"/>
      <c r="N159" s="170"/>
      <c r="O159" s="72"/>
      <c r="P159" s="72"/>
      <c r="Q159" s="72"/>
      <c r="R159" s="72"/>
      <c r="S159" s="72"/>
      <c r="T159" s="73"/>
      <c r="U159" s="38"/>
      <c r="V159" s="38"/>
      <c r="W159" s="38"/>
      <c r="X159" s="38"/>
      <c r="Y159" s="38"/>
      <c r="Z159" s="38"/>
      <c r="AA159" s="38"/>
      <c r="AB159" s="38"/>
      <c r="AC159" s="38"/>
      <c r="AD159" s="38"/>
      <c r="AE159" s="38"/>
      <c r="AT159" s="19" t="s">
        <v>174</v>
      </c>
      <c r="AU159" s="19" t="s">
        <v>72</v>
      </c>
    </row>
    <row r="160" s="10" customFormat="1">
      <c r="A160" s="10"/>
      <c r="B160" s="171"/>
      <c r="C160" s="10"/>
      <c r="D160" s="166" t="s">
        <v>176</v>
      </c>
      <c r="E160" s="172" t="s">
        <v>3</v>
      </c>
      <c r="F160" s="173" t="s">
        <v>1301</v>
      </c>
      <c r="G160" s="10"/>
      <c r="H160" s="174">
        <v>15.57</v>
      </c>
      <c r="I160" s="175"/>
      <c r="J160" s="10"/>
      <c r="K160" s="10"/>
      <c r="L160" s="171"/>
      <c r="M160" s="176"/>
      <c r="N160" s="177"/>
      <c r="O160" s="177"/>
      <c r="P160" s="177"/>
      <c r="Q160" s="177"/>
      <c r="R160" s="177"/>
      <c r="S160" s="177"/>
      <c r="T160" s="178"/>
      <c r="U160" s="10"/>
      <c r="V160" s="10"/>
      <c r="W160" s="10"/>
      <c r="X160" s="10"/>
      <c r="Y160" s="10"/>
      <c r="Z160" s="10"/>
      <c r="AA160" s="10"/>
      <c r="AB160" s="10"/>
      <c r="AC160" s="10"/>
      <c r="AD160" s="10"/>
      <c r="AE160" s="10"/>
      <c r="AT160" s="172" t="s">
        <v>176</v>
      </c>
      <c r="AU160" s="172" t="s">
        <v>72</v>
      </c>
      <c r="AV160" s="10" t="s">
        <v>81</v>
      </c>
      <c r="AW160" s="10" t="s">
        <v>33</v>
      </c>
      <c r="AX160" s="10" t="s">
        <v>72</v>
      </c>
      <c r="AY160" s="172" t="s">
        <v>172</v>
      </c>
    </row>
    <row r="161" s="11" customFormat="1">
      <c r="A161" s="11"/>
      <c r="B161" s="180"/>
      <c r="C161" s="11"/>
      <c r="D161" s="166" t="s">
        <v>176</v>
      </c>
      <c r="E161" s="181" t="s">
        <v>3</v>
      </c>
      <c r="F161" s="182" t="s">
        <v>197</v>
      </c>
      <c r="G161" s="11"/>
      <c r="H161" s="183">
        <v>15.57</v>
      </c>
      <c r="I161" s="184"/>
      <c r="J161" s="11"/>
      <c r="K161" s="11"/>
      <c r="L161" s="180"/>
      <c r="M161" s="185"/>
      <c r="N161" s="186"/>
      <c r="O161" s="186"/>
      <c r="P161" s="186"/>
      <c r="Q161" s="186"/>
      <c r="R161" s="186"/>
      <c r="S161" s="186"/>
      <c r="T161" s="187"/>
      <c r="U161" s="11"/>
      <c r="V161" s="11"/>
      <c r="W161" s="11"/>
      <c r="X161" s="11"/>
      <c r="Y161" s="11"/>
      <c r="Z161" s="11"/>
      <c r="AA161" s="11"/>
      <c r="AB161" s="11"/>
      <c r="AC161" s="11"/>
      <c r="AD161" s="11"/>
      <c r="AE161" s="11"/>
      <c r="AT161" s="181" t="s">
        <v>176</v>
      </c>
      <c r="AU161" s="181" t="s">
        <v>72</v>
      </c>
      <c r="AV161" s="11" t="s">
        <v>171</v>
      </c>
      <c r="AW161" s="11" t="s">
        <v>33</v>
      </c>
      <c r="AX161" s="11" t="s">
        <v>79</v>
      </c>
      <c r="AY161" s="181" t="s">
        <v>172</v>
      </c>
    </row>
    <row r="162" s="2" customFormat="1" ht="16.5" customHeight="1">
      <c r="A162" s="38"/>
      <c r="B162" s="152"/>
      <c r="C162" s="153" t="s">
        <v>318</v>
      </c>
      <c r="D162" s="153" t="s">
        <v>166</v>
      </c>
      <c r="E162" s="154" t="s">
        <v>290</v>
      </c>
      <c r="F162" s="155" t="s">
        <v>291</v>
      </c>
      <c r="G162" s="156" t="s">
        <v>214</v>
      </c>
      <c r="H162" s="157">
        <v>504.072</v>
      </c>
      <c r="I162" s="158"/>
      <c r="J162" s="159">
        <f>ROUND(I162*H162,2)</f>
        <v>0</v>
      </c>
      <c r="K162" s="155" t="s">
        <v>170</v>
      </c>
      <c r="L162" s="39"/>
      <c r="M162" s="160" t="s">
        <v>3</v>
      </c>
      <c r="N162" s="161" t="s">
        <v>43</v>
      </c>
      <c r="O162" s="72"/>
      <c r="P162" s="162">
        <f>O162*H162</f>
        <v>0</v>
      </c>
      <c r="Q162" s="162">
        <v>0</v>
      </c>
      <c r="R162" s="162">
        <f>Q162*H162</f>
        <v>0</v>
      </c>
      <c r="S162" s="162">
        <v>0</v>
      </c>
      <c r="T162" s="163">
        <f>S162*H162</f>
        <v>0</v>
      </c>
      <c r="U162" s="38"/>
      <c r="V162" s="38"/>
      <c r="W162" s="38"/>
      <c r="X162" s="38"/>
      <c r="Y162" s="38"/>
      <c r="Z162" s="38"/>
      <c r="AA162" s="38"/>
      <c r="AB162" s="38"/>
      <c r="AC162" s="38"/>
      <c r="AD162" s="38"/>
      <c r="AE162" s="38"/>
      <c r="AR162" s="164" t="s">
        <v>292</v>
      </c>
      <c r="AT162" s="164" t="s">
        <v>166</v>
      </c>
      <c r="AU162" s="164" t="s">
        <v>72</v>
      </c>
      <c r="AY162" s="19" t="s">
        <v>172</v>
      </c>
      <c r="BE162" s="165">
        <f>IF(N162="základní",J162,0)</f>
        <v>0</v>
      </c>
      <c r="BF162" s="165">
        <f>IF(N162="snížená",J162,0)</f>
        <v>0</v>
      </c>
      <c r="BG162" s="165">
        <f>IF(N162="zákl. přenesená",J162,0)</f>
        <v>0</v>
      </c>
      <c r="BH162" s="165">
        <f>IF(N162="sníž. přenesená",J162,0)</f>
        <v>0</v>
      </c>
      <c r="BI162" s="165">
        <f>IF(N162="nulová",J162,0)</f>
        <v>0</v>
      </c>
      <c r="BJ162" s="19" t="s">
        <v>79</v>
      </c>
      <c r="BK162" s="165">
        <f>ROUND(I162*H162,2)</f>
        <v>0</v>
      </c>
      <c r="BL162" s="19" t="s">
        <v>292</v>
      </c>
      <c r="BM162" s="164" t="s">
        <v>1302</v>
      </c>
    </row>
    <row r="163" s="2" customFormat="1">
      <c r="A163" s="38"/>
      <c r="B163" s="39"/>
      <c r="C163" s="38"/>
      <c r="D163" s="166" t="s">
        <v>174</v>
      </c>
      <c r="E163" s="38"/>
      <c r="F163" s="167" t="s">
        <v>294</v>
      </c>
      <c r="G163" s="38"/>
      <c r="H163" s="38"/>
      <c r="I163" s="168"/>
      <c r="J163" s="38"/>
      <c r="K163" s="38"/>
      <c r="L163" s="39"/>
      <c r="M163" s="169"/>
      <c r="N163" s="170"/>
      <c r="O163" s="72"/>
      <c r="P163" s="72"/>
      <c r="Q163" s="72"/>
      <c r="R163" s="72"/>
      <c r="S163" s="72"/>
      <c r="T163" s="73"/>
      <c r="U163" s="38"/>
      <c r="V163" s="38"/>
      <c r="W163" s="38"/>
      <c r="X163" s="38"/>
      <c r="Y163" s="38"/>
      <c r="Z163" s="38"/>
      <c r="AA163" s="38"/>
      <c r="AB163" s="38"/>
      <c r="AC163" s="38"/>
      <c r="AD163" s="38"/>
      <c r="AE163" s="38"/>
      <c r="AT163" s="19" t="s">
        <v>174</v>
      </c>
      <c r="AU163" s="19" t="s">
        <v>72</v>
      </c>
    </row>
    <row r="164" s="10" customFormat="1">
      <c r="A164" s="10"/>
      <c r="B164" s="171"/>
      <c r="C164" s="10"/>
      <c r="D164" s="166" t="s">
        <v>176</v>
      </c>
      <c r="E164" s="172" t="s">
        <v>3</v>
      </c>
      <c r="F164" s="173" t="s">
        <v>1303</v>
      </c>
      <c r="G164" s="10"/>
      <c r="H164" s="174">
        <v>504.072</v>
      </c>
      <c r="I164" s="175"/>
      <c r="J164" s="10"/>
      <c r="K164" s="10"/>
      <c r="L164" s="171"/>
      <c r="M164" s="176"/>
      <c r="N164" s="177"/>
      <c r="O164" s="177"/>
      <c r="P164" s="177"/>
      <c r="Q164" s="177"/>
      <c r="R164" s="177"/>
      <c r="S164" s="177"/>
      <c r="T164" s="178"/>
      <c r="U164" s="10"/>
      <c r="V164" s="10"/>
      <c r="W164" s="10"/>
      <c r="X164" s="10"/>
      <c r="Y164" s="10"/>
      <c r="Z164" s="10"/>
      <c r="AA164" s="10"/>
      <c r="AB164" s="10"/>
      <c r="AC164" s="10"/>
      <c r="AD164" s="10"/>
      <c r="AE164" s="10"/>
      <c r="AT164" s="172" t="s">
        <v>176</v>
      </c>
      <c r="AU164" s="172" t="s">
        <v>72</v>
      </c>
      <c r="AV164" s="10" t="s">
        <v>81</v>
      </c>
      <c r="AW164" s="10" t="s">
        <v>33</v>
      </c>
      <c r="AX164" s="10" t="s">
        <v>79</v>
      </c>
      <c r="AY164" s="172" t="s">
        <v>172</v>
      </c>
    </row>
    <row r="165" s="2" customFormat="1" ht="24.15" customHeight="1">
      <c r="A165" s="38"/>
      <c r="B165" s="152"/>
      <c r="C165" s="153" t="s">
        <v>324</v>
      </c>
      <c r="D165" s="153" t="s">
        <v>166</v>
      </c>
      <c r="E165" s="154" t="s">
        <v>1304</v>
      </c>
      <c r="F165" s="155" t="s">
        <v>1305</v>
      </c>
      <c r="G165" s="156" t="s">
        <v>214</v>
      </c>
      <c r="H165" s="157">
        <v>430.303</v>
      </c>
      <c r="I165" s="158"/>
      <c r="J165" s="159">
        <f>ROUND(I165*H165,2)</f>
        <v>0</v>
      </c>
      <c r="K165" s="155" t="s">
        <v>170</v>
      </c>
      <c r="L165" s="39"/>
      <c r="M165" s="160" t="s">
        <v>3</v>
      </c>
      <c r="N165" s="161" t="s">
        <v>43</v>
      </c>
      <c r="O165" s="72"/>
      <c r="P165" s="162">
        <f>O165*H165</f>
        <v>0</v>
      </c>
      <c r="Q165" s="162">
        <v>0</v>
      </c>
      <c r="R165" s="162">
        <f>Q165*H165</f>
        <v>0</v>
      </c>
      <c r="S165" s="162">
        <v>0</v>
      </c>
      <c r="T165" s="163">
        <f>S165*H165</f>
        <v>0</v>
      </c>
      <c r="U165" s="38"/>
      <c r="V165" s="38"/>
      <c r="W165" s="38"/>
      <c r="X165" s="38"/>
      <c r="Y165" s="38"/>
      <c r="Z165" s="38"/>
      <c r="AA165" s="38"/>
      <c r="AB165" s="38"/>
      <c r="AC165" s="38"/>
      <c r="AD165" s="38"/>
      <c r="AE165" s="38"/>
      <c r="AR165" s="164" t="s">
        <v>292</v>
      </c>
      <c r="AT165" s="164" t="s">
        <v>166</v>
      </c>
      <c r="AU165" s="164" t="s">
        <v>72</v>
      </c>
      <c r="AY165" s="19" t="s">
        <v>172</v>
      </c>
      <c r="BE165" s="165">
        <f>IF(N165="základní",J165,0)</f>
        <v>0</v>
      </c>
      <c r="BF165" s="165">
        <f>IF(N165="snížená",J165,0)</f>
        <v>0</v>
      </c>
      <c r="BG165" s="165">
        <f>IF(N165="zákl. přenesená",J165,0)</f>
        <v>0</v>
      </c>
      <c r="BH165" s="165">
        <f>IF(N165="sníž. přenesená",J165,0)</f>
        <v>0</v>
      </c>
      <c r="BI165" s="165">
        <f>IF(N165="nulová",J165,0)</f>
        <v>0</v>
      </c>
      <c r="BJ165" s="19" t="s">
        <v>79</v>
      </c>
      <c r="BK165" s="165">
        <f>ROUND(I165*H165,2)</f>
        <v>0</v>
      </c>
      <c r="BL165" s="19" t="s">
        <v>292</v>
      </c>
      <c r="BM165" s="164" t="s">
        <v>1306</v>
      </c>
    </row>
    <row r="166" s="2" customFormat="1">
      <c r="A166" s="38"/>
      <c r="B166" s="39"/>
      <c r="C166" s="38"/>
      <c r="D166" s="166" t="s">
        <v>174</v>
      </c>
      <c r="E166" s="38"/>
      <c r="F166" s="167" t="s">
        <v>1307</v>
      </c>
      <c r="G166" s="38"/>
      <c r="H166" s="38"/>
      <c r="I166" s="168"/>
      <c r="J166" s="38"/>
      <c r="K166" s="38"/>
      <c r="L166" s="39"/>
      <c r="M166" s="169"/>
      <c r="N166" s="170"/>
      <c r="O166" s="72"/>
      <c r="P166" s="72"/>
      <c r="Q166" s="72"/>
      <c r="R166" s="72"/>
      <c r="S166" s="72"/>
      <c r="T166" s="73"/>
      <c r="U166" s="38"/>
      <c r="V166" s="38"/>
      <c r="W166" s="38"/>
      <c r="X166" s="38"/>
      <c r="Y166" s="38"/>
      <c r="Z166" s="38"/>
      <c r="AA166" s="38"/>
      <c r="AB166" s="38"/>
      <c r="AC166" s="38"/>
      <c r="AD166" s="38"/>
      <c r="AE166" s="38"/>
      <c r="AT166" s="19" t="s">
        <v>174</v>
      </c>
      <c r="AU166" s="19" t="s">
        <v>72</v>
      </c>
    </row>
    <row r="167" s="10" customFormat="1">
      <c r="A167" s="10"/>
      <c r="B167" s="171"/>
      <c r="C167" s="10"/>
      <c r="D167" s="166" t="s">
        <v>176</v>
      </c>
      <c r="E167" s="172" t="s">
        <v>3</v>
      </c>
      <c r="F167" s="173" t="s">
        <v>1308</v>
      </c>
      <c r="G167" s="10"/>
      <c r="H167" s="174">
        <v>430.303</v>
      </c>
      <c r="I167" s="175"/>
      <c r="J167" s="10"/>
      <c r="K167" s="10"/>
      <c r="L167" s="171"/>
      <c r="M167" s="176"/>
      <c r="N167" s="177"/>
      <c r="O167" s="177"/>
      <c r="P167" s="177"/>
      <c r="Q167" s="177"/>
      <c r="R167" s="177"/>
      <c r="S167" s="177"/>
      <c r="T167" s="178"/>
      <c r="U167" s="10"/>
      <c r="V167" s="10"/>
      <c r="W167" s="10"/>
      <c r="X167" s="10"/>
      <c r="Y167" s="10"/>
      <c r="Z167" s="10"/>
      <c r="AA167" s="10"/>
      <c r="AB167" s="10"/>
      <c r="AC167" s="10"/>
      <c r="AD167" s="10"/>
      <c r="AE167" s="10"/>
      <c r="AT167" s="172" t="s">
        <v>176</v>
      </c>
      <c r="AU167" s="172" t="s">
        <v>72</v>
      </c>
      <c r="AV167" s="10" t="s">
        <v>81</v>
      </c>
      <c r="AW167" s="10" t="s">
        <v>33</v>
      </c>
      <c r="AX167" s="10" t="s">
        <v>79</v>
      </c>
      <c r="AY167" s="172" t="s">
        <v>172</v>
      </c>
    </row>
    <row r="168" s="2" customFormat="1" ht="24.15" customHeight="1">
      <c r="A168" s="38"/>
      <c r="B168" s="152"/>
      <c r="C168" s="153" t="s">
        <v>329</v>
      </c>
      <c r="D168" s="153" t="s">
        <v>166</v>
      </c>
      <c r="E168" s="154" t="s">
        <v>1304</v>
      </c>
      <c r="F168" s="155" t="s">
        <v>1305</v>
      </c>
      <c r="G168" s="156" t="s">
        <v>214</v>
      </c>
      <c r="H168" s="157">
        <v>7.3019999999999996</v>
      </c>
      <c r="I168" s="158"/>
      <c r="J168" s="159">
        <f>ROUND(I168*H168,2)</f>
        <v>0</v>
      </c>
      <c r="K168" s="155" t="s">
        <v>170</v>
      </c>
      <c r="L168" s="39"/>
      <c r="M168" s="160" t="s">
        <v>3</v>
      </c>
      <c r="N168" s="161" t="s">
        <v>43</v>
      </c>
      <c r="O168" s="72"/>
      <c r="P168" s="162">
        <f>O168*H168</f>
        <v>0</v>
      </c>
      <c r="Q168" s="162">
        <v>0</v>
      </c>
      <c r="R168" s="162">
        <f>Q168*H168</f>
        <v>0</v>
      </c>
      <c r="S168" s="162">
        <v>0</v>
      </c>
      <c r="T168" s="163">
        <f>S168*H168</f>
        <v>0</v>
      </c>
      <c r="U168" s="38"/>
      <c r="V168" s="38"/>
      <c r="W168" s="38"/>
      <c r="X168" s="38"/>
      <c r="Y168" s="38"/>
      <c r="Z168" s="38"/>
      <c r="AA168" s="38"/>
      <c r="AB168" s="38"/>
      <c r="AC168" s="38"/>
      <c r="AD168" s="38"/>
      <c r="AE168" s="38"/>
      <c r="AR168" s="164" t="s">
        <v>292</v>
      </c>
      <c r="AT168" s="164" t="s">
        <v>166</v>
      </c>
      <c r="AU168" s="164" t="s">
        <v>72</v>
      </c>
      <c r="AY168" s="19" t="s">
        <v>172</v>
      </c>
      <c r="BE168" s="165">
        <f>IF(N168="základní",J168,0)</f>
        <v>0</v>
      </c>
      <c r="BF168" s="165">
        <f>IF(N168="snížená",J168,0)</f>
        <v>0</v>
      </c>
      <c r="BG168" s="165">
        <f>IF(N168="zákl. přenesená",J168,0)</f>
        <v>0</v>
      </c>
      <c r="BH168" s="165">
        <f>IF(N168="sníž. přenesená",J168,0)</f>
        <v>0</v>
      </c>
      <c r="BI168" s="165">
        <f>IF(N168="nulová",J168,0)</f>
        <v>0</v>
      </c>
      <c r="BJ168" s="19" t="s">
        <v>79</v>
      </c>
      <c r="BK168" s="165">
        <f>ROUND(I168*H168,2)</f>
        <v>0</v>
      </c>
      <c r="BL168" s="19" t="s">
        <v>292</v>
      </c>
      <c r="BM168" s="164" t="s">
        <v>1309</v>
      </c>
    </row>
    <row r="169" s="2" customFormat="1">
      <c r="A169" s="38"/>
      <c r="B169" s="39"/>
      <c r="C169" s="38"/>
      <c r="D169" s="166" t="s">
        <v>174</v>
      </c>
      <c r="E169" s="38"/>
      <c r="F169" s="167" t="s">
        <v>1307</v>
      </c>
      <c r="G169" s="38"/>
      <c r="H169" s="38"/>
      <c r="I169" s="168"/>
      <c r="J169" s="38"/>
      <c r="K169" s="38"/>
      <c r="L169" s="39"/>
      <c r="M169" s="169"/>
      <c r="N169" s="170"/>
      <c r="O169" s="72"/>
      <c r="P169" s="72"/>
      <c r="Q169" s="72"/>
      <c r="R169" s="72"/>
      <c r="S169" s="72"/>
      <c r="T169" s="73"/>
      <c r="U169" s="38"/>
      <c r="V169" s="38"/>
      <c r="W169" s="38"/>
      <c r="X169" s="38"/>
      <c r="Y169" s="38"/>
      <c r="Z169" s="38"/>
      <c r="AA169" s="38"/>
      <c r="AB169" s="38"/>
      <c r="AC169" s="38"/>
      <c r="AD169" s="38"/>
      <c r="AE169" s="38"/>
      <c r="AT169" s="19" t="s">
        <v>174</v>
      </c>
      <c r="AU169" s="19" t="s">
        <v>72</v>
      </c>
    </row>
    <row r="170" s="10" customFormat="1">
      <c r="A170" s="10"/>
      <c r="B170" s="171"/>
      <c r="C170" s="10"/>
      <c r="D170" s="166" t="s">
        <v>176</v>
      </c>
      <c r="E170" s="172" t="s">
        <v>3</v>
      </c>
      <c r="F170" s="173" t="s">
        <v>1310</v>
      </c>
      <c r="G170" s="10"/>
      <c r="H170" s="174">
        <v>7.3019999999999996</v>
      </c>
      <c r="I170" s="175"/>
      <c r="J170" s="10"/>
      <c r="K170" s="10"/>
      <c r="L170" s="171"/>
      <c r="M170" s="176"/>
      <c r="N170" s="177"/>
      <c r="O170" s="177"/>
      <c r="P170" s="177"/>
      <c r="Q170" s="177"/>
      <c r="R170" s="177"/>
      <c r="S170" s="177"/>
      <c r="T170" s="178"/>
      <c r="U170" s="10"/>
      <c r="V170" s="10"/>
      <c r="W170" s="10"/>
      <c r="X170" s="10"/>
      <c r="Y170" s="10"/>
      <c r="Z170" s="10"/>
      <c r="AA170" s="10"/>
      <c r="AB170" s="10"/>
      <c r="AC170" s="10"/>
      <c r="AD170" s="10"/>
      <c r="AE170" s="10"/>
      <c r="AT170" s="172" t="s">
        <v>176</v>
      </c>
      <c r="AU170" s="172" t="s">
        <v>72</v>
      </c>
      <c r="AV170" s="10" t="s">
        <v>81</v>
      </c>
      <c r="AW170" s="10" t="s">
        <v>33</v>
      </c>
      <c r="AX170" s="10" t="s">
        <v>79</v>
      </c>
      <c r="AY170" s="172" t="s">
        <v>172</v>
      </c>
    </row>
    <row r="171" s="2" customFormat="1" ht="24.15" customHeight="1">
      <c r="A171" s="38"/>
      <c r="B171" s="152"/>
      <c r="C171" s="153" t="s">
        <v>335</v>
      </c>
      <c r="D171" s="153" t="s">
        <v>166</v>
      </c>
      <c r="E171" s="154" t="s">
        <v>319</v>
      </c>
      <c r="F171" s="155" t="s">
        <v>320</v>
      </c>
      <c r="G171" s="156" t="s">
        <v>214</v>
      </c>
      <c r="H171" s="157">
        <v>3.734</v>
      </c>
      <c r="I171" s="158"/>
      <c r="J171" s="159">
        <f>ROUND(I171*H171,2)</f>
        <v>0</v>
      </c>
      <c r="K171" s="155" t="s">
        <v>170</v>
      </c>
      <c r="L171" s="39"/>
      <c r="M171" s="160" t="s">
        <v>3</v>
      </c>
      <c r="N171" s="161" t="s">
        <v>43</v>
      </c>
      <c r="O171" s="72"/>
      <c r="P171" s="162">
        <f>O171*H171</f>
        <v>0</v>
      </c>
      <c r="Q171" s="162">
        <v>0</v>
      </c>
      <c r="R171" s="162">
        <f>Q171*H171</f>
        <v>0</v>
      </c>
      <c r="S171" s="162">
        <v>0</v>
      </c>
      <c r="T171" s="163">
        <f>S171*H171</f>
        <v>0</v>
      </c>
      <c r="U171" s="38"/>
      <c r="V171" s="38"/>
      <c r="W171" s="38"/>
      <c r="X171" s="38"/>
      <c r="Y171" s="38"/>
      <c r="Z171" s="38"/>
      <c r="AA171" s="38"/>
      <c r="AB171" s="38"/>
      <c r="AC171" s="38"/>
      <c r="AD171" s="38"/>
      <c r="AE171" s="38"/>
      <c r="AR171" s="164" t="s">
        <v>292</v>
      </c>
      <c r="AT171" s="164" t="s">
        <v>166</v>
      </c>
      <c r="AU171" s="164" t="s">
        <v>72</v>
      </c>
      <c r="AY171" s="19" t="s">
        <v>172</v>
      </c>
      <c r="BE171" s="165">
        <f>IF(N171="základní",J171,0)</f>
        <v>0</v>
      </c>
      <c r="BF171" s="165">
        <f>IF(N171="snížená",J171,0)</f>
        <v>0</v>
      </c>
      <c r="BG171" s="165">
        <f>IF(N171="zákl. přenesená",J171,0)</f>
        <v>0</v>
      </c>
      <c r="BH171" s="165">
        <f>IF(N171="sníž. přenesená",J171,0)</f>
        <v>0</v>
      </c>
      <c r="BI171" s="165">
        <f>IF(N171="nulová",J171,0)</f>
        <v>0</v>
      </c>
      <c r="BJ171" s="19" t="s">
        <v>79</v>
      </c>
      <c r="BK171" s="165">
        <f>ROUND(I171*H171,2)</f>
        <v>0</v>
      </c>
      <c r="BL171" s="19" t="s">
        <v>292</v>
      </c>
      <c r="BM171" s="164" t="s">
        <v>1311</v>
      </c>
    </row>
    <row r="172" s="2" customFormat="1">
      <c r="A172" s="38"/>
      <c r="B172" s="39"/>
      <c r="C172" s="38"/>
      <c r="D172" s="166" t="s">
        <v>174</v>
      </c>
      <c r="E172" s="38"/>
      <c r="F172" s="167" t="s">
        <v>322</v>
      </c>
      <c r="G172" s="38"/>
      <c r="H172" s="38"/>
      <c r="I172" s="168"/>
      <c r="J172" s="38"/>
      <c r="K172" s="38"/>
      <c r="L172" s="39"/>
      <c r="M172" s="169"/>
      <c r="N172" s="170"/>
      <c r="O172" s="72"/>
      <c r="P172" s="72"/>
      <c r="Q172" s="72"/>
      <c r="R172" s="72"/>
      <c r="S172" s="72"/>
      <c r="T172" s="73"/>
      <c r="U172" s="38"/>
      <c r="V172" s="38"/>
      <c r="W172" s="38"/>
      <c r="X172" s="38"/>
      <c r="Y172" s="38"/>
      <c r="Z172" s="38"/>
      <c r="AA172" s="38"/>
      <c r="AB172" s="38"/>
      <c r="AC172" s="38"/>
      <c r="AD172" s="38"/>
      <c r="AE172" s="38"/>
      <c r="AT172" s="19" t="s">
        <v>174</v>
      </c>
      <c r="AU172" s="19" t="s">
        <v>72</v>
      </c>
    </row>
    <row r="173" s="2" customFormat="1">
      <c r="A173" s="38"/>
      <c r="B173" s="39"/>
      <c r="C173" s="38"/>
      <c r="D173" s="166" t="s">
        <v>193</v>
      </c>
      <c r="E173" s="38"/>
      <c r="F173" s="179" t="s">
        <v>307</v>
      </c>
      <c r="G173" s="38"/>
      <c r="H173" s="38"/>
      <c r="I173" s="168"/>
      <c r="J173" s="38"/>
      <c r="K173" s="38"/>
      <c r="L173" s="39"/>
      <c r="M173" s="169"/>
      <c r="N173" s="170"/>
      <c r="O173" s="72"/>
      <c r="P173" s="72"/>
      <c r="Q173" s="72"/>
      <c r="R173" s="72"/>
      <c r="S173" s="72"/>
      <c r="T173" s="73"/>
      <c r="U173" s="38"/>
      <c r="V173" s="38"/>
      <c r="W173" s="38"/>
      <c r="X173" s="38"/>
      <c r="Y173" s="38"/>
      <c r="Z173" s="38"/>
      <c r="AA173" s="38"/>
      <c r="AB173" s="38"/>
      <c r="AC173" s="38"/>
      <c r="AD173" s="38"/>
      <c r="AE173" s="38"/>
      <c r="AT173" s="19" t="s">
        <v>193</v>
      </c>
      <c r="AU173" s="19" t="s">
        <v>72</v>
      </c>
    </row>
    <row r="174" s="10" customFormat="1">
      <c r="A174" s="10"/>
      <c r="B174" s="171"/>
      <c r="C174" s="10"/>
      <c r="D174" s="166" t="s">
        <v>176</v>
      </c>
      <c r="E174" s="172" t="s">
        <v>3</v>
      </c>
      <c r="F174" s="173" t="s">
        <v>1312</v>
      </c>
      <c r="G174" s="10"/>
      <c r="H174" s="174">
        <v>3.734</v>
      </c>
      <c r="I174" s="175"/>
      <c r="J174" s="10"/>
      <c r="K174" s="10"/>
      <c r="L174" s="171"/>
      <c r="M174" s="176"/>
      <c r="N174" s="177"/>
      <c r="O174" s="177"/>
      <c r="P174" s="177"/>
      <c r="Q174" s="177"/>
      <c r="R174" s="177"/>
      <c r="S174" s="177"/>
      <c r="T174" s="178"/>
      <c r="U174" s="10"/>
      <c r="V174" s="10"/>
      <c r="W174" s="10"/>
      <c r="X174" s="10"/>
      <c r="Y174" s="10"/>
      <c r="Z174" s="10"/>
      <c r="AA174" s="10"/>
      <c r="AB174" s="10"/>
      <c r="AC174" s="10"/>
      <c r="AD174" s="10"/>
      <c r="AE174" s="10"/>
      <c r="AT174" s="172" t="s">
        <v>176</v>
      </c>
      <c r="AU174" s="172" t="s">
        <v>72</v>
      </c>
      <c r="AV174" s="10" t="s">
        <v>81</v>
      </c>
      <c r="AW174" s="10" t="s">
        <v>33</v>
      </c>
      <c r="AX174" s="10" t="s">
        <v>79</v>
      </c>
      <c r="AY174" s="172" t="s">
        <v>172</v>
      </c>
    </row>
    <row r="175" s="2" customFormat="1" ht="24.15" customHeight="1">
      <c r="A175" s="38"/>
      <c r="B175" s="152"/>
      <c r="C175" s="153" t="s">
        <v>517</v>
      </c>
      <c r="D175" s="153" t="s">
        <v>166</v>
      </c>
      <c r="E175" s="154" t="s">
        <v>1313</v>
      </c>
      <c r="F175" s="155" t="s">
        <v>1314</v>
      </c>
      <c r="G175" s="156" t="s">
        <v>214</v>
      </c>
      <c r="H175" s="157">
        <v>504.072</v>
      </c>
      <c r="I175" s="158"/>
      <c r="J175" s="159">
        <f>ROUND(I175*H175,2)</f>
        <v>0</v>
      </c>
      <c r="K175" s="155" t="s">
        <v>170</v>
      </c>
      <c r="L175" s="39"/>
      <c r="M175" s="160" t="s">
        <v>3</v>
      </c>
      <c r="N175" s="161" t="s">
        <v>43</v>
      </c>
      <c r="O175" s="72"/>
      <c r="P175" s="162">
        <f>O175*H175</f>
        <v>0</v>
      </c>
      <c r="Q175" s="162">
        <v>0</v>
      </c>
      <c r="R175" s="162">
        <f>Q175*H175</f>
        <v>0</v>
      </c>
      <c r="S175" s="162">
        <v>0</v>
      </c>
      <c r="T175" s="163">
        <f>S175*H175</f>
        <v>0</v>
      </c>
      <c r="U175" s="38"/>
      <c r="V175" s="38"/>
      <c r="W175" s="38"/>
      <c r="X175" s="38"/>
      <c r="Y175" s="38"/>
      <c r="Z175" s="38"/>
      <c r="AA175" s="38"/>
      <c r="AB175" s="38"/>
      <c r="AC175" s="38"/>
      <c r="AD175" s="38"/>
      <c r="AE175" s="38"/>
      <c r="AR175" s="164" t="s">
        <v>292</v>
      </c>
      <c r="AT175" s="164" t="s">
        <v>166</v>
      </c>
      <c r="AU175" s="164" t="s">
        <v>72</v>
      </c>
      <c r="AY175" s="19" t="s">
        <v>172</v>
      </c>
      <c r="BE175" s="165">
        <f>IF(N175="základní",J175,0)</f>
        <v>0</v>
      </c>
      <c r="BF175" s="165">
        <f>IF(N175="snížená",J175,0)</f>
        <v>0</v>
      </c>
      <c r="BG175" s="165">
        <f>IF(N175="zákl. přenesená",J175,0)</f>
        <v>0</v>
      </c>
      <c r="BH175" s="165">
        <f>IF(N175="sníž. přenesená",J175,0)</f>
        <v>0</v>
      </c>
      <c r="BI175" s="165">
        <f>IF(N175="nulová",J175,0)</f>
        <v>0</v>
      </c>
      <c r="BJ175" s="19" t="s">
        <v>79</v>
      </c>
      <c r="BK175" s="165">
        <f>ROUND(I175*H175,2)</f>
        <v>0</v>
      </c>
      <c r="BL175" s="19" t="s">
        <v>292</v>
      </c>
      <c r="BM175" s="164" t="s">
        <v>1315</v>
      </c>
    </row>
    <row r="176" s="2" customFormat="1">
      <c r="A176" s="38"/>
      <c r="B176" s="39"/>
      <c r="C176" s="38"/>
      <c r="D176" s="166" t="s">
        <v>174</v>
      </c>
      <c r="E176" s="38"/>
      <c r="F176" s="167" t="s">
        <v>1316</v>
      </c>
      <c r="G176" s="38"/>
      <c r="H176" s="38"/>
      <c r="I176" s="168"/>
      <c r="J176" s="38"/>
      <c r="K176" s="38"/>
      <c r="L176" s="39"/>
      <c r="M176" s="169"/>
      <c r="N176" s="170"/>
      <c r="O176" s="72"/>
      <c r="P176" s="72"/>
      <c r="Q176" s="72"/>
      <c r="R176" s="72"/>
      <c r="S176" s="72"/>
      <c r="T176" s="73"/>
      <c r="U176" s="38"/>
      <c r="V176" s="38"/>
      <c r="W176" s="38"/>
      <c r="X176" s="38"/>
      <c r="Y176" s="38"/>
      <c r="Z176" s="38"/>
      <c r="AA176" s="38"/>
      <c r="AB176" s="38"/>
      <c r="AC176" s="38"/>
      <c r="AD176" s="38"/>
      <c r="AE176" s="38"/>
      <c r="AT176" s="19" t="s">
        <v>174</v>
      </c>
      <c r="AU176" s="19" t="s">
        <v>72</v>
      </c>
    </row>
    <row r="177" s="10" customFormat="1">
      <c r="A177" s="10"/>
      <c r="B177" s="171"/>
      <c r="C177" s="10"/>
      <c r="D177" s="166" t="s">
        <v>176</v>
      </c>
      <c r="E177" s="172" t="s">
        <v>3</v>
      </c>
      <c r="F177" s="173" t="s">
        <v>1303</v>
      </c>
      <c r="G177" s="10"/>
      <c r="H177" s="174">
        <v>504.072</v>
      </c>
      <c r="I177" s="175"/>
      <c r="J177" s="10"/>
      <c r="K177" s="10"/>
      <c r="L177" s="171"/>
      <c r="M177" s="176"/>
      <c r="N177" s="177"/>
      <c r="O177" s="177"/>
      <c r="P177" s="177"/>
      <c r="Q177" s="177"/>
      <c r="R177" s="177"/>
      <c r="S177" s="177"/>
      <c r="T177" s="178"/>
      <c r="U177" s="10"/>
      <c r="V177" s="10"/>
      <c r="W177" s="10"/>
      <c r="X177" s="10"/>
      <c r="Y177" s="10"/>
      <c r="Z177" s="10"/>
      <c r="AA177" s="10"/>
      <c r="AB177" s="10"/>
      <c r="AC177" s="10"/>
      <c r="AD177" s="10"/>
      <c r="AE177" s="10"/>
      <c r="AT177" s="172" t="s">
        <v>176</v>
      </c>
      <c r="AU177" s="172" t="s">
        <v>72</v>
      </c>
      <c r="AV177" s="10" t="s">
        <v>81</v>
      </c>
      <c r="AW177" s="10" t="s">
        <v>33</v>
      </c>
      <c r="AX177" s="10" t="s">
        <v>79</v>
      </c>
      <c r="AY177" s="172" t="s">
        <v>172</v>
      </c>
    </row>
    <row r="178" s="2" customFormat="1" ht="24.15" customHeight="1">
      <c r="A178" s="38"/>
      <c r="B178" s="152"/>
      <c r="C178" s="153" t="s">
        <v>519</v>
      </c>
      <c r="D178" s="153" t="s">
        <v>166</v>
      </c>
      <c r="E178" s="154" t="s">
        <v>330</v>
      </c>
      <c r="F178" s="155" t="s">
        <v>331</v>
      </c>
      <c r="G178" s="156" t="s">
        <v>214</v>
      </c>
      <c r="H178" s="157">
        <v>15.868</v>
      </c>
      <c r="I178" s="158"/>
      <c r="J178" s="159">
        <f>ROUND(I178*H178,2)</f>
        <v>0</v>
      </c>
      <c r="K178" s="155" t="s">
        <v>170</v>
      </c>
      <c r="L178" s="39"/>
      <c r="M178" s="160" t="s">
        <v>3</v>
      </c>
      <c r="N178" s="161" t="s">
        <v>43</v>
      </c>
      <c r="O178" s="72"/>
      <c r="P178" s="162">
        <f>O178*H178</f>
        <v>0</v>
      </c>
      <c r="Q178" s="162">
        <v>0</v>
      </c>
      <c r="R178" s="162">
        <f>Q178*H178</f>
        <v>0</v>
      </c>
      <c r="S178" s="162">
        <v>0</v>
      </c>
      <c r="T178" s="163">
        <f>S178*H178</f>
        <v>0</v>
      </c>
      <c r="U178" s="38"/>
      <c r="V178" s="38"/>
      <c r="W178" s="38"/>
      <c r="X178" s="38"/>
      <c r="Y178" s="38"/>
      <c r="Z178" s="38"/>
      <c r="AA178" s="38"/>
      <c r="AB178" s="38"/>
      <c r="AC178" s="38"/>
      <c r="AD178" s="38"/>
      <c r="AE178" s="38"/>
      <c r="AR178" s="164" t="s">
        <v>292</v>
      </c>
      <c r="AT178" s="164" t="s">
        <v>166</v>
      </c>
      <c r="AU178" s="164" t="s">
        <v>72</v>
      </c>
      <c r="AY178" s="19" t="s">
        <v>172</v>
      </c>
      <c r="BE178" s="165">
        <f>IF(N178="základní",J178,0)</f>
        <v>0</v>
      </c>
      <c r="BF178" s="165">
        <f>IF(N178="snížená",J178,0)</f>
        <v>0</v>
      </c>
      <c r="BG178" s="165">
        <f>IF(N178="zákl. přenesená",J178,0)</f>
        <v>0</v>
      </c>
      <c r="BH178" s="165">
        <f>IF(N178="sníž. přenesená",J178,0)</f>
        <v>0</v>
      </c>
      <c r="BI178" s="165">
        <f>IF(N178="nulová",J178,0)</f>
        <v>0</v>
      </c>
      <c r="BJ178" s="19" t="s">
        <v>79</v>
      </c>
      <c r="BK178" s="165">
        <f>ROUND(I178*H178,2)</f>
        <v>0</v>
      </c>
      <c r="BL178" s="19" t="s">
        <v>292</v>
      </c>
      <c r="BM178" s="164" t="s">
        <v>1317</v>
      </c>
    </row>
    <row r="179" s="2" customFormat="1">
      <c r="A179" s="38"/>
      <c r="B179" s="39"/>
      <c r="C179" s="38"/>
      <c r="D179" s="166" t="s">
        <v>174</v>
      </c>
      <c r="E179" s="38"/>
      <c r="F179" s="167" t="s">
        <v>333</v>
      </c>
      <c r="G179" s="38"/>
      <c r="H179" s="38"/>
      <c r="I179" s="168"/>
      <c r="J179" s="38"/>
      <c r="K179" s="38"/>
      <c r="L179" s="39"/>
      <c r="M179" s="169"/>
      <c r="N179" s="170"/>
      <c r="O179" s="72"/>
      <c r="P179" s="72"/>
      <c r="Q179" s="72"/>
      <c r="R179" s="72"/>
      <c r="S179" s="72"/>
      <c r="T179" s="73"/>
      <c r="U179" s="38"/>
      <c r="V179" s="38"/>
      <c r="W179" s="38"/>
      <c r="X179" s="38"/>
      <c r="Y179" s="38"/>
      <c r="Z179" s="38"/>
      <c r="AA179" s="38"/>
      <c r="AB179" s="38"/>
      <c r="AC179" s="38"/>
      <c r="AD179" s="38"/>
      <c r="AE179" s="38"/>
      <c r="AT179" s="19" t="s">
        <v>174</v>
      </c>
      <c r="AU179" s="19" t="s">
        <v>72</v>
      </c>
    </row>
    <row r="180" s="2" customFormat="1">
      <c r="A180" s="38"/>
      <c r="B180" s="39"/>
      <c r="C180" s="38"/>
      <c r="D180" s="166" t="s">
        <v>193</v>
      </c>
      <c r="E180" s="38"/>
      <c r="F180" s="179" t="s">
        <v>307</v>
      </c>
      <c r="G180" s="38"/>
      <c r="H180" s="38"/>
      <c r="I180" s="168"/>
      <c r="J180" s="38"/>
      <c r="K180" s="38"/>
      <c r="L180" s="39"/>
      <c r="M180" s="169"/>
      <c r="N180" s="170"/>
      <c r="O180" s="72"/>
      <c r="P180" s="72"/>
      <c r="Q180" s="72"/>
      <c r="R180" s="72"/>
      <c r="S180" s="72"/>
      <c r="T180" s="73"/>
      <c r="U180" s="38"/>
      <c r="V180" s="38"/>
      <c r="W180" s="38"/>
      <c r="X180" s="38"/>
      <c r="Y180" s="38"/>
      <c r="Z180" s="38"/>
      <c r="AA180" s="38"/>
      <c r="AB180" s="38"/>
      <c r="AC180" s="38"/>
      <c r="AD180" s="38"/>
      <c r="AE180" s="38"/>
      <c r="AT180" s="19" t="s">
        <v>193</v>
      </c>
      <c r="AU180" s="19" t="s">
        <v>72</v>
      </c>
    </row>
    <row r="181" s="10" customFormat="1">
      <c r="A181" s="10"/>
      <c r="B181" s="171"/>
      <c r="C181" s="10"/>
      <c r="D181" s="166" t="s">
        <v>176</v>
      </c>
      <c r="E181" s="172" t="s">
        <v>3</v>
      </c>
      <c r="F181" s="173" t="s">
        <v>1318</v>
      </c>
      <c r="G181" s="10"/>
      <c r="H181" s="174">
        <v>15.868</v>
      </c>
      <c r="I181" s="175"/>
      <c r="J181" s="10"/>
      <c r="K181" s="10"/>
      <c r="L181" s="171"/>
      <c r="M181" s="176"/>
      <c r="N181" s="177"/>
      <c r="O181" s="177"/>
      <c r="P181" s="177"/>
      <c r="Q181" s="177"/>
      <c r="R181" s="177"/>
      <c r="S181" s="177"/>
      <c r="T181" s="178"/>
      <c r="U181" s="10"/>
      <c r="V181" s="10"/>
      <c r="W181" s="10"/>
      <c r="X181" s="10"/>
      <c r="Y181" s="10"/>
      <c r="Z181" s="10"/>
      <c r="AA181" s="10"/>
      <c r="AB181" s="10"/>
      <c r="AC181" s="10"/>
      <c r="AD181" s="10"/>
      <c r="AE181" s="10"/>
      <c r="AT181" s="172" t="s">
        <v>176</v>
      </c>
      <c r="AU181" s="172" t="s">
        <v>72</v>
      </c>
      <c r="AV181" s="10" t="s">
        <v>81</v>
      </c>
      <c r="AW181" s="10" t="s">
        <v>33</v>
      </c>
      <c r="AX181" s="10" t="s">
        <v>79</v>
      </c>
      <c r="AY181" s="172" t="s">
        <v>172</v>
      </c>
    </row>
    <row r="182" s="2" customFormat="1" ht="16.5" customHeight="1">
      <c r="A182" s="38"/>
      <c r="B182" s="152"/>
      <c r="C182" s="153" t="s">
        <v>521</v>
      </c>
      <c r="D182" s="153" t="s">
        <v>166</v>
      </c>
      <c r="E182" s="154" t="s">
        <v>297</v>
      </c>
      <c r="F182" s="155" t="s">
        <v>298</v>
      </c>
      <c r="G182" s="156" t="s">
        <v>221</v>
      </c>
      <c r="H182" s="157">
        <v>1</v>
      </c>
      <c r="I182" s="158"/>
      <c r="J182" s="159">
        <f>ROUND(I182*H182,2)</f>
        <v>0</v>
      </c>
      <c r="K182" s="155" t="s">
        <v>170</v>
      </c>
      <c r="L182" s="39"/>
      <c r="M182" s="160" t="s">
        <v>3</v>
      </c>
      <c r="N182" s="161" t="s">
        <v>43</v>
      </c>
      <c r="O182" s="72"/>
      <c r="P182" s="162">
        <f>O182*H182</f>
        <v>0</v>
      </c>
      <c r="Q182" s="162">
        <v>0</v>
      </c>
      <c r="R182" s="162">
        <f>Q182*H182</f>
        <v>0</v>
      </c>
      <c r="S182" s="162">
        <v>0</v>
      </c>
      <c r="T182" s="163">
        <f>S182*H182</f>
        <v>0</v>
      </c>
      <c r="U182" s="38"/>
      <c r="V182" s="38"/>
      <c r="W182" s="38"/>
      <c r="X182" s="38"/>
      <c r="Y182" s="38"/>
      <c r="Z182" s="38"/>
      <c r="AA182" s="38"/>
      <c r="AB182" s="38"/>
      <c r="AC182" s="38"/>
      <c r="AD182" s="38"/>
      <c r="AE182" s="38"/>
      <c r="AR182" s="164" t="s">
        <v>292</v>
      </c>
      <c r="AT182" s="164" t="s">
        <v>166</v>
      </c>
      <c r="AU182" s="164" t="s">
        <v>72</v>
      </c>
      <c r="AY182" s="19" t="s">
        <v>172</v>
      </c>
      <c r="BE182" s="165">
        <f>IF(N182="základní",J182,0)</f>
        <v>0</v>
      </c>
      <c r="BF182" s="165">
        <f>IF(N182="snížená",J182,0)</f>
        <v>0</v>
      </c>
      <c r="BG182" s="165">
        <f>IF(N182="zákl. přenesená",J182,0)</f>
        <v>0</v>
      </c>
      <c r="BH182" s="165">
        <f>IF(N182="sníž. přenesená",J182,0)</f>
        <v>0</v>
      </c>
      <c r="BI182" s="165">
        <f>IF(N182="nulová",J182,0)</f>
        <v>0</v>
      </c>
      <c r="BJ182" s="19" t="s">
        <v>79</v>
      </c>
      <c r="BK182" s="165">
        <f>ROUND(I182*H182,2)</f>
        <v>0</v>
      </c>
      <c r="BL182" s="19" t="s">
        <v>292</v>
      </c>
      <c r="BM182" s="164" t="s">
        <v>1319</v>
      </c>
    </row>
    <row r="183" s="2" customFormat="1">
      <c r="A183" s="38"/>
      <c r="B183" s="39"/>
      <c r="C183" s="38"/>
      <c r="D183" s="166" t="s">
        <v>174</v>
      </c>
      <c r="E183" s="38"/>
      <c r="F183" s="167" t="s">
        <v>300</v>
      </c>
      <c r="G183" s="38"/>
      <c r="H183" s="38"/>
      <c r="I183" s="168"/>
      <c r="J183" s="38"/>
      <c r="K183" s="38"/>
      <c r="L183" s="39"/>
      <c r="M183" s="169"/>
      <c r="N183" s="170"/>
      <c r="O183" s="72"/>
      <c r="P183" s="72"/>
      <c r="Q183" s="72"/>
      <c r="R183" s="72"/>
      <c r="S183" s="72"/>
      <c r="T183" s="73"/>
      <c r="U183" s="38"/>
      <c r="V183" s="38"/>
      <c r="W183" s="38"/>
      <c r="X183" s="38"/>
      <c r="Y183" s="38"/>
      <c r="Z183" s="38"/>
      <c r="AA183" s="38"/>
      <c r="AB183" s="38"/>
      <c r="AC183" s="38"/>
      <c r="AD183" s="38"/>
      <c r="AE183" s="38"/>
      <c r="AT183" s="19" t="s">
        <v>174</v>
      </c>
      <c r="AU183" s="19" t="s">
        <v>72</v>
      </c>
    </row>
    <row r="184" s="10" customFormat="1">
      <c r="A184" s="10"/>
      <c r="B184" s="171"/>
      <c r="C184" s="10"/>
      <c r="D184" s="166" t="s">
        <v>176</v>
      </c>
      <c r="E184" s="172" t="s">
        <v>3</v>
      </c>
      <c r="F184" s="173" t="s">
        <v>1320</v>
      </c>
      <c r="G184" s="10"/>
      <c r="H184" s="174">
        <v>1</v>
      </c>
      <c r="I184" s="175"/>
      <c r="J184" s="10"/>
      <c r="K184" s="10"/>
      <c r="L184" s="171"/>
      <c r="M184" s="176"/>
      <c r="N184" s="177"/>
      <c r="O184" s="177"/>
      <c r="P184" s="177"/>
      <c r="Q184" s="177"/>
      <c r="R184" s="177"/>
      <c r="S184" s="177"/>
      <c r="T184" s="178"/>
      <c r="U184" s="10"/>
      <c r="V184" s="10"/>
      <c r="W184" s="10"/>
      <c r="X184" s="10"/>
      <c r="Y184" s="10"/>
      <c r="Z184" s="10"/>
      <c r="AA184" s="10"/>
      <c r="AB184" s="10"/>
      <c r="AC184" s="10"/>
      <c r="AD184" s="10"/>
      <c r="AE184" s="10"/>
      <c r="AT184" s="172" t="s">
        <v>176</v>
      </c>
      <c r="AU184" s="172" t="s">
        <v>72</v>
      </c>
      <c r="AV184" s="10" t="s">
        <v>81</v>
      </c>
      <c r="AW184" s="10" t="s">
        <v>33</v>
      </c>
      <c r="AX184" s="10" t="s">
        <v>79</v>
      </c>
      <c r="AY184" s="172" t="s">
        <v>172</v>
      </c>
    </row>
    <row r="185" s="2" customFormat="1" ht="16.5" customHeight="1">
      <c r="A185" s="38"/>
      <c r="B185" s="152"/>
      <c r="C185" s="153" t="s">
        <v>526</v>
      </c>
      <c r="D185" s="153" t="s">
        <v>166</v>
      </c>
      <c r="E185" s="154" t="s">
        <v>522</v>
      </c>
      <c r="F185" s="155" t="s">
        <v>523</v>
      </c>
      <c r="G185" s="156" t="s">
        <v>221</v>
      </c>
      <c r="H185" s="157">
        <v>2</v>
      </c>
      <c r="I185" s="158"/>
      <c r="J185" s="159">
        <f>ROUND(I185*H185,2)</f>
        <v>0</v>
      </c>
      <c r="K185" s="155" t="s">
        <v>170</v>
      </c>
      <c r="L185" s="39"/>
      <c r="M185" s="160" t="s">
        <v>3</v>
      </c>
      <c r="N185" s="161" t="s">
        <v>43</v>
      </c>
      <c r="O185" s="72"/>
      <c r="P185" s="162">
        <f>O185*H185</f>
        <v>0</v>
      </c>
      <c r="Q185" s="162">
        <v>0</v>
      </c>
      <c r="R185" s="162">
        <f>Q185*H185</f>
        <v>0</v>
      </c>
      <c r="S185" s="162">
        <v>0</v>
      </c>
      <c r="T185" s="163">
        <f>S185*H185</f>
        <v>0</v>
      </c>
      <c r="U185" s="38"/>
      <c r="V185" s="38"/>
      <c r="W185" s="38"/>
      <c r="X185" s="38"/>
      <c r="Y185" s="38"/>
      <c r="Z185" s="38"/>
      <c r="AA185" s="38"/>
      <c r="AB185" s="38"/>
      <c r="AC185" s="38"/>
      <c r="AD185" s="38"/>
      <c r="AE185" s="38"/>
      <c r="AR185" s="164" t="s">
        <v>524</v>
      </c>
      <c r="AT185" s="164" t="s">
        <v>166</v>
      </c>
      <c r="AU185" s="164" t="s">
        <v>72</v>
      </c>
      <c r="AY185" s="19" t="s">
        <v>172</v>
      </c>
      <c r="BE185" s="165">
        <f>IF(N185="základní",J185,0)</f>
        <v>0</v>
      </c>
      <c r="BF185" s="165">
        <f>IF(N185="snížená",J185,0)</f>
        <v>0</v>
      </c>
      <c r="BG185" s="165">
        <f>IF(N185="zákl. přenesená",J185,0)</f>
        <v>0</v>
      </c>
      <c r="BH185" s="165">
        <f>IF(N185="sníž. přenesená",J185,0)</f>
        <v>0</v>
      </c>
      <c r="BI185" s="165">
        <f>IF(N185="nulová",J185,0)</f>
        <v>0</v>
      </c>
      <c r="BJ185" s="19" t="s">
        <v>79</v>
      </c>
      <c r="BK185" s="165">
        <f>ROUND(I185*H185,2)</f>
        <v>0</v>
      </c>
      <c r="BL185" s="19" t="s">
        <v>524</v>
      </c>
      <c r="BM185" s="164" t="s">
        <v>1321</v>
      </c>
    </row>
    <row r="186" s="2" customFormat="1">
      <c r="A186" s="38"/>
      <c r="B186" s="39"/>
      <c r="C186" s="38"/>
      <c r="D186" s="166" t="s">
        <v>174</v>
      </c>
      <c r="E186" s="38"/>
      <c r="F186" s="167" t="s">
        <v>523</v>
      </c>
      <c r="G186" s="38"/>
      <c r="H186" s="38"/>
      <c r="I186" s="168"/>
      <c r="J186" s="38"/>
      <c r="K186" s="38"/>
      <c r="L186" s="39"/>
      <c r="M186" s="169"/>
      <c r="N186" s="170"/>
      <c r="O186" s="72"/>
      <c r="P186" s="72"/>
      <c r="Q186" s="72"/>
      <c r="R186" s="72"/>
      <c r="S186" s="72"/>
      <c r="T186" s="73"/>
      <c r="U186" s="38"/>
      <c r="V186" s="38"/>
      <c r="W186" s="38"/>
      <c r="X186" s="38"/>
      <c r="Y186" s="38"/>
      <c r="Z186" s="38"/>
      <c r="AA186" s="38"/>
      <c r="AB186" s="38"/>
      <c r="AC186" s="38"/>
      <c r="AD186" s="38"/>
      <c r="AE186" s="38"/>
      <c r="AT186" s="19" t="s">
        <v>174</v>
      </c>
      <c r="AU186" s="19" t="s">
        <v>72</v>
      </c>
    </row>
    <row r="187" s="2" customFormat="1" ht="21.75" customHeight="1">
      <c r="A187" s="38"/>
      <c r="B187" s="152"/>
      <c r="C187" s="153" t="s">
        <v>530</v>
      </c>
      <c r="D187" s="153" t="s">
        <v>166</v>
      </c>
      <c r="E187" s="154" t="s">
        <v>527</v>
      </c>
      <c r="F187" s="155" t="s">
        <v>528</v>
      </c>
      <c r="G187" s="156" t="s">
        <v>221</v>
      </c>
      <c r="H187" s="157">
        <v>2</v>
      </c>
      <c r="I187" s="158"/>
      <c r="J187" s="159">
        <f>ROUND(I187*H187,2)</f>
        <v>0</v>
      </c>
      <c r="K187" s="155" t="s">
        <v>170</v>
      </c>
      <c r="L187" s="39"/>
      <c r="M187" s="160" t="s">
        <v>3</v>
      </c>
      <c r="N187" s="161" t="s">
        <v>43</v>
      </c>
      <c r="O187" s="72"/>
      <c r="P187" s="162">
        <f>O187*H187</f>
        <v>0</v>
      </c>
      <c r="Q187" s="162">
        <v>0</v>
      </c>
      <c r="R187" s="162">
        <f>Q187*H187</f>
        <v>0</v>
      </c>
      <c r="S187" s="162">
        <v>0</v>
      </c>
      <c r="T187" s="163">
        <f>S187*H187</f>
        <v>0</v>
      </c>
      <c r="U187" s="38"/>
      <c r="V187" s="38"/>
      <c r="W187" s="38"/>
      <c r="X187" s="38"/>
      <c r="Y187" s="38"/>
      <c r="Z187" s="38"/>
      <c r="AA187" s="38"/>
      <c r="AB187" s="38"/>
      <c r="AC187" s="38"/>
      <c r="AD187" s="38"/>
      <c r="AE187" s="38"/>
      <c r="AR187" s="164" t="s">
        <v>524</v>
      </c>
      <c r="AT187" s="164" t="s">
        <v>166</v>
      </c>
      <c r="AU187" s="164" t="s">
        <v>72</v>
      </c>
      <c r="AY187" s="19" t="s">
        <v>172</v>
      </c>
      <c r="BE187" s="165">
        <f>IF(N187="základní",J187,0)</f>
        <v>0</v>
      </c>
      <c r="BF187" s="165">
        <f>IF(N187="snížená",J187,0)</f>
        <v>0</v>
      </c>
      <c r="BG187" s="165">
        <f>IF(N187="zákl. přenesená",J187,0)</f>
        <v>0</v>
      </c>
      <c r="BH187" s="165">
        <f>IF(N187="sníž. přenesená",J187,0)</f>
        <v>0</v>
      </c>
      <c r="BI187" s="165">
        <f>IF(N187="nulová",J187,0)</f>
        <v>0</v>
      </c>
      <c r="BJ187" s="19" t="s">
        <v>79</v>
      </c>
      <c r="BK187" s="165">
        <f>ROUND(I187*H187,2)</f>
        <v>0</v>
      </c>
      <c r="BL187" s="19" t="s">
        <v>524</v>
      </c>
      <c r="BM187" s="164" t="s">
        <v>1322</v>
      </c>
    </row>
    <row r="188" s="2" customFormat="1">
      <c r="A188" s="38"/>
      <c r="B188" s="39"/>
      <c r="C188" s="38"/>
      <c r="D188" s="166" t="s">
        <v>174</v>
      </c>
      <c r="E188" s="38"/>
      <c r="F188" s="167" t="s">
        <v>528</v>
      </c>
      <c r="G188" s="38"/>
      <c r="H188" s="38"/>
      <c r="I188" s="168"/>
      <c r="J188" s="38"/>
      <c r="K188" s="38"/>
      <c r="L188" s="39"/>
      <c r="M188" s="169"/>
      <c r="N188" s="170"/>
      <c r="O188" s="72"/>
      <c r="P188" s="72"/>
      <c r="Q188" s="72"/>
      <c r="R188" s="72"/>
      <c r="S188" s="72"/>
      <c r="T188" s="73"/>
      <c r="U188" s="38"/>
      <c r="V188" s="38"/>
      <c r="W188" s="38"/>
      <c r="X188" s="38"/>
      <c r="Y188" s="38"/>
      <c r="Z188" s="38"/>
      <c r="AA188" s="38"/>
      <c r="AB188" s="38"/>
      <c r="AC188" s="38"/>
      <c r="AD188" s="38"/>
      <c r="AE188" s="38"/>
      <c r="AT188" s="19" t="s">
        <v>174</v>
      </c>
      <c r="AU188" s="19" t="s">
        <v>72</v>
      </c>
    </row>
    <row r="189" s="2" customFormat="1" ht="16.5" customHeight="1">
      <c r="A189" s="38"/>
      <c r="B189" s="152"/>
      <c r="C189" s="153" t="s">
        <v>534</v>
      </c>
      <c r="D189" s="153" t="s">
        <v>166</v>
      </c>
      <c r="E189" s="154" t="s">
        <v>531</v>
      </c>
      <c r="F189" s="155" t="s">
        <v>532</v>
      </c>
      <c r="G189" s="156" t="s">
        <v>221</v>
      </c>
      <c r="H189" s="157">
        <v>2</v>
      </c>
      <c r="I189" s="158"/>
      <c r="J189" s="159">
        <f>ROUND(I189*H189,2)</f>
        <v>0</v>
      </c>
      <c r="K189" s="155" t="s">
        <v>170</v>
      </c>
      <c r="L189" s="39"/>
      <c r="M189" s="160" t="s">
        <v>3</v>
      </c>
      <c r="N189" s="161" t="s">
        <v>43</v>
      </c>
      <c r="O189" s="72"/>
      <c r="P189" s="162">
        <f>O189*H189</f>
        <v>0</v>
      </c>
      <c r="Q189" s="162">
        <v>0</v>
      </c>
      <c r="R189" s="162">
        <f>Q189*H189</f>
        <v>0</v>
      </c>
      <c r="S189" s="162">
        <v>0</v>
      </c>
      <c r="T189" s="163">
        <f>S189*H189</f>
        <v>0</v>
      </c>
      <c r="U189" s="38"/>
      <c r="V189" s="38"/>
      <c r="W189" s="38"/>
      <c r="X189" s="38"/>
      <c r="Y189" s="38"/>
      <c r="Z189" s="38"/>
      <c r="AA189" s="38"/>
      <c r="AB189" s="38"/>
      <c r="AC189" s="38"/>
      <c r="AD189" s="38"/>
      <c r="AE189" s="38"/>
      <c r="AR189" s="164" t="s">
        <v>524</v>
      </c>
      <c r="AT189" s="164" t="s">
        <v>166</v>
      </c>
      <c r="AU189" s="164" t="s">
        <v>72</v>
      </c>
      <c r="AY189" s="19" t="s">
        <v>172</v>
      </c>
      <c r="BE189" s="165">
        <f>IF(N189="základní",J189,0)</f>
        <v>0</v>
      </c>
      <c r="BF189" s="165">
        <f>IF(N189="snížená",J189,0)</f>
        <v>0</v>
      </c>
      <c r="BG189" s="165">
        <f>IF(N189="zákl. přenesená",J189,0)</f>
        <v>0</v>
      </c>
      <c r="BH189" s="165">
        <f>IF(N189="sníž. přenesená",J189,0)</f>
        <v>0</v>
      </c>
      <c r="BI189" s="165">
        <f>IF(N189="nulová",J189,0)</f>
        <v>0</v>
      </c>
      <c r="BJ189" s="19" t="s">
        <v>79</v>
      </c>
      <c r="BK189" s="165">
        <f>ROUND(I189*H189,2)</f>
        <v>0</v>
      </c>
      <c r="BL189" s="19" t="s">
        <v>524</v>
      </c>
      <c r="BM189" s="164" t="s">
        <v>1323</v>
      </c>
    </row>
    <row r="190" s="2" customFormat="1">
      <c r="A190" s="38"/>
      <c r="B190" s="39"/>
      <c r="C190" s="38"/>
      <c r="D190" s="166" t="s">
        <v>174</v>
      </c>
      <c r="E190" s="38"/>
      <c r="F190" s="167" t="s">
        <v>532</v>
      </c>
      <c r="G190" s="38"/>
      <c r="H190" s="38"/>
      <c r="I190" s="168"/>
      <c r="J190" s="38"/>
      <c r="K190" s="38"/>
      <c r="L190" s="39"/>
      <c r="M190" s="169"/>
      <c r="N190" s="170"/>
      <c r="O190" s="72"/>
      <c r="P190" s="72"/>
      <c r="Q190" s="72"/>
      <c r="R190" s="72"/>
      <c r="S190" s="72"/>
      <c r="T190" s="73"/>
      <c r="U190" s="38"/>
      <c r="V190" s="38"/>
      <c r="W190" s="38"/>
      <c r="X190" s="38"/>
      <c r="Y190" s="38"/>
      <c r="Z190" s="38"/>
      <c r="AA190" s="38"/>
      <c r="AB190" s="38"/>
      <c r="AC190" s="38"/>
      <c r="AD190" s="38"/>
      <c r="AE190" s="38"/>
      <c r="AT190" s="19" t="s">
        <v>174</v>
      </c>
      <c r="AU190" s="19" t="s">
        <v>72</v>
      </c>
    </row>
    <row r="191" s="2" customFormat="1" ht="21.75" customHeight="1">
      <c r="A191" s="38"/>
      <c r="B191" s="152"/>
      <c r="C191" s="153" t="s">
        <v>538</v>
      </c>
      <c r="D191" s="153" t="s">
        <v>166</v>
      </c>
      <c r="E191" s="154" t="s">
        <v>535</v>
      </c>
      <c r="F191" s="155" t="s">
        <v>536</v>
      </c>
      <c r="G191" s="156" t="s">
        <v>221</v>
      </c>
      <c r="H191" s="157">
        <v>2</v>
      </c>
      <c r="I191" s="158"/>
      <c r="J191" s="159">
        <f>ROUND(I191*H191,2)</f>
        <v>0</v>
      </c>
      <c r="K191" s="155" t="s">
        <v>170</v>
      </c>
      <c r="L191" s="39"/>
      <c r="M191" s="160" t="s">
        <v>3</v>
      </c>
      <c r="N191" s="161" t="s">
        <v>43</v>
      </c>
      <c r="O191" s="72"/>
      <c r="P191" s="162">
        <f>O191*H191</f>
        <v>0</v>
      </c>
      <c r="Q191" s="162">
        <v>0</v>
      </c>
      <c r="R191" s="162">
        <f>Q191*H191</f>
        <v>0</v>
      </c>
      <c r="S191" s="162">
        <v>0</v>
      </c>
      <c r="T191" s="163">
        <f>S191*H191</f>
        <v>0</v>
      </c>
      <c r="U191" s="38"/>
      <c r="V191" s="38"/>
      <c r="W191" s="38"/>
      <c r="X191" s="38"/>
      <c r="Y191" s="38"/>
      <c r="Z191" s="38"/>
      <c r="AA191" s="38"/>
      <c r="AB191" s="38"/>
      <c r="AC191" s="38"/>
      <c r="AD191" s="38"/>
      <c r="AE191" s="38"/>
      <c r="AR191" s="164" t="s">
        <v>524</v>
      </c>
      <c r="AT191" s="164" t="s">
        <v>166</v>
      </c>
      <c r="AU191" s="164" t="s">
        <v>72</v>
      </c>
      <c r="AY191" s="19" t="s">
        <v>172</v>
      </c>
      <c r="BE191" s="165">
        <f>IF(N191="základní",J191,0)</f>
        <v>0</v>
      </c>
      <c r="BF191" s="165">
        <f>IF(N191="snížená",J191,0)</f>
        <v>0</v>
      </c>
      <c r="BG191" s="165">
        <f>IF(N191="zákl. přenesená",J191,0)</f>
        <v>0</v>
      </c>
      <c r="BH191" s="165">
        <f>IF(N191="sníž. přenesená",J191,0)</f>
        <v>0</v>
      </c>
      <c r="BI191" s="165">
        <f>IF(N191="nulová",J191,0)</f>
        <v>0</v>
      </c>
      <c r="BJ191" s="19" t="s">
        <v>79</v>
      </c>
      <c r="BK191" s="165">
        <f>ROUND(I191*H191,2)</f>
        <v>0</v>
      </c>
      <c r="BL191" s="19" t="s">
        <v>524</v>
      </c>
      <c r="BM191" s="164" t="s">
        <v>1324</v>
      </c>
    </row>
    <row r="192" s="2" customFormat="1">
      <c r="A192" s="38"/>
      <c r="B192" s="39"/>
      <c r="C192" s="38"/>
      <c r="D192" s="166" t="s">
        <v>174</v>
      </c>
      <c r="E192" s="38"/>
      <c r="F192" s="167" t="s">
        <v>536</v>
      </c>
      <c r="G192" s="38"/>
      <c r="H192" s="38"/>
      <c r="I192" s="168"/>
      <c r="J192" s="38"/>
      <c r="K192" s="38"/>
      <c r="L192" s="39"/>
      <c r="M192" s="169"/>
      <c r="N192" s="170"/>
      <c r="O192" s="72"/>
      <c r="P192" s="72"/>
      <c r="Q192" s="72"/>
      <c r="R192" s="72"/>
      <c r="S192" s="72"/>
      <c r="T192" s="73"/>
      <c r="U192" s="38"/>
      <c r="V192" s="38"/>
      <c r="W192" s="38"/>
      <c r="X192" s="38"/>
      <c r="Y192" s="38"/>
      <c r="Z192" s="38"/>
      <c r="AA192" s="38"/>
      <c r="AB192" s="38"/>
      <c r="AC192" s="38"/>
      <c r="AD192" s="38"/>
      <c r="AE192" s="38"/>
      <c r="AT192" s="19" t="s">
        <v>174</v>
      </c>
      <c r="AU192" s="19" t="s">
        <v>72</v>
      </c>
    </row>
    <row r="193" s="2" customFormat="1" ht="24.15" customHeight="1">
      <c r="A193" s="38"/>
      <c r="B193" s="152"/>
      <c r="C193" s="153" t="s">
        <v>542</v>
      </c>
      <c r="D193" s="153" t="s">
        <v>166</v>
      </c>
      <c r="E193" s="154" t="s">
        <v>539</v>
      </c>
      <c r="F193" s="155" t="s">
        <v>540</v>
      </c>
      <c r="G193" s="156" t="s">
        <v>221</v>
      </c>
      <c r="H193" s="157">
        <v>1</v>
      </c>
      <c r="I193" s="158"/>
      <c r="J193" s="159">
        <f>ROUND(I193*H193,2)</f>
        <v>0</v>
      </c>
      <c r="K193" s="155" t="s">
        <v>170</v>
      </c>
      <c r="L193" s="39"/>
      <c r="M193" s="160" t="s">
        <v>3</v>
      </c>
      <c r="N193" s="161" t="s">
        <v>43</v>
      </c>
      <c r="O193" s="72"/>
      <c r="P193" s="162">
        <f>O193*H193</f>
        <v>0</v>
      </c>
      <c r="Q193" s="162">
        <v>0</v>
      </c>
      <c r="R193" s="162">
        <f>Q193*H193</f>
        <v>0</v>
      </c>
      <c r="S193" s="162">
        <v>0</v>
      </c>
      <c r="T193" s="163">
        <f>S193*H193</f>
        <v>0</v>
      </c>
      <c r="U193" s="38"/>
      <c r="V193" s="38"/>
      <c r="W193" s="38"/>
      <c r="X193" s="38"/>
      <c r="Y193" s="38"/>
      <c r="Z193" s="38"/>
      <c r="AA193" s="38"/>
      <c r="AB193" s="38"/>
      <c r="AC193" s="38"/>
      <c r="AD193" s="38"/>
      <c r="AE193" s="38"/>
      <c r="AR193" s="164" t="s">
        <v>524</v>
      </c>
      <c r="AT193" s="164" t="s">
        <v>166</v>
      </c>
      <c r="AU193" s="164" t="s">
        <v>72</v>
      </c>
      <c r="AY193" s="19" t="s">
        <v>172</v>
      </c>
      <c r="BE193" s="165">
        <f>IF(N193="základní",J193,0)</f>
        <v>0</v>
      </c>
      <c r="BF193" s="165">
        <f>IF(N193="snížená",J193,0)</f>
        <v>0</v>
      </c>
      <c r="BG193" s="165">
        <f>IF(N193="zákl. přenesená",J193,0)</f>
        <v>0</v>
      </c>
      <c r="BH193" s="165">
        <f>IF(N193="sníž. přenesená",J193,0)</f>
        <v>0</v>
      </c>
      <c r="BI193" s="165">
        <f>IF(N193="nulová",J193,0)</f>
        <v>0</v>
      </c>
      <c r="BJ193" s="19" t="s">
        <v>79</v>
      </c>
      <c r="BK193" s="165">
        <f>ROUND(I193*H193,2)</f>
        <v>0</v>
      </c>
      <c r="BL193" s="19" t="s">
        <v>524</v>
      </c>
      <c r="BM193" s="164" t="s">
        <v>1325</v>
      </c>
    </row>
    <row r="194" s="2" customFormat="1">
      <c r="A194" s="38"/>
      <c r="B194" s="39"/>
      <c r="C194" s="38"/>
      <c r="D194" s="166" t="s">
        <v>174</v>
      </c>
      <c r="E194" s="38"/>
      <c r="F194" s="167" t="s">
        <v>540</v>
      </c>
      <c r="G194" s="38"/>
      <c r="H194" s="38"/>
      <c r="I194" s="168"/>
      <c r="J194" s="38"/>
      <c r="K194" s="38"/>
      <c r="L194" s="39"/>
      <c r="M194" s="169"/>
      <c r="N194" s="170"/>
      <c r="O194" s="72"/>
      <c r="P194" s="72"/>
      <c r="Q194" s="72"/>
      <c r="R194" s="72"/>
      <c r="S194" s="72"/>
      <c r="T194" s="73"/>
      <c r="U194" s="38"/>
      <c r="V194" s="38"/>
      <c r="W194" s="38"/>
      <c r="X194" s="38"/>
      <c r="Y194" s="38"/>
      <c r="Z194" s="38"/>
      <c r="AA194" s="38"/>
      <c r="AB194" s="38"/>
      <c r="AC194" s="38"/>
      <c r="AD194" s="38"/>
      <c r="AE194" s="38"/>
      <c r="AT194" s="19" t="s">
        <v>174</v>
      </c>
      <c r="AU194" s="19" t="s">
        <v>72</v>
      </c>
    </row>
    <row r="195" s="2" customFormat="1" ht="16.5" customHeight="1">
      <c r="A195" s="38"/>
      <c r="B195" s="152"/>
      <c r="C195" s="153" t="s">
        <v>1130</v>
      </c>
      <c r="D195" s="153" t="s">
        <v>166</v>
      </c>
      <c r="E195" s="154" t="s">
        <v>543</v>
      </c>
      <c r="F195" s="155" t="s">
        <v>544</v>
      </c>
      <c r="G195" s="156" t="s">
        <v>221</v>
      </c>
      <c r="H195" s="157">
        <v>1</v>
      </c>
      <c r="I195" s="158"/>
      <c r="J195" s="159">
        <f>ROUND(I195*H195,2)</f>
        <v>0</v>
      </c>
      <c r="K195" s="155" t="s">
        <v>170</v>
      </c>
      <c r="L195" s="39"/>
      <c r="M195" s="160" t="s">
        <v>3</v>
      </c>
      <c r="N195" s="161" t="s">
        <v>43</v>
      </c>
      <c r="O195" s="72"/>
      <c r="P195" s="162">
        <f>O195*H195</f>
        <v>0</v>
      </c>
      <c r="Q195" s="162">
        <v>0</v>
      </c>
      <c r="R195" s="162">
        <f>Q195*H195</f>
        <v>0</v>
      </c>
      <c r="S195" s="162">
        <v>0</v>
      </c>
      <c r="T195" s="163">
        <f>S195*H195</f>
        <v>0</v>
      </c>
      <c r="U195" s="38"/>
      <c r="V195" s="38"/>
      <c r="W195" s="38"/>
      <c r="X195" s="38"/>
      <c r="Y195" s="38"/>
      <c r="Z195" s="38"/>
      <c r="AA195" s="38"/>
      <c r="AB195" s="38"/>
      <c r="AC195" s="38"/>
      <c r="AD195" s="38"/>
      <c r="AE195" s="38"/>
      <c r="AR195" s="164" t="s">
        <v>524</v>
      </c>
      <c r="AT195" s="164" t="s">
        <v>166</v>
      </c>
      <c r="AU195" s="164" t="s">
        <v>72</v>
      </c>
      <c r="AY195" s="19" t="s">
        <v>172</v>
      </c>
      <c r="BE195" s="165">
        <f>IF(N195="základní",J195,0)</f>
        <v>0</v>
      </c>
      <c r="BF195" s="165">
        <f>IF(N195="snížená",J195,0)</f>
        <v>0</v>
      </c>
      <c r="BG195" s="165">
        <f>IF(N195="zákl. přenesená",J195,0)</f>
        <v>0</v>
      </c>
      <c r="BH195" s="165">
        <f>IF(N195="sníž. přenesená",J195,0)</f>
        <v>0</v>
      </c>
      <c r="BI195" s="165">
        <f>IF(N195="nulová",J195,0)</f>
        <v>0</v>
      </c>
      <c r="BJ195" s="19" t="s">
        <v>79</v>
      </c>
      <c r="BK195" s="165">
        <f>ROUND(I195*H195,2)</f>
        <v>0</v>
      </c>
      <c r="BL195" s="19" t="s">
        <v>524</v>
      </c>
      <c r="BM195" s="164" t="s">
        <v>1326</v>
      </c>
    </row>
    <row r="196" s="2" customFormat="1">
      <c r="A196" s="38"/>
      <c r="B196" s="39"/>
      <c r="C196" s="38"/>
      <c r="D196" s="166" t="s">
        <v>174</v>
      </c>
      <c r="E196" s="38"/>
      <c r="F196" s="167" t="s">
        <v>544</v>
      </c>
      <c r="G196" s="38"/>
      <c r="H196" s="38"/>
      <c r="I196" s="168"/>
      <c r="J196" s="38"/>
      <c r="K196" s="38"/>
      <c r="L196" s="39"/>
      <c r="M196" s="201"/>
      <c r="N196" s="202"/>
      <c r="O196" s="203"/>
      <c r="P196" s="203"/>
      <c r="Q196" s="203"/>
      <c r="R196" s="203"/>
      <c r="S196" s="203"/>
      <c r="T196" s="204"/>
      <c r="U196" s="38"/>
      <c r="V196" s="38"/>
      <c r="W196" s="38"/>
      <c r="X196" s="38"/>
      <c r="Y196" s="38"/>
      <c r="Z196" s="38"/>
      <c r="AA196" s="38"/>
      <c r="AB196" s="38"/>
      <c r="AC196" s="38"/>
      <c r="AD196" s="38"/>
      <c r="AE196" s="38"/>
      <c r="AT196" s="19" t="s">
        <v>174</v>
      </c>
      <c r="AU196" s="19" t="s">
        <v>72</v>
      </c>
    </row>
    <row r="197" s="2" customFormat="1" ht="6.96" customHeight="1">
      <c r="A197" s="38"/>
      <c r="B197" s="55"/>
      <c r="C197" s="56"/>
      <c r="D197" s="56"/>
      <c r="E197" s="56"/>
      <c r="F197" s="56"/>
      <c r="G197" s="56"/>
      <c r="H197" s="56"/>
      <c r="I197" s="56"/>
      <c r="J197" s="56"/>
      <c r="K197" s="56"/>
      <c r="L197" s="39"/>
      <c r="M197" s="38"/>
      <c r="O197" s="38"/>
      <c r="P197" s="38"/>
      <c r="Q197" s="38"/>
      <c r="R197" s="38"/>
      <c r="S197" s="38"/>
      <c r="T197" s="38"/>
      <c r="U197" s="38"/>
      <c r="V197" s="38"/>
      <c r="W197" s="38"/>
      <c r="X197" s="38"/>
      <c r="Y197" s="38"/>
      <c r="Z197" s="38"/>
      <c r="AA197" s="38"/>
      <c r="AB197" s="38"/>
      <c r="AC197" s="38"/>
      <c r="AD197" s="38"/>
      <c r="AE197" s="38"/>
    </row>
  </sheetData>
  <autoFilter ref="C84:K196"/>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136</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1240</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1327</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ROUND((SUM(BE85:BE136)),  2)</f>
        <v>0</v>
      </c>
      <c r="G35" s="38"/>
      <c r="H35" s="38"/>
      <c r="I35" s="132">
        <v>0.20999999999999999</v>
      </c>
      <c r="J35" s="131">
        <f>ROUND(((SUM(BE85:BE136))*I35),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ROUND((SUM(BF85:BF136)),  2)</f>
        <v>0</v>
      </c>
      <c r="G36" s="38"/>
      <c r="H36" s="38"/>
      <c r="I36" s="132">
        <v>0.14999999999999999</v>
      </c>
      <c r="J36" s="131">
        <f>ROUND(((SUM(BF85:BF136))*I36),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ROUND((SUM(BG85:BG136)),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ROUND((SUM(BH85:BH136)),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ROUND((SUM(BI85:BI136)),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1240</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4.2 - Výměna kolejnic a zřízení BK km 156,000 - 156,364</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1240</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4.2 - Výměna kolejnic a zřízení BK km 156,000 - 156,364</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SUM(P86:P136)</f>
        <v>0</v>
      </c>
      <c r="Q85" s="84"/>
      <c r="R85" s="149">
        <f>SUM(R86:R136)</f>
        <v>0</v>
      </c>
      <c r="S85" s="84"/>
      <c r="T85" s="150">
        <f>SUM(T86:T136)</f>
        <v>0</v>
      </c>
      <c r="U85" s="38"/>
      <c r="V85" s="38"/>
      <c r="W85" s="38"/>
      <c r="X85" s="38"/>
      <c r="Y85" s="38"/>
      <c r="Z85" s="38"/>
      <c r="AA85" s="38"/>
      <c r="AB85" s="38"/>
      <c r="AC85" s="38"/>
      <c r="AD85" s="38"/>
      <c r="AE85" s="38"/>
      <c r="AT85" s="19" t="s">
        <v>71</v>
      </c>
      <c r="AU85" s="19" t="s">
        <v>152</v>
      </c>
      <c r="BK85" s="151">
        <f>SUM(BK86:BK136)</f>
        <v>0</v>
      </c>
    </row>
    <row r="86" s="2" customFormat="1" ht="16.5" customHeight="1">
      <c r="A86" s="38"/>
      <c r="B86" s="152"/>
      <c r="C86" s="153" t="s">
        <v>79</v>
      </c>
      <c r="D86" s="153" t="s">
        <v>166</v>
      </c>
      <c r="E86" s="154" t="s">
        <v>339</v>
      </c>
      <c r="F86" s="155" t="s">
        <v>340</v>
      </c>
      <c r="G86" s="156" t="s">
        <v>255</v>
      </c>
      <c r="H86" s="157">
        <v>204</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171</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1328</v>
      </c>
    </row>
    <row r="87" s="2" customFormat="1">
      <c r="A87" s="38"/>
      <c r="B87" s="39"/>
      <c r="C87" s="38"/>
      <c r="D87" s="166" t="s">
        <v>174</v>
      </c>
      <c r="E87" s="38"/>
      <c r="F87" s="167" t="s">
        <v>342</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10" customFormat="1">
      <c r="A88" s="10"/>
      <c r="B88" s="171"/>
      <c r="C88" s="10"/>
      <c r="D88" s="166" t="s">
        <v>176</v>
      </c>
      <c r="E88" s="172" t="s">
        <v>3</v>
      </c>
      <c r="F88" s="173" t="s">
        <v>1329</v>
      </c>
      <c r="G88" s="10"/>
      <c r="H88" s="174">
        <v>204</v>
      </c>
      <c r="I88" s="175"/>
      <c r="J88" s="10"/>
      <c r="K88" s="10"/>
      <c r="L88" s="171"/>
      <c r="M88" s="176"/>
      <c r="N88" s="177"/>
      <c r="O88" s="177"/>
      <c r="P88" s="177"/>
      <c r="Q88" s="177"/>
      <c r="R88" s="177"/>
      <c r="S88" s="177"/>
      <c r="T88" s="178"/>
      <c r="U88" s="10"/>
      <c r="V88" s="10"/>
      <c r="W88" s="10"/>
      <c r="X88" s="10"/>
      <c r="Y88" s="10"/>
      <c r="Z88" s="10"/>
      <c r="AA88" s="10"/>
      <c r="AB88" s="10"/>
      <c r="AC88" s="10"/>
      <c r="AD88" s="10"/>
      <c r="AE88" s="10"/>
      <c r="AT88" s="172" t="s">
        <v>176</v>
      </c>
      <c r="AU88" s="172" t="s">
        <v>72</v>
      </c>
      <c r="AV88" s="10" t="s">
        <v>81</v>
      </c>
      <c r="AW88" s="10" t="s">
        <v>33</v>
      </c>
      <c r="AX88" s="10" t="s">
        <v>79</v>
      </c>
      <c r="AY88" s="172" t="s">
        <v>172</v>
      </c>
    </row>
    <row r="89" s="2" customFormat="1" ht="16.5" customHeight="1">
      <c r="A89" s="38"/>
      <c r="B89" s="152"/>
      <c r="C89" s="153" t="s">
        <v>81</v>
      </c>
      <c r="D89" s="153" t="s">
        <v>166</v>
      </c>
      <c r="E89" s="154" t="s">
        <v>347</v>
      </c>
      <c r="F89" s="155" t="s">
        <v>348</v>
      </c>
      <c r="G89" s="156" t="s">
        <v>221</v>
      </c>
      <c r="H89" s="157">
        <v>26</v>
      </c>
      <c r="I89" s="158"/>
      <c r="J89" s="159">
        <f>ROUND(I89*H89,2)</f>
        <v>0</v>
      </c>
      <c r="K89" s="155" t="s">
        <v>170</v>
      </c>
      <c r="L89" s="39"/>
      <c r="M89" s="160" t="s">
        <v>3</v>
      </c>
      <c r="N89" s="161" t="s">
        <v>43</v>
      </c>
      <c r="O89" s="72"/>
      <c r="P89" s="162">
        <f>O89*H89</f>
        <v>0</v>
      </c>
      <c r="Q89" s="162">
        <v>0</v>
      </c>
      <c r="R89" s="162">
        <f>Q89*H89</f>
        <v>0</v>
      </c>
      <c r="S89" s="162">
        <v>0</v>
      </c>
      <c r="T89" s="163">
        <f>S89*H89</f>
        <v>0</v>
      </c>
      <c r="U89" s="38"/>
      <c r="V89" s="38"/>
      <c r="W89" s="38"/>
      <c r="X89" s="38"/>
      <c r="Y89" s="38"/>
      <c r="Z89" s="38"/>
      <c r="AA89" s="38"/>
      <c r="AB89" s="38"/>
      <c r="AC89" s="38"/>
      <c r="AD89" s="38"/>
      <c r="AE89" s="38"/>
      <c r="AR89" s="164" t="s">
        <v>171</v>
      </c>
      <c r="AT89" s="164" t="s">
        <v>166</v>
      </c>
      <c r="AU89" s="164" t="s">
        <v>72</v>
      </c>
      <c r="AY89" s="19" t="s">
        <v>172</v>
      </c>
      <c r="BE89" s="165">
        <f>IF(N89="základní",J89,0)</f>
        <v>0</v>
      </c>
      <c r="BF89" s="165">
        <f>IF(N89="snížená",J89,0)</f>
        <v>0</v>
      </c>
      <c r="BG89" s="165">
        <f>IF(N89="zákl. přenesená",J89,0)</f>
        <v>0</v>
      </c>
      <c r="BH89" s="165">
        <f>IF(N89="sníž. přenesená",J89,0)</f>
        <v>0</v>
      </c>
      <c r="BI89" s="165">
        <f>IF(N89="nulová",J89,0)</f>
        <v>0</v>
      </c>
      <c r="BJ89" s="19" t="s">
        <v>79</v>
      </c>
      <c r="BK89" s="165">
        <f>ROUND(I89*H89,2)</f>
        <v>0</v>
      </c>
      <c r="BL89" s="19" t="s">
        <v>171</v>
      </c>
      <c r="BM89" s="164" t="s">
        <v>1330</v>
      </c>
    </row>
    <row r="90" s="2" customFormat="1">
      <c r="A90" s="38"/>
      <c r="B90" s="39"/>
      <c r="C90" s="38"/>
      <c r="D90" s="166" t="s">
        <v>174</v>
      </c>
      <c r="E90" s="38"/>
      <c r="F90" s="167" t="s">
        <v>350</v>
      </c>
      <c r="G90" s="38"/>
      <c r="H90" s="38"/>
      <c r="I90" s="168"/>
      <c r="J90" s="38"/>
      <c r="K90" s="38"/>
      <c r="L90" s="39"/>
      <c r="M90" s="169"/>
      <c r="N90" s="170"/>
      <c r="O90" s="72"/>
      <c r="P90" s="72"/>
      <c r="Q90" s="72"/>
      <c r="R90" s="72"/>
      <c r="S90" s="72"/>
      <c r="T90" s="73"/>
      <c r="U90" s="38"/>
      <c r="V90" s="38"/>
      <c r="W90" s="38"/>
      <c r="X90" s="38"/>
      <c r="Y90" s="38"/>
      <c r="Z90" s="38"/>
      <c r="AA90" s="38"/>
      <c r="AB90" s="38"/>
      <c r="AC90" s="38"/>
      <c r="AD90" s="38"/>
      <c r="AE90" s="38"/>
      <c r="AT90" s="19" t="s">
        <v>174</v>
      </c>
      <c r="AU90" s="19" t="s">
        <v>72</v>
      </c>
    </row>
    <row r="91" s="2" customFormat="1">
      <c r="A91" s="38"/>
      <c r="B91" s="39"/>
      <c r="C91" s="38"/>
      <c r="D91" s="166" t="s">
        <v>193</v>
      </c>
      <c r="E91" s="38"/>
      <c r="F91" s="179" t="s">
        <v>351</v>
      </c>
      <c r="G91" s="38"/>
      <c r="H91" s="38"/>
      <c r="I91" s="168"/>
      <c r="J91" s="38"/>
      <c r="K91" s="38"/>
      <c r="L91" s="39"/>
      <c r="M91" s="169"/>
      <c r="N91" s="170"/>
      <c r="O91" s="72"/>
      <c r="P91" s="72"/>
      <c r="Q91" s="72"/>
      <c r="R91" s="72"/>
      <c r="S91" s="72"/>
      <c r="T91" s="73"/>
      <c r="U91" s="38"/>
      <c r="V91" s="38"/>
      <c r="W91" s="38"/>
      <c r="X91" s="38"/>
      <c r="Y91" s="38"/>
      <c r="Z91" s="38"/>
      <c r="AA91" s="38"/>
      <c r="AB91" s="38"/>
      <c r="AC91" s="38"/>
      <c r="AD91" s="38"/>
      <c r="AE91" s="38"/>
      <c r="AT91" s="19" t="s">
        <v>193</v>
      </c>
      <c r="AU91" s="19" t="s">
        <v>72</v>
      </c>
    </row>
    <row r="92" s="10" customFormat="1">
      <c r="A92" s="10"/>
      <c r="B92" s="171"/>
      <c r="C92" s="10"/>
      <c r="D92" s="166" t="s">
        <v>176</v>
      </c>
      <c r="E92" s="172" t="s">
        <v>3</v>
      </c>
      <c r="F92" s="173" t="s">
        <v>318</v>
      </c>
      <c r="G92" s="10"/>
      <c r="H92" s="174">
        <v>26</v>
      </c>
      <c r="I92" s="175"/>
      <c r="J92" s="10"/>
      <c r="K92" s="10"/>
      <c r="L92" s="171"/>
      <c r="M92" s="176"/>
      <c r="N92" s="177"/>
      <c r="O92" s="177"/>
      <c r="P92" s="177"/>
      <c r="Q92" s="177"/>
      <c r="R92" s="177"/>
      <c r="S92" s="177"/>
      <c r="T92" s="178"/>
      <c r="U92" s="10"/>
      <c r="V92" s="10"/>
      <c r="W92" s="10"/>
      <c r="X92" s="10"/>
      <c r="Y92" s="10"/>
      <c r="Z92" s="10"/>
      <c r="AA92" s="10"/>
      <c r="AB92" s="10"/>
      <c r="AC92" s="10"/>
      <c r="AD92" s="10"/>
      <c r="AE92" s="10"/>
      <c r="AT92" s="172" t="s">
        <v>176</v>
      </c>
      <c r="AU92" s="172" t="s">
        <v>72</v>
      </c>
      <c r="AV92" s="10" t="s">
        <v>81</v>
      </c>
      <c r="AW92" s="10" t="s">
        <v>33</v>
      </c>
      <c r="AX92" s="10" t="s">
        <v>79</v>
      </c>
      <c r="AY92" s="172" t="s">
        <v>172</v>
      </c>
    </row>
    <row r="93" s="2" customFormat="1" ht="16.5" customHeight="1">
      <c r="A93" s="38"/>
      <c r="B93" s="152"/>
      <c r="C93" s="153" t="s">
        <v>107</v>
      </c>
      <c r="D93" s="153" t="s">
        <v>166</v>
      </c>
      <c r="E93" s="154" t="s">
        <v>353</v>
      </c>
      <c r="F93" s="155" t="s">
        <v>354</v>
      </c>
      <c r="G93" s="156" t="s">
        <v>221</v>
      </c>
      <c r="H93" s="157">
        <v>20</v>
      </c>
      <c r="I93" s="158"/>
      <c r="J93" s="159">
        <f>ROUND(I93*H93,2)</f>
        <v>0</v>
      </c>
      <c r="K93" s="155" t="s">
        <v>170</v>
      </c>
      <c r="L93" s="39"/>
      <c r="M93" s="160" t="s">
        <v>3</v>
      </c>
      <c r="N93" s="161" t="s">
        <v>43</v>
      </c>
      <c r="O93" s="72"/>
      <c r="P93" s="162">
        <f>O93*H93</f>
        <v>0</v>
      </c>
      <c r="Q93" s="162">
        <v>0</v>
      </c>
      <c r="R93" s="162">
        <f>Q93*H93</f>
        <v>0</v>
      </c>
      <c r="S93" s="162">
        <v>0</v>
      </c>
      <c r="T93" s="163">
        <f>S93*H93</f>
        <v>0</v>
      </c>
      <c r="U93" s="38"/>
      <c r="V93" s="38"/>
      <c r="W93" s="38"/>
      <c r="X93" s="38"/>
      <c r="Y93" s="38"/>
      <c r="Z93" s="38"/>
      <c r="AA93" s="38"/>
      <c r="AB93" s="38"/>
      <c r="AC93" s="38"/>
      <c r="AD93" s="38"/>
      <c r="AE93" s="38"/>
      <c r="AR93" s="164" t="s">
        <v>171</v>
      </c>
      <c r="AT93" s="164" t="s">
        <v>166</v>
      </c>
      <c r="AU93" s="164" t="s">
        <v>72</v>
      </c>
      <c r="AY93" s="19" t="s">
        <v>172</v>
      </c>
      <c r="BE93" s="165">
        <f>IF(N93="základní",J93,0)</f>
        <v>0</v>
      </c>
      <c r="BF93" s="165">
        <f>IF(N93="snížená",J93,0)</f>
        <v>0</v>
      </c>
      <c r="BG93" s="165">
        <f>IF(N93="zákl. přenesená",J93,0)</f>
        <v>0</v>
      </c>
      <c r="BH93" s="165">
        <f>IF(N93="sníž. přenesená",J93,0)</f>
        <v>0</v>
      </c>
      <c r="BI93" s="165">
        <f>IF(N93="nulová",J93,0)</f>
        <v>0</v>
      </c>
      <c r="BJ93" s="19" t="s">
        <v>79</v>
      </c>
      <c r="BK93" s="165">
        <f>ROUND(I93*H93,2)</f>
        <v>0</v>
      </c>
      <c r="BL93" s="19" t="s">
        <v>171</v>
      </c>
      <c r="BM93" s="164" t="s">
        <v>1331</v>
      </c>
    </row>
    <row r="94" s="2" customFormat="1">
      <c r="A94" s="38"/>
      <c r="B94" s="39"/>
      <c r="C94" s="38"/>
      <c r="D94" s="166" t="s">
        <v>174</v>
      </c>
      <c r="E94" s="38"/>
      <c r="F94" s="167" t="s">
        <v>356</v>
      </c>
      <c r="G94" s="38"/>
      <c r="H94" s="38"/>
      <c r="I94" s="168"/>
      <c r="J94" s="38"/>
      <c r="K94" s="38"/>
      <c r="L94" s="39"/>
      <c r="M94" s="169"/>
      <c r="N94" s="170"/>
      <c r="O94" s="72"/>
      <c r="P94" s="72"/>
      <c r="Q94" s="72"/>
      <c r="R94" s="72"/>
      <c r="S94" s="72"/>
      <c r="T94" s="73"/>
      <c r="U94" s="38"/>
      <c r="V94" s="38"/>
      <c r="W94" s="38"/>
      <c r="X94" s="38"/>
      <c r="Y94" s="38"/>
      <c r="Z94" s="38"/>
      <c r="AA94" s="38"/>
      <c r="AB94" s="38"/>
      <c r="AC94" s="38"/>
      <c r="AD94" s="38"/>
      <c r="AE94" s="38"/>
      <c r="AT94" s="19" t="s">
        <v>174</v>
      </c>
      <c r="AU94" s="19" t="s">
        <v>72</v>
      </c>
    </row>
    <row r="95" s="2" customFormat="1">
      <c r="A95" s="38"/>
      <c r="B95" s="39"/>
      <c r="C95" s="38"/>
      <c r="D95" s="166" t="s">
        <v>193</v>
      </c>
      <c r="E95" s="38"/>
      <c r="F95" s="179" t="s">
        <v>351</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193</v>
      </c>
      <c r="AU95" s="19" t="s">
        <v>72</v>
      </c>
    </row>
    <row r="96" s="10" customFormat="1">
      <c r="A96" s="10"/>
      <c r="B96" s="171"/>
      <c r="C96" s="10"/>
      <c r="D96" s="166" t="s">
        <v>176</v>
      </c>
      <c r="E96" s="172" t="s">
        <v>3</v>
      </c>
      <c r="F96" s="173" t="s">
        <v>283</v>
      </c>
      <c r="G96" s="10"/>
      <c r="H96" s="174">
        <v>20</v>
      </c>
      <c r="I96" s="175"/>
      <c r="J96" s="10"/>
      <c r="K96" s="10"/>
      <c r="L96" s="171"/>
      <c r="M96" s="176"/>
      <c r="N96" s="177"/>
      <c r="O96" s="177"/>
      <c r="P96" s="177"/>
      <c r="Q96" s="177"/>
      <c r="R96" s="177"/>
      <c r="S96" s="177"/>
      <c r="T96" s="178"/>
      <c r="U96" s="10"/>
      <c r="V96" s="10"/>
      <c r="W96" s="10"/>
      <c r="X96" s="10"/>
      <c r="Y96" s="10"/>
      <c r="Z96" s="10"/>
      <c r="AA96" s="10"/>
      <c r="AB96" s="10"/>
      <c r="AC96" s="10"/>
      <c r="AD96" s="10"/>
      <c r="AE96" s="10"/>
      <c r="AT96" s="172" t="s">
        <v>176</v>
      </c>
      <c r="AU96" s="172" t="s">
        <v>72</v>
      </c>
      <c r="AV96" s="10" t="s">
        <v>81</v>
      </c>
      <c r="AW96" s="10" t="s">
        <v>33</v>
      </c>
      <c r="AX96" s="10" t="s">
        <v>79</v>
      </c>
      <c r="AY96" s="172" t="s">
        <v>172</v>
      </c>
    </row>
    <row r="97" s="2" customFormat="1" ht="16.5" customHeight="1">
      <c r="A97" s="38"/>
      <c r="B97" s="152"/>
      <c r="C97" s="153" t="s">
        <v>171</v>
      </c>
      <c r="D97" s="153" t="s">
        <v>166</v>
      </c>
      <c r="E97" s="154" t="s">
        <v>357</v>
      </c>
      <c r="F97" s="155" t="s">
        <v>358</v>
      </c>
      <c r="G97" s="156" t="s">
        <v>359</v>
      </c>
      <c r="H97" s="157">
        <v>14</v>
      </c>
      <c r="I97" s="158"/>
      <c r="J97" s="159">
        <f>ROUND(I97*H97,2)</f>
        <v>0</v>
      </c>
      <c r="K97" s="155" t="s">
        <v>170</v>
      </c>
      <c r="L97" s="39"/>
      <c r="M97" s="160" t="s">
        <v>3</v>
      </c>
      <c r="N97" s="161" t="s">
        <v>43</v>
      </c>
      <c r="O97" s="72"/>
      <c r="P97" s="162">
        <f>O97*H97</f>
        <v>0</v>
      </c>
      <c r="Q97" s="162">
        <v>0</v>
      </c>
      <c r="R97" s="162">
        <f>Q97*H97</f>
        <v>0</v>
      </c>
      <c r="S97" s="162">
        <v>0</v>
      </c>
      <c r="T97" s="163">
        <f>S97*H97</f>
        <v>0</v>
      </c>
      <c r="U97" s="38"/>
      <c r="V97" s="38"/>
      <c r="W97" s="38"/>
      <c r="X97" s="38"/>
      <c r="Y97" s="38"/>
      <c r="Z97" s="38"/>
      <c r="AA97" s="38"/>
      <c r="AB97" s="38"/>
      <c r="AC97" s="38"/>
      <c r="AD97" s="38"/>
      <c r="AE97" s="38"/>
      <c r="AR97" s="164" t="s">
        <v>171</v>
      </c>
      <c r="AT97" s="164" t="s">
        <v>166</v>
      </c>
      <c r="AU97" s="164" t="s">
        <v>72</v>
      </c>
      <c r="AY97" s="19" t="s">
        <v>172</v>
      </c>
      <c r="BE97" s="165">
        <f>IF(N97="základní",J97,0)</f>
        <v>0</v>
      </c>
      <c r="BF97" s="165">
        <f>IF(N97="snížená",J97,0)</f>
        <v>0</v>
      </c>
      <c r="BG97" s="165">
        <f>IF(N97="zákl. přenesená",J97,0)</f>
        <v>0</v>
      </c>
      <c r="BH97" s="165">
        <f>IF(N97="sníž. přenesená",J97,0)</f>
        <v>0</v>
      </c>
      <c r="BI97" s="165">
        <f>IF(N97="nulová",J97,0)</f>
        <v>0</v>
      </c>
      <c r="BJ97" s="19" t="s">
        <v>79</v>
      </c>
      <c r="BK97" s="165">
        <f>ROUND(I97*H97,2)</f>
        <v>0</v>
      </c>
      <c r="BL97" s="19" t="s">
        <v>171</v>
      </c>
      <c r="BM97" s="164" t="s">
        <v>1332</v>
      </c>
    </row>
    <row r="98" s="2" customFormat="1">
      <c r="A98" s="38"/>
      <c r="B98" s="39"/>
      <c r="C98" s="38"/>
      <c r="D98" s="166" t="s">
        <v>174</v>
      </c>
      <c r="E98" s="38"/>
      <c r="F98" s="167" t="s">
        <v>361</v>
      </c>
      <c r="G98" s="38"/>
      <c r="H98" s="38"/>
      <c r="I98" s="168"/>
      <c r="J98" s="38"/>
      <c r="K98" s="38"/>
      <c r="L98" s="39"/>
      <c r="M98" s="169"/>
      <c r="N98" s="170"/>
      <c r="O98" s="72"/>
      <c r="P98" s="72"/>
      <c r="Q98" s="72"/>
      <c r="R98" s="72"/>
      <c r="S98" s="72"/>
      <c r="T98" s="73"/>
      <c r="U98" s="38"/>
      <c r="V98" s="38"/>
      <c r="W98" s="38"/>
      <c r="X98" s="38"/>
      <c r="Y98" s="38"/>
      <c r="Z98" s="38"/>
      <c r="AA98" s="38"/>
      <c r="AB98" s="38"/>
      <c r="AC98" s="38"/>
      <c r="AD98" s="38"/>
      <c r="AE98" s="38"/>
      <c r="AT98" s="19" t="s">
        <v>174</v>
      </c>
      <c r="AU98" s="19" t="s">
        <v>72</v>
      </c>
    </row>
    <row r="99" s="2" customFormat="1" ht="16.5" customHeight="1">
      <c r="A99" s="38"/>
      <c r="B99" s="152"/>
      <c r="C99" s="153" t="s">
        <v>198</v>
      </c>
      <c r="D99" s="153" t="s">
        <v>166</v>
      </c>
      <c r="E99" s="154" t="s">
        <v>967</v>
      </c>
      <c r="F99" s="155" t="s">
        <v>968</v>
      </c>
      <c r="G99" s="156" t="s">
        <v>359</v>
      </c>
      <c r="H99" s="157">
        <v>12</v>
      </c>
      <c r="I99" s="158"/>
      <c r="J99" s="159">
        <f>ROUND(I99*H99,2)</f>
        <v>0</v>
      </c>
      <c r="K99" s="155" t="s">
        <v>170</v>
      </c>
      <c r="L99" s="39"/>
      <c r="M99" s="160" t="s">
        <v>3</v>
      </c>
      <c r="N99" s="161" t="s">
        <v>43</v>
      </c>
      <c r="O99" s="72"/>
      <c r="P99" s="162">
        <f>O99*H99</f>
        <v>0</v>
      </c>
      <c r="Q99" s="162">
        <v>0</v>
      </c>
      <c r="R99" s="162">
        <f>Q99*H99</f>
        <v>0</v>
      </c>
      <c r="S99" s="162">
        <v>0</v>
      </c>
      <c r="T99" s="163">
        <f>S99*H99</f>
        <v>0</v>
      </c>
      <c r="U99" s="38"/>
      <c r="V99" s="38"/>
      <c r="W99" s="38"/>
      <c r="X99" s="38"/>
      <c r="Y99" s="38"/>
      <c r="Z99" s="38"/>
      <c r="AA99" s="38"/>
      <c r="AB99" s="38"/>
      <c r="AC99" s="38"/>
      <c r="AD99" s="38"/>
      <c r="AE99" s="38"/>
      <c r="AR99" s="164" t="s">
        <v>171</v>
      </c>
      <c r="AT99" s="164" t="s">
        <v>166</v>
      </c>
      <c r="AU99" s="164" t="s">
        <v>72</v>
      </c>
      <c r="AY99" s="19" t="s">
        <v>172</v>
      </c>
      <c r="BE99" s="165">
        <f>IF(N99="základní",J99,0)</f>
        <v>0</v>
      </c>
      <c r="BF99" s="165">
        <f>IF(N99="snížená",J99,0)</f>
        <v>0</v>
      </c>
      <c r="BG99" s="165">
        <f>IF(N99="zákl. přenesená",J99,0)</f>
        <v>0</v>
      </c>
      <c r="BH99" s="165">
        <f>IF(N99="sníž. přenesená",J99,0)</f>
        <v>0</v>
      </c>
      <c r="BI99" s="165">
        <f>IF(N99="nulová",J99,0)</f>
        <v>0</v>
      </c>
      <c r="BJ99" s="19" t="s">
        <v>79</v>
      </c>
      <c r="BK99" s="165">
        <f>ROUND(I99*H99,2)</f>
        <v>0</v>
      </c>
      <c r="BL99" s="19" t="s">
        <v>171</v>
      </c>
      <c r="BM99" s="164" t="s">
        <v>1333</v>
      </c>
    </row>
    <row r="100" s="2" customFormat="1">
      <c r="A100" s="38"/>
      <c r="B100" s="39"/>
      <c r="C100" s="38"/>
      <c r="D100" s="166" t="s">
        <v>174</v>
      </c>
      <c r="E100" s="38"/>
      <c r="F100" s="167" t="s">
        <v>970</v>
      </c>
      <c r="G100" s="38"/>
      <c r="H100" s="38"/>
      <c r="I100" s="168"/>
      <c r="J100" s="38"/>
      <c r="K100" s="38"/>
      <c r="L100" s="39"/>
      <c r="M100" s="169"/>
      <c r="N100" s="170"/>
      <c r="O100" s="72"/>
      <c r="P100" s="72"/>
      <c r="Q100" s="72"/>
      <c r="R100" s="72"/>
      <c r="S100" s="72"/>
      <c r="T100" s="73"/>
      <c r="U100" s="38"/>
      <c r="V100" s="38"/>
      <c r="W100" s="38"/>
      <c r="X100" s="38"/>
      <c r="Y100" s="38"/>
      <c r="Z100" s="38"/>
      <c r="AA100" s="38"/>
      <c r="AB100" s="38"/>
      <c r="AC100" s="38"/>
      <c r="AD100" s="38"/>
      <c r="AE100" s="38"/>
      <c r="AT100" s="19" t="s">
        <v>174</v>
      </c>
      <c r="AU100" s="19" t="s">
        <v>72</v>
      </c>
    </row>
    <row r="101" s="2" customFormat="1" ht="16.5" customHeight="1">
      <c r="A101" s="38"/>
      <c r="B101" s="152"/>
      <c r="C101" s="153" t="s">
        <v>203</v>
      </c>
      <c r="D101" s="153" t="s">
        <v>166</v>
      </c>
      <c r="E101" s="154" t="s">
        <v>366</v>
      </c>
      <c r="F101" s="155" t="s">
        <v>367</v>
      </c>
      <c r="G101" s="156" t="s">
        <v>359</v>
      </c>
      <c r="H101" s="157">
        <v>4</v>
      </c>
      <c r="I101" s="158"/>
      <c r="J101" s="159">
        <f>ROUND(I101*H101,2)</f>
        <v>0</v>
      </c>
      <c r="K101" s="155" t="s">
        <v>170</v>
      </c>
      <c r="L101" s="39"/>
      <c r="M101" s="160" t="s">
        <v>3</v>
      </c>
      <c r="N101" s="161" t="s">
        <v>43</v>
      </c>
      <c r="O101" s="72"/>
      <c r="P101" s="162">
        <f>O101*H101</f>
        <v>0</v>
      </c>
      <c r="Q101" s="162">
        <v>0</v>
      </c>
      <c r="R101" s="162">
        <f>Q101*H101</f>
        <v>0</v>
      </c>
      <c r="S101" s="162">
        <v>0</v>
      </c>
      <c r="T101" s="163">
        <f>S101*H101</f>
        <v>0</v>
      </c>
      <c r="U101" s="38"/>
      <c r="V101" s="38"/>
      <c r="W101" s="38"/>
      <c r="X101" s="38"/>
      <c r="Y101" s="38"/>
      <c r="Z101" s="38"/>
      <c r="AA101" s="38"/>
      <c r="AB101" s="38"/>
      <c r="AC101" s="38"/>
      <c r="AD101" s="38"/>
      <c r="AE101" s="38"/>
      <c r="AR101" s="164" t="s">
        <v>171</v>
      </c>
      <c r="AT101" s="164" t="s">
        <v>166</v>
      </c>
      <c r="AU101" s="164" t="s">
        <v>72</v>
      </c>
      <c r="AY101" s="19" t="s">
        <v>172</v>
      </c>
      <c r="BE101" s="165">
        <f>IF(N101="základní",J101,0)</f>
        <v>0</v>
      </c>
      <c r="BF101" s="165">
        <f>IF(N101="snížená",J101,0)</f>
        <v>0</v>
      </c>
      <c r="BG101" s="165">
        <f>IF(N101="zákl. přenesená",J101,0)</f>
        <v>0</v>
      </c>
      <c r="BH101" s="165">
        <f>IF(N101="sníž. přenesená",J101,0)</f>
        <v>0</v>
      </c>
      <c r="BI101" s="165">
        <f>IF(N101="nulová",J101,0)</f>
        <v>0</v>
      </c>
      <c r="BJ101" s="19" t="s">
        <v>79</v>
      </c>
      <c r="BK101" s="165">
        <f>ROUND(I101*H101,2)</f>
        <v>0</v>
      </c>
      <c r="BL101" s="19" t="s">
        <v>171</v>
      </c>
      <c r="BM101" s="164" t="s">
        <v>1334</v>
      </c>
    </row>
    <row r="102" s="2" customFormat="1">
      <c r="A102" s="38"/>
      <c r="B102" s="39"/>
      <c r="C102" s="38"/>
      <c r="D102" s="166" t="s">
        <v>174</v>
      </c>
      <c r="E102" s="38"/>
      <c r="F102" s="167" t="s">
        <v>369</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174</v>
      </c>
      <c r="AU102" s="19" t="s">
        <v>72</v>
      </c>
    </row>
    <row r="103" s="2" customFormat="1" ht="16.5" customHeight="1">
      <c r="A103" s="38"/>
      <c r="B103" s="152"/>
      <c r="C103" s="153" t="s">
        <v>210</v>
      </c>
      <c r="D103" s="153" t="s">
        <v>166</v>
      </c>
      <c r="E103" s="154" t="s">
        <v>370</v>
      </c>
      <c r="F103" s="155" t="s">
        <v>371</v>
      </c>
      <c r="G103" s="156" t="s">
        <v>255</v>
      </c>
      <c r="H103" s="157">
        <v>768</v>
      </c>
      <c r="I103" s="158"/>
      <c r="J103" s="159">
        <f>ROUND(I103*H103,2)</f>
        <v>0</v>
      </c>
      <c r="K103" s="155" t="s">
        <v>170</v>
      </c>
      <c r="L103" s="39"/>
      <c r="M103" s="160" t="s">
        <v>3</v>
      </c>
      <c r="N103" s="161" t="s">
        <v>43</v>
      </c>
      <c r="O103" s="72"/>
      <c r="P103" s="162">
        <f>O103*H103</f>
        <v>0</v>
      </c>
      <c r="Q103" s="162">
        <v>0</v>
      </c>
      <c r="R103" s="162">
        <f>Q103*H103</f>
        <v>0</v>
      </c>
      <c r="S103" s="162">
        <v>0</v>
      </c>
      <c r="T103" s="163">
        <f>S103*H103</f>
        <v>0</v>
      </c>
      <c r="U103" s="38"/>
      <c r="V103" s="38"/>
      <c r="W103" s="38"/>
      <c r="X103" s="38"/>
      <c r="Y103" s="38"/>
      <c r="Z103" s="38"/>
      <c r="AA103" s="38"/>
      <c r="AB103" s="38"/>
      <c r="AC103" s="38"/>
      <c r="AD103" s="38"/>
      <c r="AE103" s="38"/>
      <c r="AR103" s="164" t="s">
        <v>171</v>
      </c>
      <c r="AT103" s="164" t="s">
        <v>166</v>
      </c>
      <c r="AU103" s="164" t="s">
        <v>72</v>
      </c>
      <c r="AY103" s="19" t="s">
        <v>172</v>
      </c>
      <c r="BE103" s="165">
        <f>IF(N103="základní",J103,0)</f>
        <v>0</v>
      </c>
      <c r="BF103" s="165">
        <f>IF(N103="snížená",J103,0)</f>
        <v>0</v>
      </c>
      <c r="BG103" s="165">
        <f>IF(N103="zákl. přenesená",J103,0)</f>
        <v>0</v>
      </c>
      <c r="BH103" s="165">
        <f>IF(N103="sníž. přenesená",J103,0)</f>
        <v>0</v>
      </c>
      <c r="BI103" s="165">
        <f>IF(N103="nulová",J103,0)</f>
        <v>0</v>
      </c>
      <c r="BJ103" s="19" t="s">
        <v>79</v>
      </c>
      <c r="BK103" s="165">
        <f>ROUND(I103*H103,2)</f>
        <v>0</v>
      </c>
      <c r="BL103" s="19" t="s">
        <v>171</v>
      </c>
      <c r="BM103" s="164" t="s">
        <v>1335</v>
      </c>
    </row>
    <row r="104" s="2" customFormat="1">
      <c r="A104" s="38"/>
      <c r="B104" s="39"/>
      <c r="C104" s="38"/>
      <c r="D104" s="166" t="s">
        <v>174</v>
      </c>
      <c r="E104" s="38"/>
      <c r="F104" s="167" t="s">
        <v>373</v>
      </c>
      <c r="G104" s="38"/>
      <c r="H104" s="38"/>
      <c r="I104" s="168"/>
      <c r="J104" s="38"/>
      <c r="K104" s="38"/>
      <c r="L104" s="39"/>
      <c r="M104" s="169"/>
      <c r="N104" s="170"/>
      <c r="O104" s="72"/>
      <c r="P104" s="72"/>
      <c r="Q104" s="72"/>
      <c r="R104" s="72"/>
      <c r="S104" s="72"/>
      <c r="T104" s="73"/>
      <c r="U104" s="38"/>
      <c r="V104" s="38"/>
      <c r="W104" s="38"/>
      <c r="X104" s="38"/>
      <c r="Y104" s="38"/>
      <c r="Z104" s="38"/>
      <c r="AA104" s="38"/>
      <c r="AB104" s="38"/>
      <c r="AC104" s="38"/>
      <c r="AD104" s="38"/>
      <c r="AE104" s="38"/>
      <c r="AT104" s="19" t="s">
        <v>174</v>
      </c>
      <c r="AU104" s="19" t="s">
        <v>72</v>
      </c>
    </row>
    <row r="105" s="2" customFormat="1">
      <c r="A105" s="38"/>
      <c r="B105" s="39"/>
      <c r="C105" s="38"/>
      <c r="D105" s="166" t="s">
        <v>193</v>
      </c>
      <c r="E105" s="38"/>
      <c r="F105" s="179" t="s">
        <v>374</v>
      </c>
      <c r="G105" s="38"/>
      <c r="H105" s="38"/>
      <c r="I105" s="168"/>
      <c r="J105" s="38"/>
      <c r="K105" s="38"/>
      <c r="L105" s="39"/>
      <c r="M105" s="169"/>
      <c r="N105" s="170"/>
      <c r="O105" s="72"/>
      <c r="P105" s="72"/>
      <c r="Q105" s="72"/>
      <c r="R105" s="72"/>
      <c r="S105" s="72"/>
      <c r="T105" s="73"/>
      <c r="U105" s="38"/>
      <c r="V105" s="38"/>
      <c r="W105" s="38"/>
      <c r="X105" s="38"/>
      <c r="Y105" s="38"/>
      <c r="Z105" s="38"/>
      <c r="AA105" s="38"/>
      <c r="AB105" s="38"/>
      <c r="AC105" s="38"/>
      <c r="AD105" s="38"/>
      <c r="AE105" s="38"/>
      <c r="AT105" s="19" t="s">
        <v>193</v>
      </c>
      <c r="AU105" s="19" t="s">
        <v>72</v>
      </c>
    </row>
    <row r="106" s="10" customFormat="1">
      <c r="A106" s="10"/>
      <c r="B106" s="171"/>
      <c r="C106" s="10"/>
      <c r="D106" s="166" t="s">
        <v>176</v>
      </c>
      <c r="E106" s="172" t="s">
        <v>3</v>
      </c>
      <c r="F106" s="173" t="s">
        <v>1336</v>
      </c>
      <c r="G106" s="10"/>
      <c r="H106" s="174">
        <v>768</v>
      </c>
      <c r="I106" s="175"/>
      <c r="J106" s="10"/>
      <c r="K106" s="10"/>
      <c r="L106" s="171"/>
      <c r="M106" s="176"/>
      <c r="N106" s="177"/>
      <c r="O106" s="177"/>
      <c r="P106" s="177"/>
      <c r="Q106" s="177"/>
      <c r="R106" s="177"/>
      <c r="S106" s="177"/>
      <c r="T106" s="178"/>
      <c r="U106" s="10"/>
      <c r="V106" s="10"/>
      <c r="W106" s="10"/>
      <c r="X106" s="10"/>
      <c r="Y106" s="10"/>
      <c r="Z106" s="10"/>
      <c r="AA106" s="10"/>
      <c r="AB106" s="10"/>
      <c r="AC106" s="10"/>
      <c r="AD106" s="10"/>
      <c r="AE106" s="10"/>
      <c r="AT106" s="172" t="s">
        <v>176</v>
      </c>
      <c r="AU106" s="172" t="s">
        <v>72</v>
      </c>
      <c r="AV106" s="10" t="s">
        <v>81</v>
      </c>
      <c r="AW106" s="10" t="s">
        <v>33</v>
      </c>
      <c r="AX106" s="10" t="s">
        <v>79</v>
      </c>
      <c r="AY106" s="172" t="s">
        <v>172</v>
      </c>
    </row>
    <row r="107" s="2" customFormat="1" ht="16.5" customHeight="1">
      <c r="A107" s="38"/>
      <c r="B107" s="152"/>
      <c r="C107" s="153" t="s">
        <v>218</v>
      </c>
      <c r="D107" s="153" t="s">
        <v>166</v>
      </c>
      <c r="E107" s="154" t="s">
        <v>376</v>
      </c>
      <c r="F107" s="155" t="s">
        <v>377</v>
      </c>
      <c r="G107" s="156" t="s">
        <v>255</v>
      </c>
      <c r="H107" s="157">
        <v>768</v>
      </c>
      <c r="I107" s="158"/>
      <c r="J107" s="159">
        <f>ROUND(I107*H107,2)</f>
        <v>0</v>
      </c>
      <c r="K107" s="155" t="s">
        <v>170</v>
      </c>
      <c r="L107" s="39"/>
      <c r="M107" s="160" t="s">
        <v>3</v>
      </c>
      <c r="N107" s="161" t="s">
        <v>43</v>
      </c>
      <c r="O107" s="72"/>
      <c r="P107" s="162">
        <f>O107*H107</f>
        <v>0</v>
      </c>
      <c r="Q107" s="162">
        <v>0</v>
      </c>
      <c r="R107" s="162">
        <f>Q107*H107</f>
        <v>0</v>
      </c>
      <c r="S107" s="162">
        <v>0</v>
      </c>
      <c r="T107" s="163">
        <f>S107*H107</f>
        <v>0</v>
      </c>
      <c r="U107" s="38"/>
      <c r="V107" s="38"/>
      <c r="W107" s="38"/>
      <c r="X107" s="38"/>
      <c r="Y107" s="38"/>
      <c r="Z107" s="38"/>
      <c r="AA107" s="38"/>
      <c r="AB107" s="38"/>
      <c r="AC107" s="38"/>
      <c r="AD107" s="38"/>
      <c r="AE107" s="38"/>
      <c r="AR107" s="164" t="s">
        <v>171</v>
      </c>
      <c r="AT107" s="164" t="s">
        <v>166</v>
      </c>
      <c r="AU107" s="164" t="s">
        <v>72</v>
      </c>
      <c r="AY107" s="19" t="s">
        <v>172</v>
      </c>
      <c r="BE107" s="165">
        <f>IF(N107="základní",J107,0)</f>
        <v>0</v>
      </c>
      <c r="BF107" s="165">
        <f>IF(N107="snížená",J107,0)</f>
        <v>0</v>
      </c>
      <c r="BG107" s="165">
        <f>IF(N107="zákl. přenesená",J107,0)</f>
        <v>0</v>
      </c>
      <c r="BH107" s="165">
        <f>IF(N107="sníž. přenesená",J107,0)</f>
        <v>0</v>
      </c>
      <c r="BI107" s="165">
        <f>IF(N107="nulová",J107,0)</f>
        <v>0</v>
      </c>
      <c r="BJ107" s="19" t="s">
        <v>79</v>
      </c>
      <c r="BK107" s="165">
        <f>ROUND(I107*H107,2)</f>
        <v>0</v>
      </c>
      <c r="BL107" s="19" t="s">
        <v>171</v>
      </c>
      <c r="BM107" s="164" t="s">
        <v>1337</v>
      </c>
    </row>
    <row r="108" s="2" customFormat="1">
      <c r="A108" s="38"/>
      <c r="B108" s="39"/>
      <c r="C108" s="38"/>
      <c r="D108" s="166" t="s">
        <v>174</v>
      </c>
      <c r="E108" s="38"/>
      <c r="F108" s="167" t="s">
        <v>379</v>
      </c>
      <c r="G108" s="38"/>
      <c r="H108" s="38"/>
      <c r="I108" s="168"/>
      <c r="J108" s="38"/>
      <c r="K108" s="38"/>
      <c r="L108" s="39"/>
      <c r="M108" s="169"/>
      <c r="N108" s="170"/>
      <c r="O108" s="72"/>
      <c r="P108" s="72"/>
      <c r="Q108" s="72"/>
      <c r="R108" s="72"/>
      <c r="S108" s="72"/>
      <c r="T108" s="73"/>
      <c r="U108" s="38"/>
      <c r="V108" s="38"/>
      <c r="W108" s="38"/>
      <c r="X108" s="38"/>
      <c r="Y108" s="38"/>
      <c r="Z108" s="38"/>
      <c r="AA108" s="38"/>
      <c r="AB108" s="38"/>
      <c r="AC108" s="38"/>
      <c r="AD108" s="38"/>
      <c r="AE108" s="38"/>
      <c r="AT108" s="19" t="s">
        <v>174</v>
      </c>
      <c r="AU108" s="19" t="s">
        <v>72</v>
      </c>
    </row>
    <row r="109" s="2" customFormat="1">
      <c r="A109" s="38"/>
      <c r="B109" s="39"/>
      <c r="C109" s="38"/>
      <c r="D109" s="166" t="s">
        <v>193</v>
      </c>
      <c r="E109" s="38"/>
      <c r="F109" s="179" t="s">
        <v>374</v>
      </c>
      <c r="G109" s="38"/>
      <c r="H109" s="38"/>
      <c r="I109" s="168"/>
      <c r="J109" s="38"/>
      <c r="K109" s="38"/>
      <c r="L109" s="39"/>
      <c r="M109" s="169"/>
      <c r="N109" s="170"/>
      <c r="O109" s="72"/>
      <c r="P109" s="72"/>
      <c r="Q109" s="72"/>
      <c r="R109" s="72"/>
      <c r="S109" s="72"/>
      <c r="T109" s="73"/>
      <c r="U109" s="38"/>
      <c r="V109" s="38"/>
      <c r="W109" s="38"/>
      <c r="X109" s="38"/>
      <c r="Y109" s="38"/>
      <c r="Z109" s="38"/>
      <c r="AA109" s="38"/>
      <c r="AB109" s="38"/>
      <c r="AC109" s="38"/>
      <c r="AD109" s="38"/>
      <c r="AE109" s="38"/>
      <c r="AT109" s="19" t="s">
        <v>193</v>
      </c>
      <c r="AU109" s="19" t="s">
        <v>72</v>
      </c>
    </row>
    <row r="110" s="10" customFormat="1">
      <c r="A110" s="10"/>
      <c r="B110" s="171"/>
      <c r="C110" s="10"/>
      <c r="D110" s="166" t="s">
        <v>176</v>
      </c>
      <c r="E110" s="172" t="s">
        <v>3</v>
      </c>
      <c r="F110" s="173" t="s">
        <v>1336</v>
      </c>
      <c r="G110" s="10"/>
      <c r="H110" s="174">
        <v>768</v>
      </c>
      <c r="I110" s="175"/>
      <c r="J110" s="10"/>
      <c r="K110" s="10"/>
      <c r="L110" s="171"/>
      <c r="M110" s="176"/>
      <c r="N110" s="177"/>
      <c r="O110" s="177"/>
      <c r="P110" s="177"/>
      <c r="Q110" s="177"/>
      <c r="R110" s="177"/>
      <c r="S110" s="177"/>
      <c r="T110" s="178"/>
      <c r="U110" s="10"/>
      <c r="V110" s="10"/>
      <c r="W110" s="10"/>
      <c r="X110" s="10"/>
      <c r="Y110" s="10"/>
      <c r="Z110" s="10"/>
      <c r="AA110" s="10"/>
      <c r="AB110" s="10"/>
      <c r="AC110" s="10"/>
      <c r="AD110" s="10"/>
      <c r="AE110" s="10"/>
      <c r="AT110" s="172" t="s">
        <v>176</v>
      </c>
      <c r="AU110" s="172" t="s">
        <v>72</v>
      </c>
      <c r="AV110" s="10" t="s">
        <v>81</v>
      </c>
      <c r="AW110" s="10" t="s">
        <v>33</v>
      </c>
      <c r="AX110" s="10" t="s">
        <v>79</v>
      </c>
      <c r="AY110" s="172" t="s">
        <v>172</v>
      </c>
    </row>
    <row r="111" s="2" customFormat="1" ht="16.5" customHeight="1">
      <c r="A111" s="38"/>
      <c r="B111" s="152"/>
      <c r="C111" s="153" t="s">
        <v>225</v>
      </c>
      <c r="D111" s="153" t="s">
        <v>166</v>
      </c>
      <c r="E111" s="154" t="s">
        <v>380</v>
      </c>
      <c r="F111" s="155" t="s">
        <v>381</v>
      </c>
      <c r="G111" s="156" t="s">
        <v>255</v>
      </c>
      <c r="H111" s="157">
        <v>660</v>
      </c>
      <c r="I111" s="158"/>
      <c r="J111" s="159">
        <f>ROUND(I111*H111,2)</f>
        <v>0</v>
      </c>
      <c r="K111" s="155" t="s">
        <v>170</v>
      </c>
      <c r="L111" s="39"/>
      <c r="M111" s="160" t="s">
        <v>3</v>
      </c>
      <c r="N111" s="161" t="s">
        <v>43</v>
      </c>
      <c r="O111" s="72"/>
      <c r="P111" s="162">
        <f>O111*H111</f>
        <v>0</v>
      </c>
      <c r="Q111" s="162">
        <v>0</v>
      </c>
      <c r="R111" s="162">
        <f>Q111*H111</f>
        <v>0</v>
      </c>
      <c r="S111" s="162">
        <v>0</v>
      </c>
      <c r="T111" s="163">
        <f>S111*H111</f>
        <v>0</v>
      </c>
      <c r="U111" s="38"/>
      <c r="V111" s="38"/>
      <c r="W111" s="38"/>
      <c r="X111" s="38"/>
      <c r="Y111" s="38"/>
      <c r="Z111" s="38"/>
      <c r="AA111" s="38"/>
      <c r="AB111" s="38"/>
      <c r="AC111" s="38"/>
      <c r="AD111" s="38"/>
      <c r="AE111" s="38"/>
      <c r="AR111" s="164" t="s">
        <v>171</v>
      </c>
      <c r="AT111" s="164" t="s">
        <v>166</v>
      </c>
      <c r="AU111" s="164" t="s">
        <v>72</v>
      </c>
      <c r="AY111" s="19" t="s">
        <v>172</v>
      </c>
      <c r="BE111" s="165">
        <f>IF(N111="základní",J111,0)</f>
        <v>0</v>
      </c>
      <c r="BF111" s="165">
        <f>IF(N111="snížená",J111,0)</f>
        <v>0</v>
      </c>
      <c r="BG111" s="165">
        <f>IF(N111="zákl. přenesená",J111,0)</f>
        <v>0</v>
      </c>
      <c r="BH111" s="165">
        <f>IF(N111="sníž. přenesená",J111,0)</f>
        <v>0</v>
      </c>
      <c r="BI111" s="165">
        <f>IF(N111="nulová",J111,0)</f>
        <v>0</v>
      </c>
      <c r="BJ111" s="19" t="s">
        <v>79</v>
      </c>
      <c r="BK111" s="165">
        <f>ROUND(I111*H111,2)</f>
        <v>0</v>
      </c>
      <c r="BL111" s="19" t="s">
        <v>171</v>
      </c>
      <c r="BM111" s="164" t="s">
        <v>1338</v>
      </c>
    </row>
    <row r="112" s="2" customFormat="1">
      <c r="A112" s="38"/>
      <c r="B112" s="39"/>
      <c r="C112" s="38"/>
      <c r="D112" s="166" t="s">
        <v>174</v>
      </c>
      <c r="E112" s="38"/>
      <c r="F112" s="167" t="s">
        <v>383</v>
      </c>
      <c r="G112" s="38"/>
      <c r="H112" s="38"/>
      <c r="I112" s="168"/>
      <c r="J112" s="38"/>
      <c r="K112" s="38"/>
      <c r="L112" s="39"/>
      <c r="M112" s="169"/>
      <c r="N112" s="170"/>
      <c r="O112" s="72"/>
      <c r="P112" s="72"/>
      <c r="Q112" s="72"/>
      <c r="R112" s="72"/>
      <c r="S112" s="72"/>
      <c r="T112" s="73"/>
      <c r="U112" s="38"/>
      <c r="V112" s="38"/>
      <c r="W112" s="38"/>
      <c r="X112" s="38"/>
      <c r="Y112" s="38"/>
      <c r="Z112" s="38"/>
      <c r="AA112" s="38"/>
      <c r="AB112" s="38"/>
      <c r="AC112" s="38"/>
      <c r="AD112" s="38"/>
      <c r="AE112" s="38"/>
      <c r="AT112" s="19" t="s">
        <v>174</v>
      </c>
      <c r="AU112" s="19" t="s">
        <v>72</v>
      </c>
    </row>
    <row r="113" s="2" customFormat="1">
      <c r="A113" s="38"/>
      <c r="B113" s="39"/>
      <c r="C113" s="38"/>
      <c r="D113" s="166" t="s">
        <v>193</v>
      </c>
      <c r="E113" s="38"/>
      <c r="F113" s="179" t="s">
        <v>374</v>
      </c>
      <c r="G113" s="38"/>
      <c r="H113" s="38"/>
      <c r="I113" s="168"/>
      <c r="J113" s="38"/>
      <c r="K113" s="38"/>
      <c r="L113" s="39"/>
      <c r="M113" s="169"/>
      <c r="N113" s="170"/>
      <c r="O113" s="72"/>
      <c r="P113" s="72"/>
      <c r="Q113" s="72"/>
      <c r="R113" s="72"/>
      <c r="S113" s="72"/>
      <c r="T113" s="73"/>
      <c r="U113" s="38"/>
      <c r="V113" s="38"/>
      <c r="W113" s="38"/>
      <c r="X113" s="38"/>
      <c r="Y113" s="38"/>
      <c r="Z113" s="38"/>
      <c r="AA113" s="38"/>
      <c r="AB113" s="38"/>
      <c r="AC113" s="38"/>
      <c r="AD113" s="38"/>
      <c r="AE113" s="38"/>
      <c r="AT113" s="19" t="s">
        <v>193</v>
      </c>
      <c r="AU113" s="19" t="s">
        <v>72</v>
      </c>
    </row>
    <row r="114" s="10" customFormat="1">
      <c r="A114" s="10"/>
      <c r="B114" s="171"/>
      <c r="C114" s="10"/>
      <c r="D114" s="166" t="s">
        <v>176</v>
      </c>
      <c r="E114" s="172" t="s">
        <v>3</v>
      </c>
      <c r="F114" s="173" t="s">
        <v>1339</v>
      </c>
      <c r="G114" s="10"/>
      <c r="H114" s="174">
        <v>660</v>
      </c>
      <c r="I114" s="175"/>
      <c r="J114" s="10"/>
      <c r="K114" s="10"/>
      <c r="L114" s="171"/>
      <c r="M114" s="176"/>
      <c r="N114" s="177"/>
      <c r="O114" s="177"/>
      <c r="P114" s="177"/>
      <c r="Q114" s="177"/>
      <c r="R114" s="177"/>
      <c r="S114" s="177"/>
      <c r="T114" s="178"/>
      <c r="U114" s="10"/>
      <c r="V114" s="10"/>
      <c r="W114" s="10"/>
      <c r="X114" s="10"/>
      <c r="Y114" s="10"/>
      <c r="Z114" s="10"/>
      <c r="AA114" s="10"/>
      <c r="AB114" s="10"/>
      <c r="AC114" s="10"/>
      <c r="AD114" s="10"/>
      <c r="AE114" s="10"/>
      <c r="AT114" s="172" t="s">
        <v>176</v>
      </c>
      <c r="AU114" s="172" t="s">
        <v>72</v>
      </c>
      <c r="AV114" s="10" t="s">
        <v>81</v>
      </c>
      <c r="AW114" s="10" t="s">
        <v>33</v>
      </c>
      <c r="AX114" s="10" t="s">
        <v>79</v>
      </c>
      <c r="AY114" s="172" t="s">
        <v>172</v>
      </c>
    </row>
    <row r="115" s="2" customFormat="1" ht="16.5" customHeight="1">
      <c r="A115" s="38"/>
      <c r="B115" s="152"/>
      <c r="C115" s="153" t="s">
        <v>231</v>
      </c>
      <c r="D115" s="153" t="s">
        <v>166</v>
      </c>
      <c r="E115" s="154" t="s">
        <v>404</v>
      </c>
      <c r="F115" s="155" t="s">
        <v>405</v>
      </c>
      <c r="G115" s="156" t="s">
        <v>221</v>
      </c>
      <c r="H115" s="157">
        <v>33</v>
      </c>
      <c r="I115" s="158"/>
      <c r="J115" s="159">
        <f>ROUND(I115*H115,2)</f>
        <v>0</v>
      </c>
      <c r="K115" s="155" t="s">
        <v>170</v>
      </c>
      <c r="L115" s="39"/>
      <c r="M115" s="160" t="s">
        <v>3</v>
      </c>
      <c r="N115" s="161" t="s">
        <v>43</v>
      </c>
      <c r="O115" s="72"/>
      <c r="P115" s="162">
        <f>O115*H115</f>
        <v>0</v>
      </c>
      <c r="Q115" s="162">
        <v>0</v>
      </c>
      <c r="R115" s="162">
        <f>Q115*H115</f>
        <v>0</v>
      </c>
      <c r="S115" s="162">
        <v>0</v>
      </c>
      <c r="T115" s="163">
        <f>S115*H115</f>
        <v>0</v>
      </c>
      <c r="U115" s="38"/>
      <c r="V115" s="38"/>
      <c r="W115" s="38"/>
      <c r="X115" s="38"/>
      <c r="Y115" s="38"/>
      <c r="Z115" s="38"/>
      <c r="AA115" s="38"/>
      <c r="AB115" s="38"/>
      <c r="AC115" s="38"/>
      <c r="AD115" s="38"/>
      <c r="AE115" s="38"/>
      <c r="AR115" s="164" t="s">
        <v>171</v>
      </c>
      <c r="AT115" s="164" t="s">
        <v>166</v>
      </c>
      <c r="AU115" s="164" t="s">
        <v>72</v>
      </c>
      <c r="AY115" s="19" t="s">
        <v>172</v>
      </c>
      <c r="BE115" s="165">
        <f>IF(N115="základní",J115,0)</f>
        <v>0</v>
      </c>
      <c r="BF115" s="165">
        <f>IF(N115="snížená",J115,0)</f>
        <v>0</v>
      </c>
      <c r="BG115" s="165">
        <f>IF(N115="zákl. přenesená",J115,0)</f>
        <v>0</v>
      </c>
      <c r="BH115" s="165">
        <f>IF(N115="sníž. přenesená",J115,0)</f>
        <v>0</v>
      </c>
      <c r="BI115" s="165">
        <f>IF(N115="nulová",J115,0)</f>
        <v>0</v>
      </c>
      <c r="BJ115" s="19" t="s">
        <v>79</v>
      </c>
      <c r="BK115" s="165">
        <f>ROUND(I115*H115,2)</f>
        <v>0</v>
      </c>
      <c r="BL115" s="19" t="s">
        <v>171</v>
      </c>
      <c r="BM115" s="164" t="s">
        <v>1340</v>
      </c>
    </row>
    <row r="116" s="2" customFormat="1">
      <c r="A116" s="38"/>
      <c r="B116" s="39"/>
      <c r="C116" s="38"/>
      <c r="D116" s="166" t="s">
        <v>174</v>
      </c>
      <c r="E116" s="38"/>
      <c r="F116" s="167" t="s">
        <v>407</v>
      </c>
      <c r="G116" s="38"/>
      <c r="H116" s="38"/>
      <c r="I116" s="168"/>
      <c r="J116" s="38"/>
      <c r="K116" s="38"/>
      <c r="L116" s="39"/>
      <c r="M116" s="169"/>
      <c r="N116" s="170"/>
      <c r="O116" s="72"/>
      <c r="P116" s="72"/>
      <c r="Q116" s="72"/>
      <c r="R116" s="72"/>
      <c r="S116" s="72"/>
      <c r="T116" s="73"/>
      <c r="U116" s="38"/>
      <c r="V116" s="38"/>
      <c r="W116" s="38"/>
      <c r="X116" s="38"/>
      <c r="Y116" s="38"/>
      <c r="Z116" s="38"/>
      <c r="AA116" s="38"/>
      <c r="AB116" s="38"/>
      <c r="AC116" s="38"/>
      <c r="AD116" s="38"/>
      <c r="AE116" s="38"/>
      <c r="AT116" s="19" t="s">
        <v>174</v>
      </c>
      <c r="AU116" s="19" t="s">
        <v>72</v>
      </c>
    </row>
    <row r="117" s="2" customFormat="1">
      <c r="A117" s="38"/>
      <c r="B117" s="39"/>
      <c r="C117" s="38"/>
      <c r="D117" s="166" t="s">
        <v>193</v>
      </c>
      <c r="E117" s="38"/>
      <c r="F117" s="179" t="s">
        <v>408</v>
      </c>
      <c r="G117" s="38"/>
      <c r="H117" s="38"/>
      <c r="I117" s="168"/>
      <c r="J117" s="38"/>
      <c r="K117" s="38"/>
      <c r="L117" s="39"/>
      <c r="M117" s="169"/>
      <c r="N117" s="170"/>
      <c r="O117" s="72"/>
      <c r="P117" s="72"/>
      <c r="Q117" s="72"/>
      <c r="R117" s="72"/>
      <c r="S117" s="72"/>
      <c r="T117" s="73"/>
      <c r="U117" s="38"/>
      <c r="V117" s="38"/>
      <c r="W117" s="38"/>
      <c r="X117" s="38"/>
      <c r="Y117" s="38"/>
      <c r="Z117" s="38"/>
      <c r="AA117" s="38"/>
      <c r="AB117" s="38"/>
      <c r="AC117" s="38"/>
      <c r="AD117" s="38"/>
      <c r="AE117" s="38"/>
      <c r="AT117" s="19" t="s">
        <v>193</v>
      </c>
      <c r="AU117" s="19" t="s">
        <v>72</v>
      </c>
    </row>
    <row r="118" s="2" customFormat="1" ht="16.5" customHeight="1">
      <c r="A118" s="38"/>
      <c r="B118" s="152"/>
      <c r="C118" s="153" t="s">
        <v>236</v>
      </c>
      <c r="D118" s="153" t="s">
        <v>166</v>
      </c>
      <c r="E118" s="154" t="s">
        <v>409</v>
      </c>
      <c r="F118" s="155" t="s">
        <v>410</v>
      </c>
      <c r="G118" s="156" t="s">
        <v>214</v>
      </c>
      <c r="H118" s="157">
        <v>3.96</v>
      </c>
      <c r="I118" s="158"/>
      <c r="J118" s="159">
        <f>ROUND(I118*H118,2)</f>
        <v>0</v>
      </c>
      <c r="K118" s="155" t="s">
        <v>170</v>
      </c>
      <c r="L118" s="39"/>
      <c r="M118" s="160" t="s">
        <v>3</v>
      </c>
      <c r="N118" s="161" t="s">
        <v>43</v>
      </c>
      <c r="O118" s="72"/>
      <c r="P118" s="162">
        <f>O118*H118</f>
        <v>0</v>
      </c>
      <c r="Q118" s="162">
        <v>0</v>
      </c>
      <c r="R118" s="162">
        <f>Q118*H118</f>
        <v>0</v>
      </c>
      <c r="S118" s="162">
        <v>0</v>
      </c>
      <c r="T118" s="163">
        <f>S118*H118</f>
        <v>0</v>
      </c>
      <c r="U118" s="38"/>
      <c r="V118" s="38"/>
      <c r="W118" s="38"/>
      <c r="X118" s="38"/>
      <c r="Y118" s="38"/>
      <c r="Z118" s="38"/>
      <c r="AA118" s="38"/>
      <c r="AB118" s="38"/>
      <c r="AC118" s="38"/>
      <c r="AD118" s="38"/>
      <c r="AE118" s="38"/>
      <c r="AR118" s="164" t="s">
        <v>292</v>
      </c>
      <c r="AT118" s="164" t="s">
        <v>166</v>
      </c>
      <c r="AU118" s="164" t="s">
        <v>72</v>
      </c>
      <c r="AY118" s="19" t="s">
        <v>172</v>
      </c>
      <c r="BE118" s="165">
        <f>IF(N118="základní",J118,0)</f>
        <v>0</v>
      </c>
      <c r="BF118" s="165">
        <f>IF(N118="snížená",J118,0)</f>
        <v>0</v>
      </c>
      <c r="BG118" s="165">
        <f>IF(N118="zákl. přenesená",J118,0)</f>
        <v>0</v>
      </c>
      <c r="BH118" s="165">
        <f>IF(N118="sníž. přenesená",J118,0)</f>
        <v>0</v>
      </c>
      <c r="BI118" s="165">
        <f>IF(N118="nulová",J118,0)</f>
        <v>0</v>
      </c>
      <c r="BJ118" s="19" t="s">
        <v>79</v>
      </c>
      <c r="BK118" s="165">
        <f>ROUND(I118*H118,2)</f>
        <v>0</v>
      </c>
      <c r="BL118" s="19" t="s">
        <v>292</v>
      </c>
      <c r="BM118" s="164" t="s">
        <v>1341</v>
      </c>
    </row>
    <row r="119" s="2" customFormat="1">
      <c r="A119" s="38"/>
      <c r="B119" s="39"/>
      <c r="C119" s="38"/>
      <c r="D119" s="166" t="s">
        <v>174</v>
      </c>
      <c r="E119" s="38"/>
      <c r="F119" s="167" t="s">
        <v>412</v>
      </c>
      <c r="G119" s="38"/>
      <c r="H119" s="38"/>
      <c r="I119" s="168"/>
      <c r="J119" s="38"/>
      <c r="K119" s="38"/>
      <c r="L119" s="39"/>
      <c r="M119" s="169"/>
      <c r="N119" s="170"/>
      <c r="O119" s="72"/>
      <c r="P119" s="72"/>
      <c r="Q119" s="72"/>
      <c r="R119" s="72"/>
      <c r="S119" s="72"/>
      <c r="T119" s="73"/>
      <c r="U119" s="38"/>
      <c r="V119" s="38"/>
      <c r="W119" s="38"/>
      <c r="X119" s="38"/>
      <c r="Y119" s="38"/>
      <c r="Z119" s="38"/>
      <c r="AA119" s="38"/>
      <c r="AB119" s="38"/>
      <c r="AC119" s="38"/>
      <c r="AD119" s="38"/>
      <c r="AE119" s="38"/>
      <c r="AT119" s="19" t="s">
        <v>174</v>
      </c>
      <c r="AU119" s="19" t="s">
        <v>72</v>
      </c>
    </row>
    <row r="120" s="10" customFormat="1">
      <c r="A120" s="10"/>
      <c r="B120" s="171"/>
      <c r="C120" s="10"/>
      <c r="D120" s="166" t="s">
        <v>176</v>
      </c>
      <c r="E120" s="172" t="s">
        <v>3</v>
      </c>
      <c r="F120" s="173" t="s">
        <v>1342</v>
      </c>
      <c r="G120" s="10"/>
      <c r="H120" s="174">
        <v>3.96</v>
      </c>
      <c r="I120" s="175"/>
      <c r="J120" s="10"/>
      <c r="K120" s="10"/>
      <c r="L120" s="171"/>
      <c r="M120" s="176"/>
      <c r="N120" s="177"/>
      <c r="O120" s="177"/>
      <c r="P120" s="177"/>
      <c r="Q120" s="177"/>
      <c r="R120" s="177"/>
      <c r="S120" s="177"/>
      <c r="T120" s="178"/>
      <c r="U120" s="10"/>
      <c r="V120" s="10"/>
      <c r="W120" s="10"/>
      <c r="X120" s="10"/>
      <c r="Y120" s="10"/>
      <c r="Z120" s="10"/>
      <c r="AA120" s="10"/>
      <c r="AB120" s="10"/>
      <c r="AC120" s="10"/>
      <c r="AD120" s="10"/>
      <c r="AE120" s="10"/>
      <c r="AT120" s="172" t="s">
        <v>176</v>
      </c>
      <c r="AU120" s="172" t="s">
        <v>72</v>
      </c>
      <c r="AV120" s="10" t="s">
        <v>81</v>
      </c>
      <c r="AW120" s="10" t="s">
        <v>33</v>
      </c>
      <c r="AX120" s="10" t="s">
        <v>79</v>
      </c>
      <c r="AY120" s="172" t="s">
        <v>172</v>
      </c>
    </row>
    <row r="121" s="2" customFormat="1" ht="16.5" customHeight="1">
      <c r="A121" s="38"/>
      <c r="B121" s="152"/>
      <c r="C121" s="153" t="s">
        <v>241</v>
      </c>
      <c r="D121" s="153" t="s">
        <v>166</v>
      </c>
      <c r="E121" s="154" t="s">
        <v>284</v>
      </c>
      <c r="F121" s="155" t="s">
        <v>285</v>
      </c>
      <c r="G121" s="156" t="s">
        <v>214</v>
      </c>
      <c r="H121" s="157">
        <v>14.960000000000001</v>
      </c>
      <c r="I121" s="158"/>
      <c r="J121" s="159">
        <f>ROUND(I121*H121,2)</f>
        <v>0</v>
      </c>
      <c r="K121" s="155" t="s">
        <v>170</v>
      </c>
      <c r="L121" s="39"/>
      <c r="M121" s="160" t="s">
        <v>3</v>
      </c>
      <c r="N121" s="161" t="s">
        <v>43</v>
      </c>
      <c r="O121" s="72"/>
      <c r="P121" s="162">
        <f>O121*H121</f>
        <v>0</v>
      </c>
      <c r="Q121" s="162">
        <v>0</v>
      </c>
      <c r="R121" s="162">
        <f>Q121*H121</f>
        <v>0</v>
      </c>
      <c r="S121" s="162">
        <v>0</v>
      </c>
      <c r="T121" s="163">
        <f>S121*H121</f>
        <v>0</v>
      </c>
      <c r="U121" s="38"/>
      <c r="V121" s="38"/>
      <c r="W121" s="38"/>
      <c r="X121" s="38"/>
      <c r="Y121" s="38"/>
      <c r="Z121" s="38"/>
      <c r="AA121" s="38"/>
      <c r="AB121" s="38"/>
      <c r="AC121" s="38"/>
      <c r="AD121" s="38"/>
      <c r="AE121" s="38"/>
      <c r="AR121" s="164" t="s">
        <v>171</v>
      </c>
      <c r="AT121" s="164" t="s">
        <v>166</v>
      </c>
      <c r="AU121" s="164" t="s">
        <v>72</v>
      </c>
      <c r="AY121" s="19" t="s">
        <v>172</v>
      </c>
      <c r="BE121" s="165">
        <f>IF(N121="základní",J121,0)</f>
        <v>0</v>
      </c>
      <c r="BF121" s="165">
        <f>IF(N121="snížená",J121,0)</f>
        <v>0</v>
      </c>
      <c r="BG121" s="165">
        <f>IF(N121="zákl. přenesená",J121,0)</f>
        <v>0</v>
      </c>
      <c r="BH121" s="165">
        <f>IF(N121="sníž. přenesená",J121,0)</f>
        <v>0</v>
      </c>
      <c r="BI121" s="165">
        <f>IF(N121="nulová",J121,0)</f>
        <v>0</v>
      </c>
      <c r="BJ121" s="19" t="s">
        <v>79</v>
      </c>
      <c r="BK121" s="165">
        <f>ROUND(I121*H121,2)</f>
        <v>0</v>
      </c>
      <c r="BL121" s="19" t="s">
        <v>171</v>
      </c>
      <c r="BM121" s="164" t="s">
        <v>1343</v>
      </c>
    </row>
    <row r="122" s="2" customFormat="1">
      <c r="A122" s="38"/>
      <c r="B122" s="39"/>
      <c r="C122" s="38"/>
      <c r="D122" s="166" t="s">
        <v>174</v>
      </c>
      <c r="E122" s="38"/>
      <c r="F122" s="167" t="s">
        <v>287</v>
      </c>
      <c r="G122" s="38"/>
      <c r="H122" s="38"/>
      <c r="I122" s="168"/>
      <c r="J122" s="38"/>
      <c r="K122" s="38"/>
      <c r="L122" s="39"/>
      <c r="M122" s="169"/>
      <c r="N122" s="170"/>
      <c r="O122" s="72"/>
      <c r="P122" s="72"/>
      <c r="Q122" s="72"/>
      <c r="R122" s="72"/>
      <c r="S122" s="72"/>
      <c r="T122" s="73"/>
      <c r="U122" s="38"/>
      <c r="V122" s="38"/>
      <c r="W122" s="38"/>
      <c r="X122" s="38"/>
      <c r="Y122" s="38"/>
      <c r="Z122" s="38"/>
      <c r="AA122" s="38"/>
      <c r="AB122" s="38"/>
      <c r="AC122" s="38"/>
      <c r="AD122" s="38"/>
      <c r="AE122" s="38"/>
      <c r="AT122" s="19" t="s">
        <v>174</v>
      </c>
      <c r="AU122" s="19" t="s">
        <v>72</v>
      </c>
    </row>
    <row r="123" s="10" customFormat="1">
      <c r="A123" s="10"/>
      <c r="B123" s="171"/>
      <c r="C123" s="10"/>
      <c r="D123" s="166" t="s">
        <v>176</v>
      </c>
      <c r="E123" s="172" t="s">
        <v>3</v>
      </c>
      <c r="F123" s="173" t="s">
        <v>1344</v>
      </c>
      <c r="G123" s="10"/>
      <c r="H123" s="174">
        <v>3.96</v>
      </c>
      <c r="I123" s="175"/>
      <c r="J123" s="10"/>
      <c r="K123" s="10"/>
      <c r="L123" s="171"/>
      <c r="M123" s="176"/>
      <c r="N123" s="177"/>
      <c r="O123" s="177"/>
      <c r="P123" s="177"/>
      <c r="Q123" s="177"/>
      <c r="R123" s="177"/>
      <c r="S123" s="177"/>
      <c r="T123" s="178"/>
      <c r="U123" s="10"/>
      <c r="V123" s="10"/>
      <c r="W123" s="10"/>
      <c r="X123" s="10"/>
      <c r="Y123" s="10"/>
      <c r="Z123" s="10"/>
      <c r="AA123" s="10"/>
      <c r="AB123" s="10"/>
      <c r="AC123" s="10"/>
      <c r="AD123" s="10"/>
      <c r="AE123" s="10"/>
      <c r="AT123" s="172" t="s">
        <v>176</v>
      </c>
      <c r="AU123" s="172" t="s">
        <v>72</v>
      </c>
      <c r="AV123" s="10" t="s">
        <v>81</v>
      </c>
      <c r="AW123" s="10" t="s">
        <v>33</v>
      </c>
      <c r="AX123" s="10" t="s">
        <v>72</v>
      </c>
      <c r="AY123" s="172" t="s">
        <v>172</v>
      </c>
    </row>
    <row r="124" s="10" customFormat="1">
      <c r="A124" s="10"/>
      <c r="B124" s="171"/>
      <c r="C124" s="10"/>
      <c r="D124" s="166" t="s">
        <v>176</v>
      </c>
      <c r="E124" s="172" t="s">
        <v>3</v>
      </c>
      <c r="F124" s="173" t="s">
        <v>1345</v>
      </c>
      <c r="G124" s="10"/>
      <c r="H124" s="174">
        <v>11</v>
      </c>
      <c r="I124" s="175"/>
      <c r="J124" s="10"/>
      <c r="K124" s="10"/>
      <c r="L124" s="171"/>
      <c r="M124" s="176"/>
      <c r="N124" s="177"/>
      <c r="O124" s="177"/>
      <c r="P124" s="177"/>
      <c r="Q124" s="177"/>
      <c r="R124" s="177"/>
      <c r="S124" s="177"/>
      <c r="T124" s="178"/>
      <c r="U124" s="10"/>
      <c r="V124" s="10"/>
      <c r="W124" s="10"/>
      <c r="X124" s="10"/>
      <c r="Y124" s="10"/>
      <c r="Z124" s="10"/>
      <c r="AA124" s="10"/>
      <c r="AB124" s="10"/>
      <c r="AC124" s="10"/>
      <c r="AD124" s="10"/>
      <c r="AE124" s="10"/>
      <c r="AT124" s="172" t="s">
        <v>176</v>
      </c>
      <c r="AU124" s="172" t="s">
        <v>72</v>
      </c>
      <c r="AV124" s="10" t="s">
        <v>81</v>
      </c>
      <c r="AW124" s="10" t="s">
        <v>33</v>
      </c>
      <c r="AX124" s="10" t="s">
        <v>72</v>
      </c>
      <c r="AY124" s="172" t="s">
        <v>172</v>
      </c>
    </row>
    <row r="125" s="11" customFormat="1">
      <c r="A125" s="11"/>
      <c r="B125" s="180"/>
      <c r="C125" s="11"/>
      <c r="D125" s="166" t="s">
        <v>176</v>
      </c>
      <c r="E125" s="181" t="s">
        <v>3</v>
      </c>
      <c r="F125" s="182" t="s">
        <v>197</v>
      </c>
      <c r="G125" s="11"/>
      <c r="H125" s="183">
        <v>14.960000000000001</v>
      </c>
      <c r="I125" s="184"/>
      <c r="J125" s="11"/>
      <c r="K125" s="11"/>
      <c r="L125" s="180"/>
      <c r="M125" s="185"/>
      <c r="N125" s="186"/>
      <c r="O125" s="186"/>
      <c r="P125" s="186"/>
      <c r="Q125" s="186"/>
      <c r="R125" s="186"/>
      <c r="S125" s="186"/>
      <c r="T125" s="187"/>
      <c r="U125" s="11"/>
      <c r="V125" s="11"/>
      <c r="W125" s="11"/>
      <c r="X125" s="11"/>
      <c r="Y125" s="11"/>
      <c r="Z125" s="11"/>
      <c r="AA125" s="11"/>
      <c r="AB125" s="11"/>
      <c r="AC125" s="11"/>
      <c r="AD125" s="11"/>
      <c r="AE125" s="11"/>
      <c r="AT125" s="181" t="s">
        <v>176</v>
      </c>
      <c r="AU125" s="181" t="s">
        <v>72</v>
      </c>
      <c r="AV125" s="11" t="s">
        <v>171</v>
      </c>
      <c r="AW125" s="11" t="s">
        <v>33</v>
      </c>
      <c r="AX125" s="11" t="s">
        <v>79</v>
      </c>
      <c r="AY125" s="181" t="s">
        <v>172</v>
      </c>
    </row>
    <row r="126" s="2" customFormat="1" ht="24.15" customHeight="1">
      <c r="A126" s="38"/>
      <c r="B126" s="152"/>
      <c r="C126" s="153" t="s">
        <v>246</v>
      </c>
      <c r="D126" s="153" t="s">
        <v>166</v>
      </c>
      <c r="E126" s="154" t="s">
        <v>1346</v>
      </c>
      <c r="F126" s="155" t="s">
        <v>1347</v>
      </c>
      <c r="G126" s="156" t="s">
        <v>214</v>
      </c>
      <c r="H126" s="157">
        <v>11</v>
      </c>
      <c r="I126" s="158"/>
      <c r="J126" s="159">
        <f>ROUND(I126*H126,2)</f>
        <v>0</v>
      </c>
      <c r="K126" s="155" t="s">
        <v>170</v>
      </c>
      <c r="L126" s="39"/>
      <c r="M126" s="160" t="s">
        <v>3</v>
      </c>
      <c r="N126" s="161" t="s">
        <v>43</v>
      </c>
      <c r="O126" s="72"/>
      <c r="P126" s="162">
        <f>O126*H126</f>
        <v>0</v>
      </c>
      <c r="Q126" s="162">
        <v>0</v>
      </c>
      <c r="R126" s="162">
        <f>Q126*H126</f>
        <v>0</v>
      </c>
      <c r="S126" s="162">
        <v>0</v>
      </c>
      <c r="T126" s="163">
        <f>S126*H126</f>
        <v>0</v>
      </c>
      <c r="U126" s="38"/>
      <c r="V126" s="38"/>
      <c r="W126" s="38"/>
      <c r="X126" s="38"/>
      <c r="Y126" s="38"/>
      <c r="Z126" s="38"/>
      <c r="AA126" s="38"/>
      <c r="AB126" s="38"/>
      <c r="AC126" s="38"/>
      <c r="AD126" s="38"/>
      <c r="AE126" s="38"/>
      <c r="AR126" s="164" t="s">
        <v>292</v>
      </c>
      <c r="AT126" s="164" t="s">
        <v>166</v>
      </c>
      <c r="AU126" s="164" t="s">
        <v>72</v>
      </c>
      <c r="AY126" s="19" t="s">
        <v>172</v>
      </c>
      <c r="BE126" s="165">
        <f>IF(N126="základní",J126,0)</f>
        <v>0</v>
      </c>
      <c r="BF126" s="165">
        <f>IF(N126="snížená",J126,0)</f>
        <v>0</v>
      </c>
      <c r="BG126" s="165">
        <f>IF(N126="zákl. přenesená",J126,0)</f>
        <v>0</v>
      </c>
      <c r="BH126" s="165">
        <f>IF(N126="sníž. přenesená",J126,0)</f>
        <v>0</v>
      </c>
      <c r="BI126" s="165">
        <f>IF(N126="nulová",J126,0)</f>
        <v>0</v>
      </c>
      <c r="BJ126" s="19" t="s">
        <v>79</v>
      </c>
      <c r="BK126" s="165">
        <f>ROUND(I126*H126,2)</f>
        <v>0</v>
      </c>
      <c r="BL126" s="19" t="s">
        <v>292</v>
      </c>
      <c r="BM126" s="164" t="s">
        <v>1348</v>
      </c>
    </row>
    <row r="127" s="2" customFormat="1">
      <c r="A127" s="38"/>
      <c r="B127" s="39"/>
      <c r="C127" s="38"/>
      <c r="D127" s="166" t="s">
        <v>174</v>
      </c>
      <c r="E127" s="38"/>
      <c r="F127" s="167" t="s">
        <v>1349</v>
      </c>
      <c r="G127" s="38"/>
      <c r="H127" s="38"/>
      <c r="I127" s="168"/>
      <c r="J127" s="38"/>
      <c r="K127" s="38"/>
      <c r="L127" s="39"/>
      <c r="M127" s="169"/>
      <c r="N127" s="170"/>
      <c r="O127" s="72"/>
      <c r="P127" s="72"/>
      <c r="Q127" s="72"/>
      <c r="R127" s="72"/>
      <c r="S127" s="72"/>
      <c r="T127" s="73"/>
      <c r="U127" s="38"/>
      <c r="V127" s="38"/>
      <c r="W127" s="38"/>
      <c r="X127" s="38"/>
      <c r="Y127" s="38"/>
      <c r="Z127" s="38"/>
      <c r="AA127" s="38"/>
      <c r="AB127" s="38"/>
      <c r="AC127" s="38"/>
      <c r="AD127" s="38"/>
      <c r="AE127" s="38"/>
      <c r="AT127" s="19" t="s">
        <v>174</v>
      </c>
      <c r="AU127" s="19" t="s">
        <v>72</v>
      </c>
    </row>
    <row r="128" s="10" customFormat="1">
      <c r="A128" s="10"/>
      <c r="B128" s="171"/>
      <c r="C128" s="10"/>
      <c r="D128" s="166" t="s">
        <v>176</v>
      </c>
      <c r="E128" s="172" t="s">
        <v>3</v>
      </c>
      <c r="F128" s="173" t="s">
        <v>1350</v>
      </c>
      <c r="G128" s="10"/>
      <c r="H128" s="174">
        <v>11</v>
      </c>
      <c r="I128" s="175"/>
      <c r="J128" s="10"/>
      <c r="K128" s="10"/>
      <c r="L128" s="171"/>
      <c r="M128" s="176"/>
      <c r="N128" s="177"/>
      <c r="O128" s="177"/>
      <c r="P128" s="177"/>
      <c r="Q128" s="177"/>
      <c r="R128" s="177"/>
      <c r="S128" s="177"/>
      <c r="T128" s="178"/>
      <c r="U128" s="10"/>
      <c r="V128" s="10"/>
      <c r="W128" s="10"/>
      <c r="X128" s="10"/>
      <c r="Y128" s="10"/>
      <c r="Z128" s="10"/>
      <c r="AA128" s="10"/>
      <c r="AB128" s="10"/>
      <c r="AC128" s="10"/>
      <c r="AD128" s="10"/>
      <c r="AE128" s="10"/>
      <c r="AT128" s="172" t="s">
        <v>176</v>
      </c>
      <c r="AU128" s="172" t="s">
        <v>72</v>
      </c>
      <c r="AV128" s="10" t="s">
        <v>81</v>
      </c>
      <c r="AW128" s="10" t="s">
        <v>33</v>
      </c>
      <c r="AX128" s="10" t="s">
        <v>72</v>
      </c>
      <c r="AY128" s="172" t="s">
        <v>172</v>
      </c>
    </row>
    <row r="129" s="11" customFormat="1">
      <c r="A129" s="11"/>
      <c r="B129" s="180"/>
      <c r="C129" s="11"/>
      <c r="D129" s="166" t="s">
        <v>176</v>
      </c>
      <c r="E129" s="181" t="s">
        <v>3</v>
      </c>
      <c r="F129" s="182" t="s">
        <v>197</v>
      </c>
      <c r="G129" s="11"/>
      <c r="H129" s="183">
        <v>11</v>
      </c>
      <c r="I129" s="184"/>
      <c r="J129" s="11"/>
      <c r="K129" s="11"/>
      <c r="L129" s="180"/>
      <c r="M129" s="185"/>
      <c r="N129" s="186"/>
      <c r="O129" s="186"/>
      <c r="P129" s="186"/>
      <c r="Q129" s="186"/>
      <c r="R129" s="186"/>
      <c r="S129" s="186"/>
      <c r="T129" s="187"/>
      <c r="U129" s="11"/>
      <c r="V129" s="11"/>
      <c r="W129" s="11"/>
      <c r="X129" s="11"/>
      <c r="Y129" s="11"/>
      <c r="Z129" s="11"/>
      <c r="AA129" s="11"/>
      <c r="AB129" s="11"/>
      <c r="AC129" s="11"/>
      <c r="AD129" s="11"/>
      <c r="AE129" s="11"/>
      <c r="AT129" s="181" t="s">
        <v>176</v>
      </c>
      <c r="AU129" s="181" t="s">
        <v>72</v>
      </c>
      <c r="AV129" s="11" t="s">
        <v>171</v>
      </c>
      <c r="AW129" s="11" t="s">
        <v>33</v>
      </c>
      <c r="AX129" s="11" t="s">
        <v>79</v>
      </c>
      <c r="AY129" s="181" t="s">
        <v>172</v>
      </c>
    </row>
    <row r="130" s="2" customFormat="1" ht="24.15" customHeight="1">
      <c r="A130" s="38"/>
      <c r="B130" s="152"/>
      <c r="C130" s="153" t="s">
        <v>252</v>
      </c>
      <c r="D130" s="153" t="s">
        <v>166</v>
      </c>
      <c r="E130" s="154" t="s">
        <v>419</v>
      </c>
      <c r="F130" s="155" t="s">
        <v>420</v>
      </c>
      <c r="G130" s="156" t="s">
        <v>214</v>
      </c>
      <c r="H130" s="157">
        <v>1.5</v>
      </c>
      <c r="I130" s="158"/>
      <c r="J130" s="159">
        <f>ROUND(I130*H130,2)</f>
        <v>0</v>
      </c>
      <c r="K130" s="155" t="s">
        <v>170</v>
      </c>
      <c r="L130" s="39"/>
      <c r="M130" s="160" t="s">
        <v>3</v>
      </c>
      <c r="N130" s="161" t="s">
        <v>43</v>
      </c>
      <c r="O130" s="72"/>
      <c r="P130" s="162">
        <f>O130*H130</f>
        <v>0</v>
      </c>
      <c r="Q130" s="162">
        <v>0</v>
      </c>
      <c r="R130" s="162">
        <f>Q130*H130</f>
        <v>0</v>
      </c>
      <c r="S130" s="162">
        <v>0</v>
      </c>
      <c r="T130" s="163">
        <f>S130*H130</f>
        <v>0</v>
      </c>
      <c r="U130" s="38"/>
      <c r="V130" s="38"/>
      <c r="W130" s="38"/>
      <c r="X130" s="38"/>
      <c r="Y130" s="38"/>
      <c r="Z130" s="38"/>
      <c r="AA130" s="38"/>
      <c r="AB130" s="38"/>
      <c r="AC130" s="38"/>
      <c r="AD130" s="38"/>
      <c r="AE130" s="38"/>
      <c r="AR130" s="164" t="s">
        <v>292</v>
      </c>
      <c r="AT130" s="164" t="s">
        <v>166</v>
      </c>
      <c r="AU130" s="164" t="s">
        <v>72</v>
      </c>
      <c r="AY130" s="19" t="s">
        <v>172</v>
      </c>
      <c r="BE130" s="165">
        <f>IF(N130="základní",J130,0)</f>
        <v>0</v>
      </c>
      <c r="BF130" s="165">
        <f>IF(N130="snížená",J130,0)</f>
        <v>0</v>
      </c>
      <c r="BG130" s="165">
        <f>IF(N130="zákl. přenesená",J130,0)</f>
        <v>0</v>
      </c>
      <c r="BH130" s="165">
        <f>IF(N130="sníž. přenesená",J130,0)</f>
        <v>0</v>
      </c>
      <c r="BI130" s="165">
        <f>IF(N130="nulová",J130,0)</f>
        <v>0</v>
      </c>
      <c r="BJ130" s="19" t="s">
        <v>79</v>
      </c>
      <c r="BK130" s="165">
        <f>ROUND(I130*H130,2)</f>
        <v>0</v>
      </c>
      <c r="BL130" s="19" t="s">
        <v>292</v>
      </c>
      <c r="BM130" s="164" t="s">
        <v>1351</v>
      </c>
    </row>
    <row r="131" s="2" customFormat="1">
      <c r="A131" s="38"/>
      <c r="B131" s="39"/>
      <c r="C131" s="38"/>
      <c r="D131" s="166" t="s">
        <v>174</v>
      </c>
      <c r="E131" s="38"/>
      <c r="F131" s="167" t="s">
        <v>422</v>
      </c>
      <c r="G131" s="38"/>
      <c r="H131" s="38"/>
      <c r="I131" s="168"/>
      <c r="J131" s="38"/>
      <c r="K131" s="38"/>
      <c r="L131" s="39"/>
      <c r="M131" s="169"/>
      <c r="N131" s="170"/>
      <c r="O131" s="72"/>
      <c r="P131" s="72"/>
      <c r="Q131" s="72"/>
      <c r="R131" s="72"/>
      <c r="S131" s="72"/>
      <c r="T131" s="73"/>
      <c r="U131" s="38"/>
      <c r="V131" s="38"/>
      <c r="W131" s="38"/>
      <c r="X131" s="38"/>
      <c r="Y131" s="38"/>
      <c r="Z131" s="38"/>
      <c r="AA131" s="38"/>
      <c r="AB131" s="38"/>
      <c r="AC131" s="38"/>
      <c r="AD131" s="38"/>
      <c r="AE131" s="38"/>
      <c r="AT131" s="19" t="s">
        <v>174</v>
      </c>
      <c r="AU131" s="19" t="s">
        <v>72</v>
      </c>
    </row>
    <row r="132" s="2" customFormat="1">
      <c r="A132" s="38"/>
      <c r="B132" s="39"/>
      <c r="C132" s="38"/>
      <c r="D132" s="166" t="s">
        <v>193</v>
      </c>
      <c r="E132" s="38"/>
      <c r="F132" s="179" t="s">
        <v>307</v>
      </c>
      <c r="G132" s="38"/>
      <c r="H132" s="38"/>
      <c r="I132" s="168"/>
      <c r="J132" s="38"/>
      <c r="K132" s="38"/>
      <c r="L132" s="39"/>
      <c r="M132" s="169"/>
      <c r="N132" s="170"/>
      <c r="O132" s="72"/>
      <c r="P132" s="72"/>
      <c r="Q132" s="72"/>
      <c r="R132" s="72"/>
      <c r="S132" s="72"/>
      <c r="T132" s="73"/>
      <c r="U132" s="38"/>
      <c r="V132" s="38"/>
      <c r="W132" s="38"/>
      <c r="X132" s="38"/>
      <c r="Y132" s="38"/>
      <c r="Z132" s="38"/>
      <c r="AA132" s="38"/>
      <c r="AB132" s="38"/>
      <c r="AC132" s="38"/>
      <c r="AD132" s="38"/>
      <c r="AE132" s="38"/>
      <c r="AT132" s="19" t="s">
        <v>193</v>
      </c>
      <c r="AU132" s="19" t="s">
        <v>72</v>
      </c>
    </row>
    <row r="133" s="10" customFormat="1">
      <c r="A133" s="10"/>
      <c r="B133" s="171"/>
      <c r="C133" s="10"/>
      <c r="D133" s="166" t="s">
        <v>176</v>
      </c>
      <c r="E133" s="172" t="s">
        <v>3</v>
      </c>
      <c r="F133" s="173" t="s">
        <v>1352</v>
      </c>
      <c r="G133" s="10"/>
      <c r="H133" s="174">
        <v>1.5</v>
      </c>
      <c r="I133" s="175"/>
      <c r="J133" s="10"/>
      <c r="K133" s="10"/>
      <c r="L133" s="171"/>
      <c r="M133" s="176"/>
      <c r="N133" s="177"/>
      <c r="O133" s="177"/>
      <c r="P133" s="177"/>
      <c r="Q133" s="177"/>
      <c r="R133" s="177"/>
      <c r="S133" s="177"/>
      <c r="T133" s="178"/>
      <c r="U133" s="10"/>
      <c r="V133" s="10"/>
      <c r="W133" s="10"/>
      <c r="X133" s="10"/>
      <c r="Y133" s="10"/>
      <c r="Z133" s="10"/>
      <c r="AA133" s="10"/>
      <c r="AB133" s="10"/>
      <c r="AC133" s="10"/>
      <c r="AD133" s="10"/>
      <c r="AE133" s="10"/>
      <c r="AT133" s="172" t="s">
        <v>176</v>
      </c>
      <c r="AU133" s="172" t="s">
        <v>72</v>
      </c>
      <c r="AV133" s="10" t="s">
        <v>81</v>
      </c>
      <c r="AW133" s="10" t="s">
        <v>33</v>
      </c>
      <c r="AX133" s="10" t="s">
        <v>79</v>
      </c>
      <c r="AY133" s="172" t="s">
        <v>172</v>
      </c>
    </row>
    <row r="134" s="2" customFormat="1" ht="24.15" customHeight="1">
      <c r="A134" s="38"/>
      <c r="B134" s="152"/>
      <c r="C134" s="153" t="s">
        <v>9</v>
      </c>
      <c r="D134" s="153" t="s">
        <v>166</v>
      </c>
      <c r="E134" s="154" t="s">
        <v>1353</v>
      </c>
      <c r="F134" s="155" t="s">
        <v>1354</v>
      </c>
      <c r="G134" s="156" t="s">
        <v>214</v>
      </c>
      <c r="H134" s="157">
        <v>3.96</v>
      </c>
      <c r="I134" s="158"/>
      <c r="J134" s="159">
        <f>ROUND(I134*H134,2)</f>
        <v>0</v>
      </c>
      <c r="K134" s="155" t="s">
        <v>170</v>
      </c>
      <c r="L134" s="39"/>
      <c r="M134" s="160" t="s">
        <v>3</v>
      </c>
      <c r="N134" s="161" t="s">
        <v>43</v>
      </c>
      <c r="O134" s="72"/>
      <c r="P134" s="162">
        <f>O134*H134</f>
        <v>0</v>
      </c>
      <c r="Q134" s="162">
        <v>0</v>
      </c>
      <c r="R134" s="162">
        <f>Q134*H134</f>
        <v>0</v>
      </c>
      <c r="S134" s="162">
        <v>0</v>
      </c>
      <c r="T134" s="163">
        <f>S134*H134</f>
        <v>0</v>
      </c>
      <c r="U134" s="38"/>
      <c r="V134" s="38"/>
      <c r="W134" s="38"/>
      <c r="X134" s="38"/>
      <c r="Y134" s="38"/>
      <c r="Z134" s="38"/>
      <c r="AA134" s="38"/>
      <c r="AB134" s="38"/>
      <c r="AC134" s="38"/>
      <c r="AD134" s="38"/>
      <c r="AE134" s="38"/>
      <c r="AR134" s="164" t="s">
        <v>292</v>
      </c>
      <c r="AT134" s="164" t="s">
        <v>166</v>
      </c>
      <c r="AU134" s="164" t="s">
        <v>72</v>
      </c>
      <c r="AY134" s="19" t="s">
        <v>172</v>
      </c>
      <c r="BE134" s="165">
        <f>IF(N134="základní",J134,0)</f>
        <v>0</v>
      </c>
      <c r="BF134" s="165">
        <f>IF(N134="snížená",J134,0)</f>
        <v>0</v>
      </c>
      <c r="BG134" s="165">
        <f>IF(N134="zákl. přenesená",J134,0)</f>
        <v>0</v>
      </c>
      <c r="BH134" s="165">
        <f>IF(N134="sníž. přenesená",J134,0)</f>
        <v>0</v>
      </c>
      <c r="BI134" s="165">
        <f>IF(N134="nulová",J134,0)</f>
        <v>0</v>
      </c>
      <c r="BJ134" s="19" t="s">
        <v>79</v>
      </c>
      <c r="BK134" s="165">
        <f>ROUND(I134*H134,2)</f>
        <v>0</v>
      </c>
      <c r="BL134" s="19" t="s">
        <v>292</v>
      </c>
      <c r="BM134" s="164" t="s">
        <v>1355</v>
      </c>
    </row>
    <row r="135" s="2" customFormat="1">
      <c r="A135" s="38"/>
      <c r="B135" s="39"/>
      <c r="C135" s="38"/>
      <c r="D135" s="166" t="s">
        <v>174</v>
      </c>
      <c r="E135" s="38"/>
      <c r="F135" s="167" t="s">
        <v>1356</v>
      </c>
      <c r="G135" s="38"/>
      <c r="H135" s="38"/>
      <c r="I135" s="168"/>
      <c r="J135" s="38"/>
      <c r="K135" s="38"/>
      <c r="L135" s="39"/>
      <c r="M135" s="169"/>
      <c r="N135" s="170"/>
      <c r="O135" s="72"/>
      <c r="P135" s="72"/>
      <c r="Q135" s="72"/>
      <c r="R135" s="72"/>
      <c r="S135" s="72"/>
      <c r="T135" s="73"/>
      <c r="U135" s="38"/>
      <c r="V135" s="38"/>
      <c r="W135" s="38"/>
      <c r="X135" s="38"/>
      <c r="Y135" s="38"/>
      <c r="Z135" s="38"/>
      <c r="AA135" s="38"/>
      <c r="AB135" s="38"/>
      <c r="AC135" s="38"/>
      <c r="AD135" s="38"/>
      <c r="AE135" s="38"/>
      <c r="AT135" s="19" t="s">
        <v>174</v>
      </c>
      <c r="AU135" s="19" t="s">
        <v>72</v>
      </c>
    </row>
    <row r="136" s="10" customFormat="1">
      <c r="A136" s="10"/>
      <c r="B136" s="171"/>
      <c r="C136" s="10"/>
      <c r="D136" s="166" t="s">
        <v>176</v>
      </c>
      <c r="E136" s="172" t="s">
        <v>3</v>
      </c>
      <c r="F136" s="173" t="s">
        <v>1357</v>
      </c>
      <c r="G136" s="10"/>
      <c r="H136" s="174">
        <v>3.96</v>
      </c>
      <c r="I136" s="175"/>
      <c r="J136" s="10"/>
      <c r="K136" s="10"/>
      <c r="L136" s="171"/>
      <c r="M136" s="198"/>
      <c r="N136" s="199"/>
      <c r="O136" s="199"/>
      <c r="P136" s="199"/>
      <c r="Q136" s="199"/>
      <c r="R136" s="199"/>
      <c r="S136" s="199"/>
      <c r="T136" s="200"/>
      <c r="U136" s="10"/>
      <c r="V136" s="10"/>
      <c r="W136" s="10"/>
      <c r="X136" s="10"/>
      <c r="Y136" s="10"/>
      <c r="Z136" s="10"/>
      <c r="AA136" s="10"/>
      <c r="AB136" s="10"/>
      <c r="AC136" s="10"/>
      <c r="AD136" s="10"/>
      <c r="AE136" s="10"/>
      <c r="AT136" s="172" t="s">
        <v>176</v>
      </c>
      <c r="AU136" s="172" t="s">
        <v>72</v>
      </c>
      <c r="AV136" s="10" t="s">
        <v>81</v>
      </c>
      <c r="AW136" s="10" t="s">
        <v>33</v>
      </c>
      <c r="AX136" s="10" t="s">
        <v>79</v>
      </c>
      <c r="AY136" s="172" t="s">
        <v>172</v>
      </c>
    </row>
    <row r="137" s="2" customFormat="1" ht="6.96" customHeight="1">
      <c r="A137" s="38"/>
      <c r="B137" s="55"/>
      <c r="C137" s="56"/>
      <c r="D137" s="56"/>
      <c r="E137" s="56"/>
      <c r="F137" s="56"/>
      <c r="G137" s="56"/>
      <c r="H137" s="56"/>
      <c r="I137" s="56"/>
      <c r="J137" s="56"/>
      <c r="K137" s="56"/>
      <c r="L137" s="39"/>
      <c r="M137" s="38"/>
      <c r="O137" s="38"/>
      <c r="P137" s="38"/>
      <c r="Q137" s="38"/>
      <c r="R137" s="38"/>
      <c r="S137" s="38"/>
      <c r="T137" s="38"/>
      <c r="U137" s="38"/>
      <c r="V137" s="38"/>
      <c r="W137" s="38"/>
      <c r="X137" s="38"/>
      <c r="Y137" s="38"/>
      <c r="Z137" s="38"/>
      <c r="AA137" s="38"/>
      <c r="AB137" s="38"/>
      <c r="AC137" s="38"/>
      <c r="AD137" s="38"/>
      <c r="AE137" s="38"/>
    </row>
  </sheetData>
  <autoFilter ref="C84:K136"/>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138</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1240</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1358</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ROUND((SUM(BE85:BE89)),  2)</f>
        <v>0</v>
      </c>
      <c r="G35" s="38"/>
      <c r="H35" s="38"/>
      <c r="I35" s="132">
        <v>0.20999999999999999</v>
      </c>
      <c r="J35" s="131">
        <f>ROUND(((SUM(BE85:BE89))*I35),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ROUND((SUM(BF85:BF89)),  2)</f>
        <v>0</v>
      </c>
      <c r="G36" s="38"/>
      <c r="H36" s="38"/>
      <c r="I36" s="132">
        <v>0.14999999999999999</v>
      </c>
      <c r="J36" s="131">
        <f>ROUND(((SUM(BF85:BF89))*I36),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ROUND((SUM(BG85:BG89)),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ROUND((SUM(BH85:BH89)),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ROUND((SUM(BI85:BI89)),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1240</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4.3 - Materiál objednatele</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1240</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4.3 - Materiál objednatele</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SUM(P86:P89)</f>
        <v>0</v>
      </c>
      <c r="Q85" s="84"/>
      <c r="R85" s="149">
        <f>SUM(R86:R89)</f>
        <v>0</v>
      </c>
      <c r="S85" s="84"/>
      <c r="T85" s="150">
        <f>SUM(T86:T89)</f>
        <v>0</v>
      </c>
      <c r="U85" s="38"/>
      <c r="V85" s="38"/>
      <c r="W85" s="38"/>
      <c r="X85" s="38"/>
      <c r="Y85" s="38"/>
      <c r="Z85" s="38"/>
      <c r="AA85" s="38"/>
      <c r="AB85" s="38"/>
      <c r="AC85" s="38"/>
      <c r="AD85" s="38"/>
      <c r="AE85" s="38"/>
      <c r="AT85" s="19" t="s">
        <v>71</v>
      </c>
      <c r="AU85" s="19" t="s">
        <v>152</v>
      </c>
      <c r="BK85" s="151">
        <f>SUM(BK86:BK89)</f>
        <v>0</v>
      </c>
    </row>
    <row r="86" s="2" customFormat="1" ht="16.5" customHeight="1">
      <c r="A86" s="38"/>
      <c r="B86" s="152"/>
      <c r="C86" s="188" t="s">
        <v>79</v>
      </c>
      <c r="D86" s="188" t="s">
        <v>211</v>
      </c>
      <c r="E86" s="189" t="s">
        <v>440</v>
      </c>
      <c r="F86" s="190" t="s">
        <v>441</v>
      </c>
      <c r="G86" s="191" t="s">
        <v>221</v>
      </c>
      <c r="H86" s="192">
        <v>165</v>
      </c>
      <c r="I86" s="193"/>
      <c r="J86" s="194">
        <f>ROUND(I86*H86,2)</f>
        <v>0</v>
      </c>
      <c r="K86" s="190" t="s">
        <v>170</v>
      </c>
      <c r="L86" s="195"/>
      <c r="M86" s="196" t="s">
        <v>3</v>
      </c>
      <c r="N86" s="197"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218</v>
      </c>
      <c r="AT86" s="164" t="s">
        <v>211</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171</v>
      </c>
      <c r="BM86" s="164" t="s">
        <v>1359</v>
      </c>
    </row>
    <row r="87" s="2" customFormat="1">
      <c r="A87" s="38"/>
      <c r="B87" s="39"/>
      <c r="C87" s="38"/>
      <c r="D87" s="166" t="s">
        <v>174</v>
      </c>
      <c r="E87" s="38"/>
      <c r="F87" s="167" t="s">
        <v>441</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2" customFormat="1" ht="16.5" customHeight="1">
      <c r="A88" s="38"/>
      <c r="B88" s="152"/>
      <c r="C88" s="188" t="s">
        <v>81</v>
      </c>
      <c r="D88" s="188" t="s">
        <v>211</v>
      </c>
      <c r="E88" s="189" t="s">
        <v>1237</v>
      </c>
      <c r="F88" s="190" t="s">
        <v>1238</v>
      </c>
      <c r="G88" s="191" t="s">
        <v>255</v>
      </c>
      <c r="H88" s="192">
        <v>204</v>
      </c>
      <c r="I88" s="193"/>
      <c r="J88" s="194">
        <f>ROUND(I88*H88,2)</f>
        <v>0</v>
      </c>
      <c r="K88" s="190" t="s">
        <v>170</v>
      </c>
      <c r="L88" s="195"/>
      <c r="M88" s="196" t="s">
        <v>3</v>
      </c>
      <c r="N88" s="197" t="s">
        <v>43</v>
      </c>
      <c r="O88" s="72"/>
      <c r="P88" s="162">
        <f>O88*H88</f>
        <v>0</v>
      </c>
      <c r="Q88" s="162">
        <v>0</v>
      </c>
      <c r="R88" s="162">
        <f>Q88*H88</f>
        <v>0</v>
      </c>
      <c r="S88" s="162">
        <v>0</v>
      </c>
      <c r="T88" s="163">
        <f>S88*H88</f>
        <v>0</v>
      </c>
      <c r="U88" s="38"/>
      <c r="V88" s="38"/>
      <c r="W88" s="38"/>
      <c r="X88" s="38"/>
      <c r="Y88" s="38"/>
      <c r="Z88" s="38"/>
      <c r="AA88" s="38"/>
      <c r="AB88" s="38"/>
      <c r="AC88" s="38"/>
      <c r="AD88" s="38"/>
      <c r="AE88" s="38"/>
      <c r="AR88" s="164" t="s">
        <v>218</v>
      </c>
      <c r="AT88" s="164" t="s">
        <v>211</v>
      </c>
      <c r="AU88" s="164" t="s">
        <v>72</v>
      </c>
      <c r="AY88" s="19" t="s">
        <v>172</v>
      </c>
      <c r="BE88" s="165">
        <f>IF(N88="základní",J88,0)</f>
        <v>0</v>
      </c>
      <c r="BF88" s="165">
        <f>IF(N88="snížená",J88,0)</f>
        <v>0</v>
      </c>
      <c r="BG88" s="165">
        <f>IF(N88="zákl. přenesená",J88,0)</f>
        <v>0</v>
      </c>
      <c r="BH88" s="165">
        <f>IF(N88="sníž. přenesená",J88,0)</f>
        <v>0</v>
      </c>
      <c r="BI88" s="165">
        <f>IF(N88="nulová",J88,0)</f>
        <v>0</v>
      </c>
      <c r="BJ88" s="19" t="s">
        <v>79</v>
      </c>
      <c r="BK88" s="165">
        <f>ROUND(I88*H88,2)</f>
        <v>0</v>
      </c>
      <c r="BL88" s="19" t="s">
        <v>171</v>
      </c>
      <c r="BM88" s="164" t="s">
        <v>1360</v>
      </c>
    </row>
    <row r="89" s="2" customFormat="1">
      <c r="A89" s="38"/>
      <c r="B89" s="39"/>
      <c r="C89" s="38"/>
      <c r="D89" s="166" t="s">
        <v>174</v>
      </c>
      <c r="E89" s="38"/>
      <c r="F89" s="167" t="s">
        <v>1238</v>
      </c>
      <c r="G89" s="38"/>
      <c r="H89" s="38"/>
      <c r="I89" s="168"/>
      <c r="J89" s="38"/>
      <c r="K89" s="38"/>
      <c r="L89" s="39"/>
      <c r="M89" s="201"/>
      <c r="N89" s="202"/>
      <c r="O89" s="203"/>
      <c r="P89" s="203"/>
      <c r="Q89" s="203"/>
      <c r="R89" s="203"/>
      <c r="S89" s="203"/>
      <c r="T89" s="204"/>
      <c r="U89" s="38"/>
      <c r="V89" s="38"/>
      <c r="W89" s="38"/>
      <c r="X89" s="38"/>
      <c r="Y89" s="38"/>
      <c r="Z89" s="38"/>
      <c r="AA89" s="38"/>
      <c r="AB89" s="38"/>
      <c r="AC89" s="38"/>
      <c r="AD89" s="38"/>
      <c r="AE89" s="38"/>
      <c r="AT89" s="19" t="s">
        <v>174</v>
      </c>
      <c r="AU89" s="19" t="s">
        <v>72</v>
      </c>
    </row>
    <row r="90" s="2" customFormat="1" ht="6.96" customHeight="1">
      <c r="A90" s="38"/>
      <c r="B90" s="55"/>
      <c r="C90" s="56"/>
      <c r="D90" s="56"/>
      <c r="E90" s="56"/>
      <c r="F90" s="56"/>
      <c r="G90" s="56"/>
      <c r="H90" s="56"/>
      <c r="I90" s="56"/>
      <c r="J90" s="56"/>
      <c r="K90" s="56"/>
      <c r="L90" s="39"/>
      <c r="M90" s="38"/>
      <c r="O90" s="38"/>
      <c r="P90" s="38"/>
      <c r="Q90" s="38"/>
      <c r="R90" s="38"/>
      <c r="S90" s="38"/>
      <c r="T90" s="38"/>
      <c r="U90" s="38"/>
      <c r="V90" s="38"/>
      <c r="W90" s="38"/>
      <c r="X90" s="38"/>
      <c r="Y90" s="38"/>
      <c r="Z90" s="38"/>
      <c r="AA90" s="38"/>
      <c r="AB90" s="38"/>
      <c r="AC90" s="38"/>
      <c r="AD90" s="38"/>
      <c r="AE90" s="38"/>
    </row>
  </sheetData>
  <autoFilter ref="C84:K8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6</v>
      </c>
      <c r="M2" s="1"/>
      <c r="N2" s="1"/>
      <c r="O2" s="1"/>
      <c r="P2" s="1"/>
      <c r="Q2" s="1"/>
      <c r="R2" s="1"/>
      <c r="S2" s="1"/>
      <c r="T2" s="1"/>
      <c r="U2" s="1"/>
      <c r="V2" s="1"/>
      <c r="AT2" s="19" t="s">
        <v>143</v>
      </c>
    </row>
    <row r="3" s="1" customFormat="1" ht="6.96" customHeight="1">
      <c r="B3" s="20"/>
      <c r="C3" s="21"/>
      <c r="D3" s="21"/>
      <c r="E3" s="21"/>
      <c r="F3" s="21"/>
      <c r="G3" s="21"/>
      <c r="H3" s="21"/>
      <c r="I3" s="21"/>
      <c r="J3" s="21"/>
      <c r="K3" s="21"/>
      <c r="L3" s="22"/>
      <c r="AT3" s="19" t="s">
        <v>81</v>
      </c>
    </row>
    <row r="4" s="1" customFormat="1" ht="24.96" customHeight="1">
      <c r="B4" s="22"/>
      <c r="D4" s="23" t="s">
        <v>144</v>
      </c>
      <c r="L4" s="22"/>
      <c r="M4" s="123" t="s">
        <v>11</v>
      </c>
      <c r="AT4" s="19" t="s">
        <v>4</v>
      </c>
    </row>
    <row r="5" s="1" customFormat="1" ht="6.96" customHeight="1">
      <c r="B5" s="22"/>
      <c r="L5" s="22"/>
    </row>
    <row r="6" s="1" customFormat="1" ht="12" customHeight="1">
      <c r="B6" s="22"/>
      <c r="D6" s="32" t="s">
        <v>17</v>
      </c>
      <c r="L6" s="22"/>
    </row>
    <row r="7" s="1" customFormat="1" ht="16.5" customHeight="1">
      <c r="B7" s="22"/>
      <c r="E7" s="124" t="str">
        <f>'Rekapitulace stavby'!K6</f>
        <v>Oprava trati v úseku Mladotice – Žihle – Blatno II. etapa</v>
      </c>
      <c r="F7" s="32"/>
      <c r="G7" s="32"/>
      <c r="H7" s="32"/>
      <c r="L7" s="22"/>
    </row>
    <row r="8" s="1" customFormat="1" ht="12" customHeight="1">
      <c r="B8" s="22"/>
      <c r="D8" s="32" t="s">
        <v>145</v>
      </c>
      <c r="L8" s="22"/>
    </row>
    <row r="9" s="2" customFormat="1" ht="16.5" customHeight="1">
      <c r="A9" s="38"/>
      <c r="B9" s="39"/>
      <c r="C9" s="38"/>
      <c r="D9" s="38"/>
      <c r="E9" s="124" t="s">
        <v>1361</v>
      </c>
      <c r="F9" s="38"/>
      <c r="G9" s="38"/>
      <c r="H9" s="38"/>
      <c r="I9" s="38"/>
      <c r="J9" s="38"/>
      <c r="K9" s="38"/>
      <c r="L9" s="125"/>
      <c r="S9" s="38"/>
      <c r="T9" s="38"/>
      <c r="U9" s="38"/>
      <c r="V9" s="38"/>
      <c r="W9" s="38"/>
      <c r="X9" s="38"/>
      <c r="Y9" s="38"/>
      <c r="Z9" s="38"/>
      <c r="AA9" s="38"/>
      <c r="AB9" s="38"/>
      <c r="AC9" s="38"/>
      <c r="AD9" s="38"/>
      <c r="AE9" s="38"/>
    </row>
    <row r="10" s="2" customFormat="1" ht="12" customHeight="1">
      <c r="A10" s="38"/>
      <c r="B10" s="39"/>
      <c r="C10" s="38"/>
      <c r="D10" s="32" t="s">
        <v>147</v>
      </c>
      <c r="E10" s="38"/>
      <c r="F10" s="38"/>
      <c r="G10" s="38"/>
      <c r="H10" s="38"/>
      <c r="I10" s="38"/>
      <c r="J10" s="38"/>
      <c r="K10" s="38"/>
      <c r="L10" s="125"/>
      <c r="S10" s="38"/>
      <c r="T10" s="38"/>
      <c r="U10" s="38"/>
      <c r="V10" s="38"/>
      <c r="W10" s="38"/>
      <c r="X10" s="38"/>
      <c r="Y10" s="38"/>
      <c r="Z10" s="38"/>
      <c r="AA10" s="38"/>
      <c r="AB10" s="38"/>
      <c r="AC10" s="38"/>
      <c r="AD10" s="38"/>
      <c r="AE10" s="38"/>
    </row>
    <row r="11" s="2" customFormat="1" ht="16.5" customHeight="1">
      <c r="A11" s="38"/>
      <c r="B11" s="39"/>
      <c r="C11" s="38"/>
      <c r="D11" s="38"/>
      <c r="E11" s="62" t="s">
        <v>1362</v>
      </c>
      <c r="F11" s="38"/>
      <c r="G11" s="38"/>
      <c r="H11" s="38"/>
      <c r="I11" s="38"/>
      <c r="J11" s="38"/>
      <c r="K11" s="38"/>
      <c r="L11" s="12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125"/>
      <c r="S12" s="38"/>
      <c r="T12" s="38"/>
      <c r="U12" s="38"/>
      <c r="V12" s="38"/>
      <c r="W12" s="38"/>
      <c r="X12" s="38"/>
      <c r="Y12" s="38"/>
      <c r="Z12" s="38"/>
      <c r="AA12" s="38"/>
      <c r="AB12" s="38"/>
      <c r="AC12" s="38"/>
      <c r="AD12" s="38"/>
      <c r="AE12" s="38"/>
    </row>
    <row r="13" s="2" customFormat="1" ht="12" customHeight="1">
      <c r="A13" s="38"/>
      <c r="B13" s="39"/>
      <c r="C13" s="38"/>
      <c r="D13" s="32" t="s">
        <v>19</v>
      </c>
      <c r="E13" s="38"/>
      <c r="F13" s="27" t="s">
        <v>3</v>
      </c>
      <c r="G13" s="38"/>
      <c r="H13" s="38"/>
      <c r="I13" s="32" t="s">
        <v>20</v>
      </c>
      <c r="J13" s="27" t="s">
        <v>3</v>
      </c>
      <c r="K13" s="38"/>
      <c r="L13" s="125"/>
      <c r="S13" s="38"/>
      <c r="T13" s="38"/>
      <c r="U13" s="38"/>
      <c r="V13" s="38"/>
      <c r="W13" s="38"/>
      <c r="X13" s="38"/>
      <c r="Y13" s="38"/>
      <c r="Z13" s="38"/>
      <c r="AA13" s="38"/>
      <c r="AB13" s="38"/>
      <c r="AC13" s="38"/>
      <c r="AD13" s="38"/>
      <c r="AE13" s="38"/>
    </row>
    <row r="14" s="2" customFormat="1" ht="12" customHeight="1">
      <c r="A14" s="38"/>
      <c r="B14" s="39"/>
      <c r="C14" s="38"/>
      <c r="D14" s="32" t="s">
        <v>21</v>
      </c>
      <c r="E14" s="38"/>
      <c r="F14" s="27" t="s">
        <v>22</v>
      </c>
      <c r="G14" s="38"/>
      <c r="H14" s="38"/>
      <c r="I14" s="32" t="s">
        <v>23</v>
      </c>
      <c r="J14" s="64" t="str">
        <f>'Rekapitulace stavby'!AN8</f>
        <v>13. 3. 2023</v>
      </c>
      <c r="K14" s="38"/>
      <c r="L14" s="12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125"/>
      <c r="S15" s="38"/>
      <c r="T15" s="38"/>
      <c r="U15" s="38"/>
      <c r="V15" s="38"/>
      <c r="W15" s="38"/>
      <c r="X15" s="38"/>
      <c r="Y15" s="38"/>
      <c r="Z15" s="38"/>
      <c r="AA15" s="38"/>
      <c r="AB15" s="38"/>
      <c r="AC15" s="38"/>
      <c r="AD15" s="38"/>
      <c r="AE15" s="38"/>
    </row>
    <row r="16" s="2" customFormat="1" ht="12" customHeight="1">
      <c r="A16" s="38"/>
      <c r="B16" s="39"/>
      <c r="C16" s="38"/>
      <c r="D16" s="32" t="s">
        <v>25</v>
      </c>
      <c r="E16" s="38"/>
      <c r="F16" s="38"/>
      <c r="G16" s="38"/>
      <c r="H16" s="38"/>
      <c r="I16" s="32" t="s">
        <v>26</v>
      </c>
      <c r="J16" s="27" t="s">
        <v>3</v>
      </c>
      <c r="K16" s="38"/>
      <c r="L16" s="12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3</v>
      </c>
      <c r="K17" s="38"/>
      <c r="L17" s="12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12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26</v>
      </c>
      <c r="J19" s="33" t="str">
        <f>'Rekapitulace stavby'!AN13</f>
        <v>Vyplň údaj</v>
      </c>
      <c r="K19" s="38"/>
      <c r="L19" s="12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12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12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26</v>
      </c>
      <c r="J22" s="27" t="str">
        <f>IF('Rekapitulace stavby'!AN16="","",'Rekapitulace stavby'!AN16)</f>
        <v/>
      </c>
      <c r="K22" s="38"/>
      <c r="L22" s="125"/>
      <c r="S22" s="38"/>
      <c r="T22" s="38"/>
      <c r="U22" s="38"/>
      <c r="V22" s="38"/>
      <c r="W22" s="38"/>
      <c r="X22" s="38"/>
      <c r="Y22" s="38"/>
      <c r="Z22" s="38"/>
      <c r="AA22" s="38"/>
      <c r="AB22" s="38"/>
      <c r="AC22" s="38"/>
      <c r="AD22" s="38"/>
      <c r="AE22" s="38"/>
    </row>
    <row r="23" s="2" customFormat="1" ht="18" customHeight="1">
      <c r="A23" s="38"/>
      <c r="B23" s="39"/>
      <c r="C23" s="38"/>
      <c r="D23" s="38"/>
      <c r="E23" s="27" t="str">
        <f>IF('Rekapitulace stavby'!E17="","",'Rekapitulace stavby'!E17)</f>
        <v xml:space="preserve"> </v>
      </c>
      <c r="F23" s="38"/>
      <c r="G23" s="38"/>
      <c r="H23" s="38"/>
      <c r="I23" s="32" t="s">
        <v>28</v>
      </c>
      <c r="J23" s="27" t="str">
        <f>IF('Rekapitulace stavby'!AN17="","",'Rekapitulace stavby'!AN17)</f>
        <v/>
      </c>
      <c r="K23" s="38"/>
      <c r="L23" s="12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12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32" t="s">
        <v>26</v>
      </c>
      <c r="J25" s="27" t="s">
        <v>3</v>
      </c>
      <c r="K25" s="38"/>
      <c r="L25" s="125"/>
      <c r="S25" s="38"/>
      <c r="T25" s="38"/>
      <c r="U25" s="38"/>
      <c r="V25" s="38"/>
      <c r="W25" s="38"/>
      <c r="X25" s="38"/>
      <c r="Y25" s="38"/>
      <c r="Z25" s="38"/>
      <c r="AA25" s="38"/>
      <c r="AB25" s="38"/>
      <c r="AC25" s="38"/>
      <c r="AD25" s="38"/>
      <c r="AE25" s="38"/>
    </row>
    <row r="26" s="2" customFormat="1" ht="18" customHeight="1">
      <c r="A26" s="38"/>
      <c r="B26" s="39"/>
      <c r="C26" s="38"/>
      <c r="D26" s="38"/>
      <c r="E26" s="27" t="s">
        <v>35</v>
      </c>
      <c r="F26" s="38"/>
      <c r="G26" s="38"/>
      <c r="H26" s="38"/>
      <c r="I26" s="32" t="s">
        <v>28</v>
      </c>
      <c r="J26" s="27" t="s">
        <v>3</v>
      </c>
      <c r="K26" s="38"/>
      <c r="L26" s="12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12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38"/>
      <c r="J28" s="38"/>
      <c r="K28" s="38"/>
      <c r="L28" s="125"/>
      <c r="S28" s="38"/>
      <c r="T28" s="38"/>
      <c r="U28" s="38"/>
      <c r="V28" s="38"/>
      <c r="W28" s="38"/>
      <c r="X28" s="38"/>
      <c r="Y28" s="38"/>
      <c r="Z28" s="38"/>
      <c r="AA28" s="38"/>
      <c r="AB28" s="38"/>
      <c r="AC28" s="38"/>
      <c r="AD28" s="38"/>
      <c r="AE28" s="38"/>
    </row>
    <row r="29" s="8" customFormat="1" ht="16.5" customHeight="1">
      <c r="A29" s="126"/>
      <c r="B29" s="127"/>
      <c r="C29" s="126"/>
      <c r="D29" s="126"/>
      <c r="E29" s="36" t="s">
        <v>3</v>
      </c>
      <c r="F29" s="36"/>
      <c r="G29" s="36"/>
      <c r="H29" s="36"/>
      <c r="I29" s="126"/>
      <c r="J29" s="126"/>
      <c r="K29" s="126"/>
      <c r="L29" s="128"/>
      <c r="S29" s="126"/>
      <c r="T29" s="126"/>
      <c r="U29" s="126"/>
      <c r="V29" s="126"/>
      <c r="W29" s="126"/>
      <c r="X29" s="126"/>
      <c r="Y29" s="126"/>
      <c r="Z29" s="126"/>
      <c r="AA29" s="126"/>
      <c r="AB29" s="126"/>
      <c r="AC29" s="126"/>
      <c r="AD29" s="126"/>
      <c r="AE29" s="126"/>
    </row>
    <row r="30" s="2" customFormat="1" ht="6.96" customHeight="1">
      <c r="A30" s="38"/>
      <c r="B30" s="39"/>
      <c r="C30" s="38"/>
      <c r="D30" s="38"/>
      <c r="E30" s="38"/>
      <c r="F30" s="38"/>
      <c r="G30" s="38"/>
      <c r="H30" s="38"/>
      <c r="I30" s="38"/>
      <c r="J30" s="38"/>
      <c r="K30" s="38"/>
      <c r="L30" s="12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84"/>
      <c r="J31" s="84"/>
      <c r="K31" s="84"/>
      <c r="L31" s="125"/>
      <c r="S31" s="38"/>
      <c r="T31" s="38"/>
      <c r="U31" s="38"/>
      <c r="V31" s="38"/>
      <c r="W31" s="38"/>
      <c r="X31" s="38"/>
      <c r="Y31" s="38"/>
      <c r="Z31" s="38"/>
      <c r="AA31" s="38"/>
      <c r="AB31" s="38"/>
      <c r="AC31" s="38"/>
      <c r="AD31" s="38"/>
      <c r="AE31" s="38"/>
    </row>
    <row r="32" s="2" customFormat="1" ht="25.44" customHeight="1">
      <c r="A32" s="38"/>
      <c r="B32" s="39"/>
      <c r="C32" s="38"/>
      <c r="D32" s="129" t="s">
        <v>38</v>
      </c>
      <c r="E32" s="38"/>
      <c r="F32" s="38"/>
      <c r="G32" s="38"/>
      <c r="H32" s="38"/>
      <c r="I32" s="38"/>
      <c r="J32" s="90">
        <f>ROUND(J85, 2)</f>
        <v>0</v>
      </c>
      <c r="K32" s="38"/>
      <c r="L32" s="125"/>
      <c r="S32" s="38"/>
      <c r="T32" s="38"/>
      <c r="U32" s="38"/>
      <c r="V32" s="38"/>
      <c r="W32" s="38"/>
      <c r="X32" s="38"/>
      <c r="Y32" s="38"/>
      <c r="Z32" s="38"/>
      <c r="AA32" s="38"/>
      <c r="AB32" s="38"/>
      <c r="AC32" s="38"/>
      <c r="AD32" s="38"/>
      <c r="AE32" s="38"/>
    </row>
    <row r="33" s="2" customFormat="1" ht="6.96" customHeight="1">
      <c r="A33" s="38"/>
      <c r="B33" s="39"/>
      <c r="C33" s="38"/>
      <c r="D33" s="84"/>
      <c r="E33" s="84"/>
      <c r="F33" s="84"/>
      <c r="G33" s="84"/>
      <c r="H33" s="84"/>
      <c r="I33" s="84"/>
      <c r="J33" s="84"/>
      <c r="K33" s="84"/>
      <c r="L33" s="12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125"/>
      <c r="S34" s="38"/>
      <c r="T34" s="38"/>
      <c r="U34" s="38"/>
      <c r="V34" s="38"/>
      <c r="W34" s="38"/>
      <c r="X34" s="38"/>
      <c r="Y34" s="38"/>
      <c r="Z34" s="38"/>
      <c r="AA34" s="38"/>
      <c r="AB34" s="38"/>
      <c r="AC34" s="38"/>
      <c r="AD34" s="38"/>
      <c r="AE34" s="38"/>
    </row>
    <row r="35" s="2" customFormat="1" ht="14.4" customHeight="1">
      <c r="A35" s="38"/>
      <c r="B35" s="39"/>
      <c r="C35" s="38"/>
      <c r="D35" s="130" t="s">
        <v>42</v>
      </c>
      <c r="E35" s="32" t="s">
        <v>43</v>
      </c>
      <c r="F35" s="131">
        <f>ROUND((SUM(BE85:BE106)),  2)</f>
        <v>0</v>
      </c>
      <c r="G35" s="38"/>
      <c r="H35" s="38"/>
      <c r="I35" s="132">
        <v>0.20999999999999999</v>
      </c>
      <c r="J35" s="131">
        <f>ROUND(((SUM(BE85:BE106))*I35),  2)</f>
        <v>0</v>
      </c>
      <c r="K35" s="38"/>
      <c r="L35" s="125"/>
      <c r="S35" s="38"/>
      <c r="T35" s="38"/>
      <c r="U35" s="38"/>
      <c r="V35" s="38"/>
      <c r="W35" s="38"/>
      <c r="X35" s="38"/>
      <c r="Y35" s="38"/>
      <c r="Z35" s="38"/>
      <c r="AA35" s="38"/>
      <c r="AB35" s="38"/>
      <c r="AC35" s="38"/>
      <c r="AD35" s="38"/>
      <c r="AE35" s="38"/>
    </row>
    <row r="36" s="2" customFormat="1" ht="14.4" customHeight="1">
      <c r="A36" s="38"/>
      <c r="B36" s="39"/>
      <c r="C36" s="38"/>
      <c r="D36" s="38"/>
      <c r="E36" s="32" t="s">
        <v>44</v>
      </c>
      <c r="F36" s="131">
        <f>ROUND((SUM(BF85:BF106)),  2)</f>
        <v>0</v>
      </c>
      <c r="G36" s="38"/>
      <c r="H36" s="38"/>
      <c r="I36" s="132">
        <v>0.14999999999999999</v>
      </c>
      <c r="J36" s="131">
        <f>ROUND(((SUM(BF85:BF106))*I36),  2)</f>
        <v>0</v>
      </c>
      <c r="K36" s="38"/>
      <c r="L36" s="12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1">
        <f>ROUND((SUM(BG85:BG106)),  2)</f>
        <v>0</v>
      </c>
      <c r="G37" s="38"/>
      <c r="H37" s="38"/>
      <c r="I37" s="132">
        <v>0.20999999999999999</v>
      </c>
      <c r="J37" s="131">
        <f>0</f>
        <v>0</v>
      </c>
      <c r="K37" s="38"/>
      <c r="L37" s="12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1">
        <f>ROUND((SUM(BH85:BH106)),  2)</f>
        <v>0</v>
      </c>
      <c r="G38" s="38"/>
      <c r="H38" s="38"/>
      <c r="I38" s="132">
        <v>0.14999999999999999</v>
      </c>
      <c r="J38" s="131">
        <f>0</f>
        <v>0</v>
      </c>
      <c r="K38" s="38"/>
      <c r="L38" s="12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1">
        <f>ROUND((SUM(BI85:BI106)),  2)</f>
        <v>0</v>
      </c>
      <c r="G39" s="38"/>
      <c r="H39" s="38"/>
      <c r="I39" s="132">
        <v>0</v>
      </c>
      <c r="J39" s="131">
        <f>0</f>
        <v>0</v>
      </c>
      <c r="K39" s="38"/>
      <c r="L39" s="12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125"/>
      <c r="S40" s="38"/>
      <c r="T40" s="38"/>
      <c r="U40" s="38"/>
      <c r="V40" s="38"/>
      <c r="W40" s="38"/>
      <c r="X40" s="38"/>
      <c r="Y40" s="38"/>
      <c r="Z40" s="38"/>
      <c r="AA40" s="38"/>
      <c r="AB40" s="38"/>
      <c r="AC40" s="38"/>
      <c r="AD40" s="38"/>
      <c r="AE40" s="38"/>
    </row>
    <row r="41" s="2" customFormat="1" ht="25.44" customHeight="1">
      <c r="A41" s="38"/>
      <c r="B41" s="39"/>
      <c r="C41" s="133"/>
      <c r="D41" s="134" t="s">
        <v>48</v>
      </c>
      <c r="E41" s="76"/>
      <c r="F41" s="76"/>
      <c r="G41" s="135" t="s">
        <v>49</v>
      </c>
      <c r="H41" s="136" t="s">
        <v>50</v>
      </c>
      <c r="I41" s="76"/>
      <c r="J41" s="137">
        <f>SUM(J32:J39)</f>
        <v>0</v>
      </c>
      <c r="K41" s="138"/>
      <c r="L41" s="125"/>
      <c r="S41" s="38"/>
      <c r="T41" s="38"/>
      <c r="U41" s="38"/>
      <c r="V41" s="38"/>
      <c r="W41" s="38"/>
      <c r="X41" s="38"/>
      <c r="Y41" s="38"/>
      <c r="Z41" s="38"/>
      <c r="AA41" s="38"/>
      <c r="AB41" s="38"/>
      <c r="AC41" s="38"/>
      <c r="AD41" s="38"/>
      <c r="AE41" s="38"/>
    </row>
    <row r="42" s="2" customFormat="1" ht="14.4" customHeight="1">
      <c r="A42" s="38"/>
      <c r="B42" s="55"/>
      <c r="C42" s="56"/>
      <c r="D42" s="56"/>
      <c r="E42" s="56"/>
      <c r="F42" s="56"/>
      <c r="G42" s="56"/>
      <c r="H42" s="56"/>
      <c r="I42" s="56"/>
      <c r="J42" s="56"/>
      <c r="K42" s="56"/>
      <c r="L42" s="125"/>
      <c r="S42" s="38"/>
      <c r="T42" s="38"/>
      <c r="U42" s="38"/>
      <c r="V42" s="38"/>
      <c r="W42" s="38"/>
      <c r="X42" s="38"/>
      <c r="Y42" s="38"/>
      <c r="Z42" s="38"/>
      <c r="AA42" s="38"/>
      <c r="AB42" s="38"/>
      <c r="AC42" s="38"/>
      <c r="AD42" s="38"/>
      <c r="AE42" s="38"/>
    </row>
    <row r="46" s="2" customFormat="1" ht="6.96" customHeight="1">
      <c r="A46" s="38"/>
      <c r="B46" s="57"/>
      <c r="C46" s="58"/>
      <c r="D46" s="58"/>
      <c r="E46" s="58"/>
      <c r="F46" s="58"/>
      <c r="G46" s="58"/>
      <c r="H46" s="58"/>
      <c r="I46" s="58"/>
      <c r="J46" s="58"/>
      <c r="K46" s="58"/>
      <c r="L46" s="125"/>
      <c r="S46" s="38"/>
      <c r="T46" s="38"/>
      <c r="U46" s="38"/>
      <c r="V46" s="38"/>
      <c r="W46" s="38"/>
      <c r="X46" s="38"/>
      <c r="Y46" s="38"/>
      <c r="Z46" s="38"/>
      <c r="AA46" s="38"/>
      <c r="AB46" s="38"/>
      <c r="AC46" s="38"/>
      <c r="AD46" s="38"/>
      <c r="AE46" s="38"/>
    </row>
    <row r="47" s="2" customFormat="1" ht="24.96" customHeight="1">
      <c r="A47" s="38"/>
      <c r="B47" s="39"/>
      <c r="C47" s="23" t="s">
        <v>149</v>
      </c>
      <c r="D47" s="38"/>
      <c r="E47" s="38"/>
      <c r="F47" s="38"/>
      <c r="G47" s="38"/>
      <c r="H47" s="38"/>
      <c r="I47" s="38"/>
      <c r="J47" s="38"/>
      <c r="K47" s="38"/>
      <c r="L47" s="125"/>
      <c r="S47" s="38"/>
      <c r="T47" s="38"/>
      <c r="U47" s="38"/>
      <c r="V47" s="38"/>
      <c r="W47" s="38"/>
      <c r="X47" s="38"/>
      <c r="Y47" s="38"/>
      <c r="Z47" s="38"/>
      <c r="AA47" s="38"/>
      <c r="AB47" s="38"/>
      <c r="AC47" s="38"/>
      <c r="AD47" s="38"/>
      <c r="AE47" s="38"/>
    </row>
    <row r="48" s="2" customFormat="1" ht="6.96" customHeight="1">
      <c r="A48" s="38"/>
      <c r="B48" s="39"/>
      <c r="C48" s="38"/>
      <c r="D48" s="38"/>
      <c r="E48" s="38"/>
      <c r="F48" s="38"/>
      <c r="G48" s="38"/>
      <c r="H48" s="38"/>
      <c r="I48" s="38"/>
      <c r="J48" s="38"/>
      <c r="K48" s="38"/>
      <c r="L48" s="125"/>
      <c r="S48" s="38"/>
      <c r="T48" s="38"/>
      <c r="U48" s="38"/>
      <c r="V48" s="38"/>
      <c r="W48" s="38"/>
      <c r="X48" s="38"/>
      <c r="Y48" s="38"/>
      <c r="Z48" s="38"/>
      <c r="AA48" s="38"/>
      <c r="AB48" s="38"/>
      <c r="AC48" s="38"/>
      <c r="AD48" s="38"/>
      <c r="AE48" s="38"/>
    </row>
    <row r="49" s="2" customFormat="1" ht="12" customHeight="1">
      <c r="A49" s="38"/>
      <c r="B49" s="39"/>
      <c r="C49" s="32" t="s">
        <v>17</v>
      </c>
      <c r="D49" s="38"/>
      <c r="E49" s="38"/>
      <c r="F49" s="38"/>
      <c r="G49" s="38"/>
      <c r="H49" s="38"/>
      <c r="I49" s="38"/>
      <c r="J49" s="38"/>
      <c r="K49" s="38"/>
      <c r="L49" s="125"/>
      <c r="S49" s="38"/>
      <c r="T49" s="38"/>
      <c r="U49" s="38"/>
      <c r="V49" s="38"/>
      <c r="W49" s="38"/>
      <c r="X49" s="38"/>
      <c r="Y49" s="38"/>
      <c r="Z49" s="38"/>
      <c r="AA49" s="38"/>
      <c r="AB49" s="38"/>
      <c r="AC49" s="38"/>
      <c r="AD49" s="38"/>
      <c r="AE49" s="38"/>
    </row>
    <row r="50" s="2" customFormat="1" ht="16.5" customHeight="1">
      <c r="A50" s="38"/>
      <c r="B50" s="39"/>
      <c r="C50" s="38"/>
      <c r="D50" s="38"/>
      <c r="E50" s="124" t="str">
        <f>E7</f>
        <v>Oprava trati v úseku Mladotice – Žihle – Blatno II. etapa</v>
      </c>
      <c r="F50" s="32"/>
      <c r="G50" s="32"/>
      <c r="H50" s="32"/>
      <c r="I50" s="38"/>
      <c r="J50" s="38"/>
      <c r="K50" s="38"/>
      <c r="L50" s="125"/>
      <c r="S50" s="38"/>
      <c r="T50" s="38"/>
      <c r="U50" s="38"/>
      <c r="V50" s="38"/>
      <c r="W50" s="38"/>
      <c r="X50" s="38"/>
      <c r="Y50" s="38"/>
      <c r="Z50" s="38"/>
      <c r="AA50" s="38"/>
      <c r="AB50" s="38"/>
      <c r="AC50" s="38"/>
      <c r="AD50" s="38"/>
      <c r="AE50" s="38"/>
    </row>
    <row r="51" s="1" customFormat="1" ht="12" customHeight="1">
      <c r="B51" s="22"/>
      <c r="C51" s="32" t="s">
        <v>145</v>
      </c>
      <c r="L51" s="22"/>
    </row>
    <row r="52" s="2" customFormat="1" ht="16.5" customHeight="1">
      <c r="A52" s="38"/>
      <c r="B52" s="39"/>
      <c r="C52" s="38"/>
      <c r="D52" s="38"/>
      <c r="E52" s="124" t="s">
        <v>1361</v>
      </c>
      <c r="F52" s="38"/>
      <c r="G52" s="38"/>
      <c r="H52" s="38"/>
      <c r="I52" s="38"/>
      <c r="J52" s="38"/>
      <c r="K52" s="38"/>
      <c r="L52" s="125"/>
      <c r="S52" s="38"/>
      <c r="T52" s="38"/>
      <c r="U52" s="38"/>
      <c r="V52" s="38"/>
      <c r="W52" s="38"/>
      <c r="X52" s="38"/>
      <c r="Y52" s="38"/>
      <c r="Z52" s="38"/>
      <c r="AA52" s="38"/>
      <c r="AB52" s="38"/>
      <c r="AC52" s="38"/>
      <c r="AD52" s="38"/>
      <c r="AE52" s="38"/>
    </row>
    <row r="53" s="2" customFormat="1" ht="12" customHeight="1">
      <c r="A53" s="38"/>
      <c r="B53" s="39"/>
      <c r="C53" s="32" t="s">
        <v>147</v>
      </c>
      <c r="D53" s="38"/>
      <c r="E53" s="38"/>
      <c r="F53" s="38"/>
      <c r="G53" s="38"/>
      <c r="H53" s="38"/>
      <c r="I53" s="38"/>
      <c r="J53" s="38"/>
      <c r="K53" s="38"/>
      <c r="L53" s="125"/>
      <c r="S53" s="38"/>
      <c r="T53" s="38"/>
      <c r="U53" s="38"/>
      <c r="V53" s="38"/>
      <c r="W53" s="38"/>
      <c r="X53" s="38"/>
      <c r="Y53" s="38"/>
      <c r="Z53" s="38"/>
      <c r="AA53" s="38"/>
      <c r="AB53" s="38"/>
      <c r="AC53" s="38"/>
      <c r="AD53" s="38"/>
      <c r="AE53" s="38"/>
    </row>
    <row r="54" s="2" customFormat="1" ht="16.5" customHeight="1">
      <c r="A54" s="38"/>
      <c r="B54" s="39"/>
      <c r="C54" s="38"/>
      <c r="D54" s="38"/>
      <c r="E54" s="62" t="str">
        <f>E11</f>
        <v>SO 5.1 - VON</v>
      </c>
      <c r="F54" s="38"/>
      <c r="G54" s="38"/>
      <c r="H54" s="38"/>
      <c r="I54" s="38"/>
      <c r="J54" s="38"/>
      <c r="K54" s="38"/>
      <c r="L54" s="125"/>
      <c r="S54" s="38"/>
      <c r="T54" s="38"/>
      <c r="U54" s="38"/>
      <c r="V54" s="38"/>
      <c r="W54" s="38"/>
      <c r="X54" s="38"/>
      <c r="Y54" s="38"/>
      <c r="Z54" s="38"/>
      <c r="AA54" s="38"/>
      <c r="AB54" s="38"/>
      <c r="AC54" s="38"/>
      <c r="AD54" s="38"/>
      <c r="AE54" s="38"/>
    </row>
    <row r="55" s="2" customFormat="1" ht="6.96" customHeight="1">
      <c r="A55" s="38"/>
      <c r="B55" s="39"/>
      <c r="C55" s="38"/>
      <c r="D55" s="38"/>
      <c r="E55" s="38"/>
      <c r="F55" s="38"/>
      <c r="G55" s="38"/>
      <c r="H55" s="38"/>
      <c r="I55" s="38"/>
      <c r="J55" s="38"/>
      <c r="K55" s="38"/>
      <c r="L55" s="125"/>
      <c r="S55" s="38"/>
      <c r="T55" s="38"/>
      <c r="U55" s="38"/>
      <c r="V55" s="38"/>
      <c r="W55" s="38"/>
      <c r="X55" s="38"/>
      <c r="Y55" s="38"/>
      <c r="Z55" s="38"/>
      <c r="AA55" s="38"/>
      <c r="AB55" s="38"/>
      <c r="AC55" s="38"/>
      <c r="AD55" s="38"/>
      <c r="AE55" s="38"/>
    </row>
    <row r="56" s="2" customFormat="1" ht="12" customHeight="1">
      <c r="A56" s="38"/>
      <c r="B56" s="39"/>
      <c r="C56" s="32" t="s">
        <v>21</v>
      </c>
      <c r="D56" s="38"/>
      <c r="E56" s="38"/>
      <c r="F56" s="27" t="str">
        <f>F14</f>
        <v>TO Třemošná</v>
      </c>
      <c r="G56" s="38"/>
      <c r="H56" s="38"/>
      <c r="I56" s="32" t="s">
        <v>23</v>
      </c>
      <c r="J56" s="64" t="str">
        <f>IF(J14="","",J14)</f>
        <v>13. 3. 2023</v>
      </c>
      <c r="K56" s="38"/>
      <c r="L56" s="125"/>
      <c r="S56" s="38"/>
      <c r="T56" s="38"/>
      <c r="U56" s="38"/>
      <c r="V56" s="38"/>
      <c r="W56" s="38"/>
      <c r="X56" s="38"/>
      <c r="Y56" s="38"/>
      <c r="Z56" s="38"/>
      <c r="AA56" s="38"/>
      <c r="AB56" s="38"/>
      <c r="AC56" s="38"/>
      <c r="AD56" s="38"/>
      <c r="AE56" s="38"/>
    </row>
    <row r="57" s="2" customFormat="1" ht="6.96" customHeight="1">
      <c r="A57" s="38"/>
      <c r="B57" s="39"/>
      <c r="C57" s="38"/>
      <c r="D57" s="38"/>
      <c r="E57" s="38"/>
      <c r="F57" s="38"/>
      <c r="G57" s="38"/>
      <c r="H57" s="38"/>
      <c r="I57" s="38"/>
      <c r="J57" s="38"/>
      <c r="K57" s="38"/>
      <c r="L57" s="125"/>
      <c r="S57" s="38"/>
      <c r="T57" s="38"/>
      <c r="U57" s="38"/>
      <c r="V57" s="38"/>
      <c r="W57" s="38"/>
      <c r="X57" s="38"/>
      <c r="Y57" s="38"/>
      <c r="Z57" s="38"/>
      <c r="AA57" s="38"/>
      <c r="AB57" s="38"/>
      <c r="AC57" s="38"/>
      <c r="AD57" s="38"/>
      <c r="AE57" s="38"/>
    </row>
    <row r="58" s="2" customFormat="1" ht="15.15" customHeight="1">
      <c r="A58" s="38"/>
      <c r="B58" s="39"/>
      <c r="C58" s="32" t="s">
        <v>25</v>
      </c>
      <c r="D58" s="38"/>
      <c r="E58" s="38"/>
      <c r="F58" s="27" t="str">
        <f>E17</f>
        <v>Správa železnic, s.o. - OŘ Plzeň</v>
      </c>
      <c r="G58" s="38"/>
      <c r="H58" s="38"/>
      <c r="I58" s="32" t="s">
        <v>31</v>
      </c>
      <c r="J58" s="36" t="str">
        <f>E23</f>
        <v xml:space="preserve"> </v>
      </c>
      <c r="K58" s="38"/>
      <c r="L58" s="125"/>
      <c r="S58" s="38"/>
      <c r="T58" s="38"/>
      <c r="U58" s="38"/>
      <c r="V58" s="38"/>
      <c r="W58" s="38"/>
      <c r="X58" s="38"/>
      <c r="Y58" s="38"/>
      <c r="Z58" s="38"/>
      <c r="AA58" s="38"/>
      <c r="AB58" s="38"/>
      <c r="AC58" s="38"/>
      <c r="AD58" s="38"/>
      <c r="AE58" s="38"/>
    </row>
    <row r="59" s="2" customFormat="1" ht="15.15" customHeight="1">
      <c r="A59" s="38"/>
      <c r="B59" s="39"/>
      <c r="C59" s="32" t="s">
        <v>29</v>
      </c>
      <c r="D59" s="38"/>
      <c r="E59" s="38"/>
      <c r="F59" s="27" t="str">
        <f>IF(E20="","",E20)</f>
        <v>Vyplň údaj</v>
      </c>
      <c r="G59" s="38"/>
      <c r="H59" s="38"/>
      <c r="I59" s="32" t="s">
        <v>34</v>
      </c>
      <c r="J59" s="36" t="str">
        <f>E26</f>
        <v>Jung</v>
      </c>
      <c r="K59" s="38"/>
      <c r="L59" s="125"/>
      <c r="S59" s="38"/>
      <c r="T59" s="38"/>
      <c r="U59" s="38"/>
      <c r="V59" s="38"/>
      <c r="W59" s="38"/>
      <c r="X59" s="38"/>
      <c r="Y59" s="38"/>
      <c r="Z59" s="38"/>
      <c r="AA59" s="38"/>
      <c r="AB59" s="38"/>
      <c r="AC59" s="38"/>
      <c r="AD59" s="38"/>
      <c r="AE59" s="38"/>
    </row>
    <row r="60" s="2" customFormat="1" ht="10.32" customHeight="1">
      <c r="A60" s="38"/>
      <c r="B60" s="39"/>
      <c r="C60" s="38"/>
      <c r="D60" s="38"/>
      <c r="E60" s="38"/>
      <c r="F60" s="38"/>
      <c r="G60" s="38"/>
      <c r="H60" s="38"/>
      <c r="I60" s="38"/>
      <c r="J60" s="38"/>
      <c r="K60" s="38"/>
      <c r="L60" s="125"/>
      <c r="S60" s="38"/>
      <c r="T60" s="38"/>
      <c r="U60" s="38"/>
      <c r="V60" s="38"/>
      <c r="W60" s="38"/>
      <c r="X60" s="38"/>
      <c r="Y60" s="38"/>
      <c r="Z60" s="38"/>
      <c r="AA60" s="38"/>
      <c r="AB60" s="38"/>
      <c r="AC60" s="38"/>
      <c r="AD60" s="38"/>
      <c r="AE60" s="38"/>
    </row>
    <row r="61" s="2" customFormat="1" ht="29.28" customHeight="1">
      <c r="A61" s="38"/>
      <c r="B61" s="39"/>
      <c r="C61" s="139" t="s">
        <v>150</v>
      </c>
      <c r="D61" s="133"/>
      <c r="E61" s="133"/>
      <c r="F61" s="133"/>
      <c r="G61" s="133"/>
      <c r="H61" s="133"/>
      <c r="I61" s="133"/>
      <c r="J61" s="140" t="s">
        <v>151</v>
      </c>
      <c r="K61" s="133"/>
      <c r="L61" s="125"/>
      <c r="S61" s="38"/>
      <c r="T61" s="38"/>
      <c r="U61" s="38"/>
      <c r="V61" s="38"/>
      <c r="W61" s="38"/>
      <c r="X61" s="38"/>
      <c r="Y61" s="38"/>
      <c r="Z61" s="38"/>
      <c r="AA61" s="38"/>
      <c r="AB61" s="38"/>
      <c r="AC61" s="38"/>
      <c r="AD61" s="38"/>
      <c r="AE61" s="38"/>
    </row>
    <row r="62" s="2" customFormat="1" ht="10.32" customHeight="1">
      <c r="A62" s="38"/>
      <c r="B62" s="39"/>
      <c r="C62" s="38"/>
      <c r="D62" s="38"/>
      <c r="E62" s="38"/>
      <c r="F62" s="38"/>
      <c r="G62" s="38"/>
      <c r="H62" s="38"/>
      <c r="I62" s="38"/>
      <c r="J62" s="38"/>
      <c r="K62" s="38"/>
      <c r="L62" s="125"/>
      <c r="S62" s="38"/>
      <c r="T62" s="38"/>
      <c r="U62" s="38"/>
      <c r="V62" s="38"/>
      <c r="W62" s="38"/>
      <c r="X62" s="38"/>
      <c r="Y62" s="38"/>
      <c r="Z62" s="38"/>
      <c r="AA62" s="38"/>
      <c r="AB62" s="38"/>
      <c r="AC62" s="38"/>
      <c r="AD62" s="38"/>
      <c r="AE62" s="38"/>
    </row>
    <row r="63" s="2" customFormat="1" ht="22.8" customHeight="1">
      <c r="A63" s="38"/>
      <c r="B63" s="39"/>
      <c r="C63" s="141" t="s">
        <v>70</v>
      </c>
      <c r="D63" s="38"/>
      <c r="E63" s="38"/>
      <c r="F63" s="38"/>
      <c r="G63" s="38"/>
      <c r="H63" s="38"/>
      <c r="I63" s="38"/>
      <c r="J63" s="90">
        <f>J85</f>
        <v>0</v>
      </c>
      <c r="K63" s="38"/>
      <c r="L63" s="125"/>
      <c r="S63" s="38"/>
      <c r="T63" s="38"/>
      <c r="U63" s="38"/>
      <c r="V63" s="38"/>
      <c r="W63" s="38"/>
      <c r="X63" s="38"/>
      <c r="Y63" s="38"/>
      <c r="Z63" s="38"/>
      <c r="AA63" s="38"/>
      <c r="AB63" s="38"/>
      <c r="AC63" s="38"/>
      <c r="AD63" s="38"/>
      <c r="AE63" s="38"/>
      <c r="AU63" s="19" t="s">
        <v>152</v>
      </c>
    </row>
    <row r="64" s="2" customFormat="1" ht="21.84" customHeight="1">
      <c r="A64" s="38"/>
      <c r="B64" s="39"/>
      <c r="C64" s="38"/>
      <c r="D64" s="38"/>
      <c r="E64" s="38"/>
      <c r="F64" s="38"/>
      <c r="G64" s="38"/>
      <c r="H64" s="38"/>
      <c r="I64" s="38"/>
      <c r="J64" s="38"/>
      <c r="K64" s="38"/>
      <c r="L64" s="125"/>
      <c r="S64" s="38"/>
      <c r="T64" s="38"/>
      <c r="U64" s="38"/>
      <c r="V64" s="38"/>
      <c r="W64" s="38"/>
      <c r="X64" s="38"/>
      <c r="Y64" s="38"/>
      <c r="Z64" s="38"/>
      <c r="AA64" s="38"/>
      <c r="AB64" s="38"/>
      <c r="AC64" s="38"/>
      <c r="AD64" s="38"/>
      <c r="AE64" s="38"/>
    </row>
    <row r="65" s="2" customFormat="1" ht="6.96" customHeight="1">
      <c r="A65" s="38"/>
      <c r="B65" s="55"/>
      <c r="C65" s="56"/>
      <c r="D65" s="56"/>
      <c r="E65" s="56"/>
      <c r="F65" s="56"/>
      <c r="G65" s="56"/>
      <c r="H65" s="56"/>
      <c r="I65" s="56"/>
      <c r="J65" s="56"/>
      <c r="K65" s="56"/>
      <c r="L65" s="125"/>
      <c r="S65" s="38"/>
      <c r="T65" s="38"/>
      <c r="U65" s="38"/>
      <c r="V65" s="38"/>
      <c r="W65" s="38"/>
      <c r="X65" s="38"/>
      <c r="Y65" s="38"/>
      <c r="Z65" s="38"/>
      <c r="AA65" s="38"/>
      <c r="AB65" s="38"/>
      <c r="AC65" s="38"/>
      <c r="AD65" s="38"/>
      <c r="AE65" s="38"/>
    </row>
    <row r="69" s="2" customFormat="1" ht="6.96" customHeight="1">
      <c r="A69" s="38"/>
      <c r="B69" s="57"/>
      <c r="C69" s="58"/>
      <c r="D69" s="58"/>
      <c r="E69" s="58"/>
      <c r="F69" s="58"/>
      <c r="G69" s="58"/>
      <c r="H69" s="58"/>
      <c r="I69" s="58"/>
      <c r="J69" s="58"/>
      <c r="K69" s="58"/>
      <c r="L69" s="125"/>
      <c r="S69" s="38"/>
      <c r="T69" s="38"/>
      <c r="U69" s="38"/>
      <c r="V69" s="38"/>
      <c r="W69" s="38"/>
      <c r="X69" s="38"/>
      <c r="Y69" s="38"/>
      <c r="Z69" s="38"/>
      <c r="AA69" s="38"/>
      <c r="AB69" s="38"/>
      <c r="AC69" s="38"/>
      <c r="AD69" s="38"/>
      <c r="AE69" s="38"/>
    </row>
    <row r="70" s="2" customFormat="1" ht="24.96" customHeight="1">
      <c r="A70" s="38"/>
      <c r="B70" s="39"/>
      <c r="C70" s="23" t="s">
        <v>153</v>
      </c>
      <c r="D70" s="38"/>
      <c r="E70" s="38"/>
      <c r="F70" s="38"/>
      <c r="G70" s="38"/>
      <c r="H70" s="38"/>
      <c r="I70" s="38"/>
      <c r="J70" s="38"/>
      <c r="K70" s="38"/>
      <c r="L70" s="125"/>
      <c r="S70" s="38"/>
      <c r="T70" s="38"/>
      <c r="U70" s="38"/>
      <c r="V70" s="38"/>
      <c r="W70" s="38"/>
      <c r="X70" s="38"/>
      <c r="Y70" s="38"/>
      <c r="Z70" s="38"/>
      <c r="AA70" s="38"/>
      <c r="AB70" s="38"/>
      <c r="AC70" s="38"/>
      <c r="AD70" s="38"/>
      <c r="AE70" s="38"/>
    </row>
    <row r="71" s="2" customFormat="1" ht="6.96" customHeight="1">
      <c r="A71" s="38"/>
      <c r="B71" s="39"/>
      <c r="C71" s="38"/>
      <c r="D71" s="38"/>
      <c r="E71" s="38"/>
      <c r="F71" s="38"/>
      <c r="G71" s="38"/>
      <c r="H71" s="38"/>
      <c r="I71" s="38"/>
      <c r="J71" s="38"/>
      <c r="K71" s="38"/>
      <c r="L71" s="125"/>
      <c r="S71" s="38"/>
      <c r="T71" s="38"/>
      <c r="U71" s="38"/>
      <c r="V71" s="38"/>
      <c r="W71" s="38"/>
      <c r="X71" s="38"/>
      <c r="Y71" s="38"/>
      <c r="Z71" s="38"/>
      <c r="AA71" s="38"/>
      <c r="AB71" s="38"/>
      <c r="AC71" s="38"/>
      <c r="AD71" s="38"/>
      <c r="AE71" s="38"/>
    </row>
    <row r="72" s="2" customFormat="1" ht="12" customHeight="1">
      <c r="A72" s="38"/>
      <c r="B72" s="39"/>
      <c r="C72" s="32" t="s">
        <v>17</v>
      </c>
      <c r="D72" s="38"/>
      <c r="E72" s="38"/>
      <c r="F72" s="38"/>
      <c r="G72" s="38"/>
      <c r="H72" s="38"/>
      <c r="I72" s="38"/>
      <c r="J72" s="38"/>
      <c r="K72" s="38"/>
      <c r="L72" s="125"/>
      <c r="S72" s="38"/>
      <c r="T72" s="38"/>
      <c r="U72" s="38"/>
      <c r="V72" s="38"/>
      <c r="W72" s="38"/>
      <c r="X72" s="38"/>
      <c r="Y72" s="38"/>
      <c r="Z72" s="38"/>
      <c r="AA72" s="38"/>
      <c r="AB72" s="38"/>
      <c r="AC72" s="38"/>
      <c r="AD72" s="38"/>
      <c r="AE72" s="38"/>
    </row>
    <row r="73" s="2" customFormat="1" ht="16.5" customHeight="1">
      <c r="A73" s="38"/>
      <c r="B73" s="39"/>
      <c r="C73" s="38"/>
      <c r="D73" s="38"/>
      <c r="E73" s="124" t="str">
        <f>E7</f>
        <v>Oprava trati v úseku Mladotice – Žihle – Blatno II. etapa</v>
      </c>
      <c r="F73" s="32"/>
      <c r="G73" s="32"/>
      <c r="H73" s="32"/>
      <c r="I73" s="38"/>
      <c r="J73" s="38"/>
      <c r="K73" s="38"/>
      <c r="L73" s="125"/>
      <c r="S73" s="38"/>
      <c r="T73" s="38"/>
      <c r="U73" s="38"/>
      <c r="V73" s="38"/>
      <c r="W73" s="38"/>
      <c r="X73" s="38"/>
      <c r="Y73" s="38"/>
      <c r="Z73" s="38"/>
      <c r="AA73" s="38"/>
      <c r="AB73" s="38"/>
      <c r="AC73" s="38"/>
      <c r="AD73" s="38"/>
      <c r="AE73" s="38"/>
    </row>
    <row r="74" s="1" customFormat="1" ht="12" customHeight="1">
      <c r="B74" s="22"/>
      <c r="C74" s="32" t="s">
        <v>145</v>
      </c>
      <c r="L74" s="22"/>
    </row>
    <row r="75" s="2" customFormat="1" ht="16.5" customHeight="1">
      <c r="A75" s="38"/>
      <c r="B75" s="39"/>
      <c r="C75" s="38"/>
      <c r="D75" s="38"/>
      <c r="E75" s="124" t="s">
        <v>1361</v>
      </c>
      <c r="F75" s="38"/>
      <c r="G75" s="38"/>
      <c r="H75" s="38"/>
      <c r="I75" s="38"/>
      <c r="J75" s="38"/>
      <c r="K75" s="38"/>
      <c r="L75" s="125"/>
      <c r="S75" s="38"/>
      <c r="T75" s="38"/>
      <c r="U75" s="38"/>
      <c r="V75" s="38"/>
      <c r="W75" s="38"/>
      <c r="X75" s="38"/>
      <c r="Y75" s="38"/>
      <c r="Z75" s="38"/>
      <c r="AA75" s="38"/>
      <c r="AB75" s="38"/>
      <c r="AC75" s="38"/>
      <c r="AD75" s="38"/>
      <c r="AE75" s="38"/>
    </row>
    <row r="76" s="2" customFormat="1" ht="12" customHeight="1">
      <c r="A76" s="38"/>
      <c r="B76" s="39"/>
      <c r="C76" s="32" t="s">
        <v>147</v>
      </c>
      <c r="D76" s="38"/>
      <c r="E76" s="38"/>
      <c r="F76" s="38"/>
      <c r="G76" s="38"/>
      <c r="H76" s="38"/>
      <c r="I76" s="38"/>
      <c r="J76" s="38"/>
      <c r="K76" s="38"/>
      <c r="L76" s="125"/>
      <c r="S76" s="38"/>
      <c r="T76" s="38"/>
      <c r="U76" s="38"/>
      <c r="V76" s="38"/>
      <c r="W76" s="38"/>
      <c r="X76" s="38"/>
      <c r="Y76" s="38"/>
      <c r="Z76" s="38"/>
      <c r="AA76" s="38"/>
      <c r="AB76" s="38"/>
      <c r="AC76" s="38"/>
      <c r="AD76" s="38"/>
      <c r="AE76" s="38"/>
    </row>
    <row r="77" s="2" customFormat="1" ht="16.5" customHeight="1">
      <c r="A77" s="38"/>
      <c r="B77" s="39"/>
      <c r="C77" s="38"/>
      <c r="D77" s="38"/>
      <c r="E77" s="62" t="str">
        <f>E11</f>
        <v>SO 5.1 - VON</v>
      </c>
      <c r="F77" s="38"/>
      <c r="G77" s="38"/>
      <c r="H77" s="38"/>
      <c r="I77" s="38"/>
      <c r="J77" s="38"/>
      <c r="K77" s="38"/>
      <c r="L77" s="125"/>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38"/>
      <c r="J78" s="38"/>
      <c r="K78" s="38"/>
      <c r="L78" s="125"/>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F14</f>
        <v>TO Třemošná</v>
      </c>
      <c r="G79" s="38"/>
      <c r="H79" s="38"/>
      <c r="I79" s="32" t="s">
        <v>23</v>
      </c>
      <c r="J79" s="64" t="str">
        <f>IF(J14="","",J14)</f>
        <v>13. 3. 2023</v>
      </c>
      <c r="K79" s="38"/>
      <c r="L79" s="125"/>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38"/>
      <c r="J80" s="38"/>
      <c r="K80" s="38"/>
      <c r="L80" s="125"/>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E17</f>
        <v>Správa železnic, s.o. - OŘ Plzeň</v>
      </c>
      <c r="G81" s="38"/>
      <c r="H81" s="38"/>
      <c r="I81" s="32" t="s">
        <v>31</v>
      </c>
      <c r="J81" s="36" t="str">
        <f>E23</f>
        <v xml:space="preserve"> </v>
      </c>
      <c r="K81" s="38"/>
      <c r="L81" s="125"/>
      <c r="S81" s="38"/>
      <c r="T81" s="38"/>
      <c r="U81" s="38"/>
      <c r="V81" s="38"/>
      <c r="W81" s="38"/>
      <c r="X81" s="38"/>
      <c r="Y81" s="38"/>
      <c r="Z81" s="38"/>
      <c r="AA81" s="38"/>
      <c r="AB81" s="38"/>
      <c r="AC81" s="38"/>
      <c r="AD81" s="38"/>
      <c r="AE81" s="38"/>
    </row>
    <row r="82" s="2" customFormat="1" ht="15.15" customHeight="1">
      <c r="A82" s="38"/>
      <c r="B82" s="39"/>
      <c r="C82" s="32" t="s">
        <v>29</v>
      </c>
      <c r="D82" s="38"/>
      <c r="E82" s="38"/>
      <c r="F82" s="27" t="str">
        <f>IF(E20="","",E20)</f>
        <v>Vyplň údaj</v>
      </c>
      <c r="G82" s="38"/>
      <c r="H82" s="38"/>
      <c r="I82" s="32" t="s">
        <v>34</v>
      </c>
      <c r="J82" s="36" t="str">
        <f>E26</f>
        <v>Jung</v>
      </c>
      <c r="K82" s="38"/>
      <c r="L82" s="125"/>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38"/>
      <c r="J83" s="38"/>
      <c r="K83" s="38"/>
      <c r="L83" s="125"/>
      <c r="S83" s="38"/>
      <c r="T83" s="38"/>
      <c r="U83" s="38"/>
      <c r="V83" s="38"/>
      <c r="W83" s="38"/>
      <c r="X83" s="38"/>
      <c r="Y83" s="38"/>
      <c r="Z83" s="38"/>
      <c r="AA83" s="38"/>
      <c r="AB83" s="38"/>
      <c r="AC83" s="38"/>
      <c r="AD83" s="38"/>
      <c r="AE83" s="38"/>
    </row>
    <row r="84" s="9" customFormat="1" ht="29.28" customHeight="1">
      <c r="A84" s="142"/>
      <c r="B84" s="143"/>
      <c r="C84" s="144" t="s">
        <v>154</v>
      </c>
      <c r="D84" s="145" t="s">
        <v>57</v>
      </c>
      <c r="E84" s="145" t="s">
        <v>53</v>
      </c>
      <c r="F84" s="145" t="s">
        <v>54</v>
      </c>
      <c r="G84" s="145" t="s">
        <v>155</v>
      </c>
      <c r="H84" s="145" t="s">
        <v>156</v>
      </c>
      <c r="I84" s="145" t="s">
        <v>157</v>
      </c>
      <c r="J84" s="145" t="s">
        <v>151</v>
      </c>
      <c r="K84" s="146" t="s">
        <v>158</v>
      </c>
      <c r="L84" s="147"/>
      <c r="M84" s="80" t="s">
        <v>3</v>
      </c>
      <c r="N84" s="81" t="s">
        <v>42</v>
      </c>
      <c r="O84" s="81" t="s">
        <v>159</v>
      </c>
      <c r="P84" s="81" t="s">
        <v>160</v>
      </c>
      <c r="Q84" s="81" t="s">
        <v>161</v>
      </c>
      <c r="R84" s="81" t="s">
        <v>162</v>
      </c>
      <c r="S84" s="81" t="s">
        <v>163</v>
      </c>
      <c r="T84" s="82" t="s">
        <v>164</v>
      </c>
      <c r="U84" s="142"/>
      <c r="V84" s="142"/>
      <c r="W84" s="142"/>
      <c r="X84" s="142"/>
      <c r="Y84" s="142"/>
      <c r="Z84" s="142"/>
      <c r="AA84" s="142"/>
      <c r="AB84" s="142"/>
      <c r="AC84" s="142"/>
      <c r="AD84" s="142"/>
      <c r="AE84" s="142"/>
    </row>
    <row r="85" s="2" customFormat="1" ht="22.8" customHeight="1">
      <c r="A85" s="38"/>
      <c r="B85" s="39"/>
      <c r="C85" s="87" t="s">
        <v>165</v>
      </c>
      <c r="D85" s="38"/>
      <c r="E85" s="38"/>
      <c r="F85" s="38"/>
      <c r="G85" s="38"/>
      <c r="H85" s="38"/>
      <c r="I85" s="38"/>
      <c r="J85" s="148">
        <f>BK85</f>
        <v>0</v>
      </c>
      <c r="K85" s="38"/>
      <c r="L85" s="39"/>
      <c r="M85" s="83"/>
      <c r="N85" s="68"/>
      <c r="O85" s="84"/>
      <c r="P85" s="149">
        <f>SUM(P86:P106)</f>
        <v>0</v>
      </c>
      <c r="Q85" s="84"/>
      <c r="R85" s="149">
        <f>SUM(R86:R106)</f>
        <v>0</v>
      </c>
      <c r="S85" s="84"/>
      <c r="T85" s="150">
        <f>SUM(T86:T106)</f>
        <v>0</v>
      </c>
      <c r="U85" s="38"/>
      <c r="V85" s="38"/>
      <c r="W85" s="38"/>
      <c r="X85" s="38"/>
      <c r="Y85" s="38"/>
      <c r="Z85" s="38"/>
      <c r="AA85" s="38"/>
      <c r="AB85" s="38"/>
      <c r="AC85" s="38"/>
      <c r="AD85" s="38"/>
      <c r="AE85" s="38"/>
      <c r="AT85" s="19" t="s">
        <v>71</v>
      </c>
      <c r="AU85" s="19" t="s">
        <v>152</v>
      </c>
      <c r="BK85" s="151">
        <f>SUM(BK86:BK106)</f>
        <v>0</v>
      </c>
    </row>
    <row r="86" s="2" customFormat="1" ht="16.5" customHeight="1">
      <c r="A86" s="38"/>
      <c r="B86" s="152"/>
      <c r="C86" s="153" t="s">
        <v>79</v>
      </c>
      <c r="D86" s="153" t="s">
        <v>166</v>
      </c>
      <c r="E86" s="154" t="s">
        <v>1363</v>
      </c>
      <c r="F86" s="155" t="s">
        <v>1364</v>
      </c>
      <c r="G86" s="156" t="s">
        <v>221</v>
      </c>
      <c r="H86" s="157">
        <v>6</v>
      </c>
      <c r="I86" s="158"/>
      <c r="J86" s="159">
        <f>ROUND(I86*H86,2)</f>
        <v>0</v>
      </c>
      <c r="K86" s="155" t="s">
        <v>170</v>
      </c>
      <c r="L86" s="39"/>
      <c r="M86" s="160" t="s">
        <v>3</v>
      </c>
      <c r="N86" s="161" t="s">
        <v>43</v>
      </c>
      <c r="O86" s="72"/>
      <c r="P86" s="162">
        <f>O86*H86</f>
        <v>0</v>
      </c>
      <c r="Q86" s="162">
        <v>0</v>
      </c>
      <c r="R86" s="162">
        <f>Q86*H86</f>
        <v>0</v>
      </c>
      <c r="S86" s="162">
        <v>0</v>
      </c>
      <c r="T86" s="163">
        <f>S86*H86</f>
        <v>0</v>
      </c>
      <c r="U86" s="38"/>
      <c r="V86" s="38"/>
      <c r="W86" s="38"/>
      <c r="X86" s="38"/>
      <c r="Y86" s="38"/>
      <c r="Z86" s="38"/>
      <c r="AA86" s="38"/>
      <c r="AB86" s="38"/>
      <c r="AC86" s="38"/>
      <c r="AD86" s="38"/>
      <c r="AE86" s="38"/>
      <c r="AR86" s="164" t="s">
        <v>1365</v>
      </c>
      <c r="AT86" s="164" t="s">
        <v>166</v>
      </c>
      <c r="AU86" s="164" t="s">
        <v>72</v>
      </c>
      <c r="AY86" s="19" t="s">
        <v>172</v>
      </c>
      <c r="BE86" s="165">
        <f>IF(N86="základní",J86,0)</f>
        <v>0</v>
      </c>
      <c r="BF86" s="165">
        <f>IF(N86="snížená",J86,0)</f>
        <v>0</v>
      </c>
      <c r="BG86" s="165">
        <f>IF(N86="zákl. přenesená",J86,0)</f>
        <v>0</v>
      </c>
      <c r="BH86" s="165">
        <f>IF(N86="sníž. přenesená",J86,0)</f>
        <v>0</v>
      </c>
      <c r="BI86" s="165">
        <f>IF(N86="nulová",J86,0)</f>
        <v>0</v>
      </c>
      <c r="BJ86" s="19" t="s">
        <v>79</v>
      </c>
      <c r="BK86" s="165">
        <f>ROUND(I86*H86,2)</f>
        <v>0</v>
      </c>
      <c r="BL86" s="19" t="s">
        <v>1365</v>
      </c>
      <c r="BM86" s="164" t="s">
        <v>1366</v>
      </c>
    </row>
    <row r="87" s="2" customFormat="1">
      <c r="A87" s="38"/>
      <c r="B87" s="39"/>
      <c r="C87" s="38"/>
      <c r="D87" s="166" t="s">
        <v>174</v>
      </c>
      <c r="E87" s="38"/>
      <c r="F87" s="167" t="s">
        <v>1367</v>
      </c>
      <c r="G87" s="38"/>
      <c r="H87" s="38"/>
      <c r="I87" s="168"/>
      <c r="J87" s="38"/>
      <c r="K87" s="38"/>
      <c r="L87" s="39"/>
      <c r="M87" s="169"/>
      <c r="N87" s="170"/>
      <c r="O87" s="72"/>
      <c r="P87" s="72"/>
      <c r="Q87" s="72"/>
      <c r="R87" s="72"/>
      <c r="S87" s="72"/>
      <c r="T87" s="73"/>
      <c r="U87" s="38"/>
      <c r="V87" s="38"/>
      <c r="W87" s="38"/>
      <c r="X87" s="38"/>
      <c r="Y87" s="38"/>
      <c r="Z87" s="38"/>
      <c r="AA87" s="38"/>
      <c r="AB87" s="38"/>
      <c r="AC87" s="38"/>
      <c r="AD87" s="38"/>
      <c r="AE87" s="38"/>
      <c r="AT87" s="19" t="s">
        <v>174</v>
      </c>
      <c r="AU87" s="19" t="s">
        <v>72</v>
      </c>
    </row>
    <row r="88" s="2" customFormat="1" ht="16.5" customHeight="1">
      <c r="A88" s="38"/>
      <c r="B88" s="152"/>
      <c r="C88" s="153" t="s">
        <v>81</v>
      </c>
      <c r="D88" s="153" t="s">
        <v>166</v>
      </c>
      <c r="E88" s="154" t="s">
        <v>1368</v>
      </c>
      <c r="F88" s="155" t="s">
        <v>1369</v>
      </c>
      <c r="G88" s="156" t="s">
        <v>1370</v>
      </c>
      <c r="H88" s="238"/>
      <c r="I88" s="158"/>
      <c r="J88" s="159">
        <f>ROUND(I88*H88,2)</f>
        <v>0</v>
      </c>
      <c r="K88" s="155" t="s">
        <v>170</v>
      </c>
      <c r="L88" s="39"/>
      <c r="M88" s="160" t="s">
        <v>3</v>
      </c>
      <c r="N88" s="161" t="s">
        <v>43</v>
      </c>
      <c r="O88" s="72"/>
      <c r="P88" s="162">
        <f>O88*H88</f>
        <v>0</v>
      </c>
      <c r="Q88" s="162">
        <v>0</v>
      </c>
      <c r="R88" s="162">
        <f>Q88*H88</f>
        <v>0</v>
      </c>
      <c r="S88" s="162">
        <v>0</v>
      </c>
      <c r="T88" s="163">
        <f>S88*H88</f>
        <v>0</v>
      </c>
      <c r="U88" s="38"/>
      <c r="V88" s="38"/>
      <c r="W88" s="38"/>
      <c r="X88" s="38"/>
      <c r="Y88" s="38"/>
      <c r="Z88" s="38"/>
      <c r="AA88" s="38"/>
      <c r="AB88" s="38"/>
      <c r="AC88" s="38"/>
      <c r="AD88" s="38"/>
      <c r="AE88" s="38"/>
      <c r="AR88" s="164" t="s">
        <v>1365</v>
      </c>
      <c r="AT88" s="164" t="s">
        <v>166</v>
      </c>
      <c r="AU88" s="164" t="s">
        <v>72</v>
      </c>
      <c r="AY88" s="19" t="s">
        <v>172</v>
      </c>
      <c r="BE88" s="165">
        <f>IF(N88="základní",J88,0)</f>
        <v>0</v>
      </c>
      <c r="BF88" s="165">
        <f>IF(N88="snížená",J88,0)</f>
        <v>0</v>
      </c>
      <c r="BG88" s="165">
        <f>IF(N88="zákl. přenesená",J88,0)</f>
        <v>0</v>
      </c>
      <c r="BH88" s="165">
        <f>IF(N88="sníž. přenesená",J88,0)</f>
        <v>0</v>
      </c>
      <c r="BI88" s="165">
        <f>IF(N88="nulová",J88,0)</f>
        <v>0</v>
      </c>
      <c r="BJ88" s="19" t="s">
        <v>79</v>
      </c>
      <c r="BK88" s="165">
        <f>ROUND(I88*H88,2)</f>
        <v>0</v>
      </c>
      <c r="BL88" s="19" t="s">
        <v>1365</v>
      </c>
      <c r="BM88" s="164" t="s">
        <v>1371</v>
      </c>
    </row>
    <row r="89" s="2" customFormat="1">
      <c r="A89" s="38"/>
      <c r="B89" s="39"/>
      <c r="C89" s="38"/>
      <c r="D89" s="166" t="s">
        <v>174</v>
      </c>
      <c r="E89" s="38"/>
      <c r="F89" s="167" t="s">
        <v>1369</v>
      </c>
      <c r="G89" s="38"/>
      <c r="H89" s="38"/>
      <c r="I89" s="168"/>
      <c r="J89" s="38"/>
      <c r="K89" s="38"/>
      <c r="L89" s="39"/>
      <c r="M89" s="169"/>
      <c r="N89" s="170"/>
      <c r="O89" s="72"/>
      <c r="P89" s="72"/>
      <c r="Q89" s="72"/>
      <c r="R89" s="72"/>
      <c r="S89" s="72"/>
      <c r="T89" s="73"/>
      <c r="U89" s="38"/>
      <c r="V89" s="38"/>
      <c r="W89" s="38"/>
      <c r="X89" s="38"/>
      <c r="Y89" s="38"/>
      <c r="Z89" s="38"/>
      <c r="AA89" s="38"/>
      <c r="AB89" s="38"/>
      <c r="AC89" s="38"/>
      <c r="AD89" s="38"/>
      <c r="AE89" s="38"/>
      <c r="AT89" s="19" t="s">
        <v>174</v>
      </c>
      <c r="AU89" s="19" t="s">
        <v>72</v>
      </c>
    </row>
    <row r="90" s="2" customFormat="1" ht="16.5" customHeight="1">
      <c r="A90" s="38"/>
      <c r="B90" s="152"/>
      <c r="C90" s="153" t="s">
        <v>107</v>
      </c>
      <c r="D90" s="153" t="s">
        <v>166</v>
      </c>
      <c r="E90" s="154" t="s">
        <v>1372</v>
      </c>
      <c r="F90" s="155" t="s">
        <v>1373</v>
      </c>
      <c r="G90" s="156" t="s">
        <v>1370</v>
      </c>
      <c r="H90" s="238"/>
      <c r="I90" s="158"/>
      <c r="J90" s="159">
        <f>ROUND(I90*H90,2)</f>
        <v>0</v>
      </c>
      <c r="K90" s="155" t="s">
        <v>170</v>
      </c>
      <c r="L90" s="39"/>
      <c r="M90" s="160" t="s">
        <v>3</v>
      </c>
      <c r="N90" s="161" t="s">
        <v>43</v>
      </c>
      <c r="O90" s="72"/>
      <c r="P90" s="162">
        <f>O90*H90</f>
        <v>0</v>
      </c>
      <c r="Q90" s="162">
        <v>0</v>
      </c>
      <c r="R90" s="162">
        <f>Q90*H90</f>
        <v>0</v>
      </c>
      <c r="S90" s="162">
        <v>0</v>
      </c>
      <c r="T90" s="163">
        <f>S90*H90</f>
        <v>0</v>
      </c>
      <c r="U90" s="38"/>
      <c r="V90" s="38"/>
      <c r="W90" s="38"/>
      <c r="X90" s="38"/>
      <c r="Y90" s="38"/>
      <c r="Z90" s="38"/>
      <c r="AA90" s="38"/>
      <c r="AB90" s="38"/>
      <c r="AC90" s="38"/>
      <c r="AD90" s="38"/>
      <c r="AE90" s="38"/>
      <c r="AR90" s="164" t="s">
        <v>1365</v>
      </c>
      <c r="AT90" s="164" t="s">
        <v>166</v>
      </c>
      <c r="AU90" s="164" t="s">
        <v>72</v>
      </c>
      <c r="AY90" s="19" t="s">
        <v>172</v>
      </c>
      <c r="BE90" s="165">
        <f>IF(N90="základní",J90,0)</f>
        <v>0</v>
      </c>
      <c r="BF90" s="165">
        <f>IF(N90="snížená",J90,0)</f>
        <v>0</v>
      </c>
      <c r="BG90" s="165">
        <f>IF(N90="zákl. přenesená",J90,0)</f>
        <v>0</v>
      </c>
      <c r="BH90" s="165">
        <f>IF(N90="sníž. přenesená",J90,0)</f>
        <v>0</v>
      </c>
      <c r="BI90" s="165">
        <f>IF(N90="nulová",J90,0)</f>
        <v>0</v>
      </c>
      <c r="BJ90" s="19" t="s">
        <v>79</v>
      </c>
      <c r="BK90" s="165">
        <f>ROUND(I90*H90,2)</f>
        <v>0</v>
      </c>
      <c r="BL90" s="19" t="s">
        <v>1365</v>
      </c>
      <c r="BM90" s="164" t="s">
        <v>1374</v>
      </c>
    </row>
    <row r="91" s="2" customFormat="1">
      <c r="A91" s="38"/>
      <c r="B91" s="39"/>
      <c r="C91" s="38"/>
      <c r="D91" s="166" t="s">
        <v>174</v>
      </c>
      <c r="E91" s="38"/>
      <c r="F91" s="167" t="s">
        <v>1373</v>
      </c>
      <c r="G91" s="38"/>
      <c r="H91" s="38"/>
      <c r="I91" s="168"/>
      <c r="J91" s="38"/>
      <c r="K91" s="38"/>
      <c r="L91" s="39"/>
      <c r="M91" s="169"/>
      <c r="N91" s="170"/>
      <c r="O91" s="72"/>
      <c r="P91" s="72"/>
      <c r="Q91" s="72"/>
      <c r="R91" s="72"/>
      <c r="S91" s="72"/>
      <c r="T91" s="73"/>
      <c r="U91" s="38"/>
      <c r="V91" s="38"/>
      <c r="W91" s="38"/>
      <c r="X91" s="38"/>
      <c r="Y91" s="38"/>
      <c r="Z91" s="38"/>
      <c r="AA91" s="38"/>
      <c r="AB91" s="38"/>
      <c r="AC91" s="38"/>
      <c r="AD91" s="38"/>
      <c r="AE91" s="38"/>
      <c r="AT91" s="19" t="s">
        <v>174</v>
      </c>
      <c r="AU91" s="19" t="s">
        <v>72</v>
      </c>
    </row>
    <row r="92" s="2" customFormat="1" ht="16.5" customHeight="1">
      <c r="A92" s="38"/>
      <c r="B92" s="152"/>
      <c r="C92" s="153" t="s">
        <v>171</v>
      </c>
      <c r="D92" s="153" t="s">
        <v>166</v>
      </c>
      <c r="E92" s="154" t="s">
        <v>1375</v>
      </c>
      <c r="F92" s="155" t="s">
        <v>1376</v>
      </c>
      <c r="G92" s="156" t="s">
        <v>1370</v>
      </c>
      <c r="H92" s="238"/>
      <c r="I92" s="158"/>
      <c r="J92" s="159">
        <f>ROUND(I92*H92,2)</f>
        <v>0</v>
      </c>
      <c r="K92" s="155" t="s">
        <v>170</v>
      </c>
      <c r="L92" s="39"/>
      <c r="M92" s="160" t="s">
        <v>3</v>
      </c>
      <c r="N92" s="161" t="s">
        <v>43</v>
      </c>
      <c r="O92" s="72"/>
      <c r="P92" s="162">
        <f>O92*H92</f>
        <v>0</v>
      </c>
      <c r="Q92" s="162">
        <v>0</v>
      </c>
      <c r="R92" s="162">
        <f>Q92*H92</f>
        <v>0</v>
      </c>
      <c r="S92" s="162">
        <v>0</v>
      </c>
      <c r="T92" s="163">
        <f>S92*H92</f>
        <v>0</v>
      </c>
      <c r="U92" s="38"/>
      <c r="V92" s="38"/>
      <c r="W92" s="38"/>
      <c r="X92" s="38"/>
      <c r="Y92" s="38"/>
      <c r="Z92" s="38"/>
      <c r="AA92" s="38"/>
      <c r="AB92" s="38"/>
      <c r="AC92" s="38"/>
      <c r="AD92" s="38"/>
      <c r="AE92" s="38"/>
      <c r="AR92" s="164" t="s">
        <v>1365</v>
      </c>
      <c r="AT92" s="164" t="s">
        <v>166</v>
      </c>
      <c r="AU92" s="164" t="s">
        <v>72</v>
      </c>
      <c r="AY92" s="19" t="s">
        <v>172</v>
      </c>
      <c r="BE92" s="165">
        <f>IF(N92="základní",J92,0)</f>
        <v>0</v>
      </c>
      <c r="BF92" s="165">
        <f>IF(N92="snížená",J92,0)</f>
        <v>0</v>
      </c>
      <c r="BG92" s="165">
        <f>IF(N92="zákl. přenesená",J92,0)</f>
        <v>0</v>
      </c>
      <c r="BH92" s="165">
        <f>IF(N92="sníž. přenesená",J92,0)</f>
        <v>0</v>
      </c>
      <c r="BI92" s="165">
        <f>IF(N92="nulová",J92,0)</f>
        <v>0</v>
      </c>
      <c r="BJ92" s="19" t="s">
        <v>79</v>
      </c>
      <c r="BK92" s="165">
        <f>ROUND(I92*H92,2)</f>
        <v>0</v>
      </c>
      <c r="BL92" s="19" t="s">
        <v>1365</v>
      </c>
      <c r="BM92" s="164" t="s">
        <v>1377</v>
      </c>
    </row>
    <row r="93" s="2" customFormat="1">
      <c r="A93" s="38"/>
      <c r="B93" s="39"/>
      <c r="C93" s="38"/>
      <c r="D93" s="166" t="s">
        <v>174</v>
      </c>
      <c r="E93" s="38"/>
      <c r="F93" s="167" t="s">
        <v>1376</v>
      </c>
      <c r="G93" s="38"/>
      <c r="H93" s="38"/>
      <c r="I93" s="168"/>
      <c r="J93" s="38"/>
      <c r="K93" s="38"/>
      <c r="L93" s="39"/>
      <c r="M93" s="169"/>
      <c r="N93" s="170"/>
      <c r="O93" s="72"/>
      <c r="P93" s="72"/>
      <c r="Q93" s="72"/>
      <c r="R93" s="72"/>
      <c r="S93" s="72"/>
      <c r="T93" s="73"/>
      <c r="U93" s="38"/>
      <c r="V93" s="38"/>
      <c r="W93" s="38"/>
      <c r="X93" s="38"/>
      <c r="Y93" s="38"/>
      <c r="Z93" s="38"/>
      <c r="AA93" s="38"/>
      <c r="AB93" s="38"/>
      <c r="AC93" s="38"/>
      <c r="AD93" s="38"/>
      <c r="AE93" s="38"/>
      <c r="AT93" s="19" t="s">
        <v>174</v>
      </c>
      <c r="AU93" s="19" t="s">
        <v>72</v>
      </c>
    </row>
    <row r="94" s="2" customFormat="1" ht="16.5" customHeight="1">
      <c r="A94" s="38"/>
      <c r="B94" s="152"/>
      <c r="C94" s="153" t="s">
        <v>198</v>
      </c>
      <c r="D94" s="153" t="s">
        <v>166</v>
      </c>
      <c r="E94" s="154" t="s">
        <v>1378</v>
      </c>
      <c r="F94" s="155" t="s">
        <v>1379</v>
      </c>
      <c r="G94" s="156" t="s">
        <v>1370</v>
      </c>
      <c r="H94" s="238"/>
      <c r="I94" s="158"/>
      <c r="J94" s="159">
        <f>ROUND(I94*H94,2)</f>
        <v>0</v>
      </c>
      <c r="K94" s="155" t="s">
        <v>170</v>
      </c>
      <c r="L94" s="39"/>
      <c r="M94" s="160" t="s">
        <v>3</v>
      </c>
      <c r="N94" s="161" t="s">
        <v>43</v>
      </c>
      <c r="O94" s="72"/>
      <c r="P94" s="162">
        <f>O94*H94</f>
        <v>0</v>
      </c>
      <c r="Q94" s="162">
        <v>0</v>
      </c>
      <c r="R94" s="162">
        <f>Q94*H94</f>
        <v>0</v>
      </c>
      <c r="S94" s="162">
        <v>0</v>
      </c>
      <c r="T94" s="163">
        <f>S94*H94</f>
        <v>0</v>
      </c>
      <c r="U94" s="38"/>
      <c r="V94" s="38"/>
      <c r="W94" s="38"/>
      <c r="X94" s="38"/>
      <c r="Y94" s="38"/>
      <c r="Z94" s="38"/>
      <c r="AA94" s="38"/>
      <c r="AB94" s="38"/>
      <c r="AC94" s="38"/>
      <c r="AD94" s="38"/>
      <c r="AE94" s="38"/>
      <c r="AR94" s="164" t="s">
        <v>1365</v>
      </c>
      <c r="AT94" s="164" t="s">
        <v>166</v>
      </c>
      <c r="AU94" s="164" t="s">
        <v>72</v>
      </c>
      <c r="AY94" s="19" t="s">
        <v>172</v>
      </c>
      <c r="BE94" s="165">
        <f>IF(N94="základní",J94,0)</f>
        <v>0</v>
      </c>
      <c r="BF94" s="165">
        <f>IF(N94="snížená",J94,0)</f>
        <v>0</v>
      </c>
      <c r="BG94" s="165">
        <f>IF(N94="zákl. přenesená",J94,0)</f>
        <v>0</v>
      </c>
      <c r="BH94" s="165">
        <f>IF(N94="sníž. přenesená",J94,0)</f>
        <v>0</v>
      </c>
      <c r="BI94" s="165">
        <f>IF(N94="nulová",J94,0)</f>
        <v>0</v>
      </c>
      <c r="BJ94" s="19" t="s">
        <v>79</v>
      </c>
      <c r="BK94" s="165">
        <f>ROUND(I94*H94,2)</f>
        <v>0</v>
      </c>
      <c r="BL94" s="19" t="s">
        <v>1365</v>
      </c>
      <c r="BM94" s="164" t="s">
        <v>1380</v>
      </c>
    </row>
    <row r="95" s="2" customFormat="1">
      <c r="A95" s="38"/>
      <c r="B95" s="39"/>
      <c r="C95" s="38"/>
      <c r="D95" s="166" t="s">
        <v>174</v>
      </c>
      <c r="E95" s="38"/>
      <c r="F95" s="167" t="s">
        <v>1381</v>
      </c>
      <c r="G95" s="38"/>
      <c r="H95" s="38"/>
      <c r="I95" s="168"/>
      <c r="J95" s="38"/>
      <c r="K95" s="38"/>
      <c r="L95" s="39"/>
      <c r="M95" s="169"/>
      <c r="N95" s="170"/>
      <c r="O95" s="72"/>
      <c r="P95" s="72"/>
      <c r="Q95" s="72"/>
      <c r="R95" s="72"/>
      <c r="S95" s="72"/>
      <c r="T95" s="73"/>
      <c r="U95" s="38"/>
      <c r="V95" s="38"/>
      <c r="W95" s="38"/>
      <c r="X95" s="38"/>
      <c r="Y95" s="38"/>
      <c r="Z95" s="38"/>
      <c r="AA95" s="38"/>
      <c r="AB95" s="38"/>
      <c r="AC95" s="38"/>
      <c r="AD95" s="38"/>
      <c r="AE95" s="38"/>
      <c r="AT95" s="19" t="s">
        <v>174</v>
      </c>
      <c r="AU95" s="19" t="s">
        <v>72</v>
      </c>
    </row>
    <row r="96" s="2" customFormat="1">
      <c r="A96" s="38"/>
      <c r="B96" s="39"/>
      <c r="C96" s="38"/>
      <c r="D96" s="166" t="s">
        <v>193</v>
      </c>
      <c r="E96" s="38"/>
      <c r="F96" s="179" t="s">
        <v>1382</v>
      </c>
      <c r="G96" s="38"/>
      <c r="H96" s="38"/>
      <c r="I96" s="168"/>
      <c r="J96" s="38"/>
      <c r="K96" s="38"/>
      <c r="L96" s="39"/>
      <c r="M96" s="169"/>
      <c r="N96" s="170"/>
      <c r="O96" s="72"/>
      <c r="P96" s="72"/>
      <c r="Q96" s="72"/>
      <c r="R96" s="72"/>
      <c r="S96" s="72"/>
      <c r="T96" s="73"/>
      <c r="U96" s="38"/>
      <c r="V96" s="38"/>
      <c r="W96" s="38"/>
      <c r="X96" s="38"/>
      <c r="Y96" s="38"/>
      <c r="Z96" s="38"/>
      <c r="AA96" s="38"/>
      <c r="AB96" s="38"/>
      <c r="AC96" s="38"/>
      <c r="AD96" s="38"/>
      <c r="AE96" s="38"/>
      <c r="AT96" s="19" t="s">
        <v>193</v>
      </c>
      <c r="AU96" s="19" t="s">
        <v>72</v>
      </c>
    </row>
    <row r="97" s="2" customFormat="1" ht="16.5" customHeight="1">
      <c r="A97" s="38"/>
      <c r="B97" s="152"/>
      <c r="C97" s="153" t="s">
        <v>203</v>
      </c>
      <c r="D97" s="153" t="s">
        <v>166</v>
      </c>
      <c r="E97" s="154" t="s">
        <v>1383</v>
      </c>
      <c r="F97" s="155" t="s">
        <v>1384</v>
      </c>
      <c r="G97" s="156" t="s">
        <v>1370</v>
      </c>
      <c r="H97" s="238"/>
      <c r="I97" s="158"/>
      <c r="J97" s="159">
        <f>ROUND(I97*H97,2)</f>
        <v>0</v>
      </c>
      <c r="K97" s="155" t="s">
        <v>170</v>
      </c>
      <c r="L97" s="39"/>
      <c r="M97" s="160" t="s">
        <v>3</v>
      </c>
      <c r="N97" s="161" t="s">
        <v>43</v>
      </c>
      <c r="O97" s="72"/>
      <c r="P97" s="162">
        <f>O97*H97</f>
        <v>0</v>
      </c>
      <c r="Q97" s="162">
        <v>0</v>
      </c>
      <c r="R97" s="162">
        <f>Q97*H97</f>
        <v>0</v>
      </c>
      <c r="S97" s="162">
        <v>0</v>
      </c>
      <c r="T97" s="163">
        <f>S97*H97</f>
        <v>0</v>
      </c>
      <c r="U97" s="38"/>
      <c r="V97" s="38"/>
      <c r="W97" s="38"/>
      <c r="X97" s="38"/>
      <c r="Y97" s="38"/>
      <c r="Z97" s="38"/>
      <c r="AA97" s="38"/>
      <c r="AB97" s="38"/>
      <c r="AC97" s="38"/>
      <c r="AD97" s="38"/>
      <c r="AE97" s="38"/>
      <c r="AR97" s="164" t="s">
        <v>1365</v>
      </c>
      <c r="AT97" s="164" t="s">
        <v>166</v>
      </c>
      <c r="AU97" s="164" t="s">
        <v>72</v>
      </c>
      <c r="AY97" s="19" t="s">
        <v>172</v>
      </c>
      <c r="BE97" s="165">
        <f>IF(N97="základní",J97,0)</f>
        <v>0</v>
      </c>
      <c r="BF97" s="165">
        <f>IF(N97="snížená",J97,0)</f>
        <v>0</v>
      </c>
      <c r="BG97" s="165">
        <f>IF(N97="zákl. přenesená",J97,0)</f>
        <v>0</v>
      </c>
      <c r="BH97" s="165">
        <f>IF(N97="sníž. přenesená",J97,0)</f>
        <v>0</v>
      </c>
      <c r="BI97" s="165">
        <f>IF(N97="nulová",J97,0)</f>
        <v>0</v>
      </c>
      <c r="BJ97" s="19" t="s">
        <v>79</v>
      </c>
      <c r="BK97" s="165">
        <f>ROUND(I97*H97,2)</f>
        <v>0</v>
      </c>
      <c r="BL97" s="19" t="s">
        <v>1365</v>
      </c>
      <c r="BM97" s="164" t="s">
        <v>1385</v>
      </c>
    </row>
    <row r="98" s="2" customFormat="1">
      <c r="A98" s="38"/>
      <c r="B98" s="39"/>
      <c r="C98" s="38"/>
      <c r="D98" s="166" t="s">
        <v>174</v>
      </c>
      <c r="E98" s="38"/>
      <c r="F98" s="167" t="s">
        <v>1386</v>
      </c>
      <c r="G98" s="38"/>
      <c r="H98" s="38"/>
      <c r="I98" s="168"/>
      <c r="J98" s="38"/>
      <c r="K98" s="38"/>
      <c r="L98" s="39"/>
      <c r="M98" s="169"/>
      <c r="N98" s="170"/>
      <c r="O98" s="72"/>
      <c r="P98" s="72"/>
      <c r="Q98" s="72"/>
      <c r="R98" s="72"/>
      <c r="S98" s="72"/>
      <c r="T98" s="73"/>
      <c r="U98" s="38"/>
      <c r="V98" s="38"/>
      <c r="W98" s="38"/>
      <c r="X98" s="38"/>
      <c r="Y98" s="38"/>
      <c r="Z98" s="38"/>
      <c r="AA98" s="38"/>
      <c r="AB98" s="38"/>
      <c r="AC98" s="38"/>
      <c r="AD98" s="38"/>
      <c r="AE98" s="38"/>
      <c r="AT98" s="19" t="s">
        <v>174</v>
      </c>
      <c r="AU98" s="19" t="s">
        <v>72</v>
      </c>
    </row>
    <row r="99" s="2" customFormat="1">
      <c r="A99" s="38"/>
      <c r="B99" s="39"/>
      <c r="C99" s="38"/>
      <c r="D99" s="166" t="s">
        <v>193</v>
      </c>
      <c r="E99" s="38"/>
      <c r="F99" s="179" t="s">
        <v>1382</v>
      </c>
      <c r="G99" s="38"/>
      <c r="H99" s="38"/>
      <c r="I99" s="168"/>
      <c r="J99" s="38"/>
      <c r="K99" s="38"/>
      <c r="L99" s="39"/>
      <c r="M99" s="169"/>
      <c r="N99" s="170"/>
      <c r="O99" s="72"/>
      <c r="P99" s="72"/>
      <c r="Q99" s="72"/>
      <c r="R99" s="72"/>
      <c r="S99" s="72"/>
      <c r="T99" s="73"/>
      <c r="U99" s="38"/>
      <c r="V99" s="38"/>
      <c r="W99" s="38"/>
      <c r="X99" s="38"/>
      <c r="Y99" s="38"/>
      <c r="Z99" s="38"/>
      <c r="AA99" s="38"/>
      <c r="AB99" s="38"/>
      <c r="AC99" s="38"/>
      <c r="AD99" s="38"/>
      <c r="AE99" s="38"/>
      <c r="AT99" s="19" t="s">
        <v>193</v>
      </c>
      <c r="AU99" s="19" t="s">
        <v>72</v>
      </c>
    </row>
    <row r="100" s="2" customFormat="1" ht="37.8" customHeight="1">
      <c r="A100" s="38"/>
      <c r="B100" s="152"/>
      <c r="C100" s="153" t="s">
        <v>210</v>
      </c>
      <c r="D100" s="153" t="s">
        <v>166</v>
      </c>
      <c r="E100" s="154" t="s">
        <v>1387</v>
      </c>
      <c r="F100" s="155" t="s">
        <v>1388</v>
      </c>
      <c r="G100" s="156" t="s">
        <v>1370</v>
      </c>
      <c r="H100" s="238"/>
      <c r="I100" s="158"/>
      <c r="J100" s="159">
        <f>ROUND(I100*H100,2)</f>
        <v>0</v>
      </c>
      <c r="K100" s="155" t="s">
        <v>170</v>
      </c>
      <c r="L100" s="39"/>
      <c r="M100" s="160" t="s">
        <v>3</v>
      </c>
      <c r="N100" s="161" t="s">
        <v>43</v>
      </c>
      <c r="O100" s="72"/>
      <c r="P100" s="162">
        <f>O100*H100</f>
        <v>0</v>
      </c>
      <c r="Q100" s="162">
        <v>0</v>
      </c>
      <c r="R100" s="162">
        <f>Q100*H100</f>
        <v>0</v>
      </c>
      <c r="S100" s="162">
        <v>0</v>
      </c>
      <c r="T100" s="163">
        <f>S100*H100</f>
        <v>0</v>
      </c>
      <c r="U100" s="38"/>
      <c r="V100" s="38"/>
      <c r="W100" s="38"/>
      <c r="X100" s="38"/>
      <c r="Y100" s="38"/>
      <c r="Z100" s="38"/>
      <c r="AA100" s="38"/>
      <c r="AB100" s="38"/>
      <c r="AC100" s="38"/>
      <c r="AD100" s="38"/>
      <c r="AE100" s="38"/>
      <c r="AR100" s="164" t="s">
        <v>1365</v>
      </c>
      <c r="AT100" s="164" t="s">
        <v>166</v>
      </c>
      <c r="AU100" s="164" t="s">
        <v>72</v>
      </c>
      <c r="AY100" s="19" t="s">
        <v>172</v>
      </c>
      <c r="BE100" s="165">
        <f>IF(N100="základní",J100,0)</f>
        <v>0</v>
      </c>
      <c r="BF100" s="165">
        <f>IF(N100="snížená",J100,0)</f>
        <v>0</v>
      </c>
      <c r="BG100" s="165">
        <f>IF(N100="zákl. přenesená",J100,0)</f>
        <v>0</v>
      </c>
      <c r="BH100" s="165">
        <f>IF(N100="sníž. přenesená",J100,0)</f>
        <v>0</v>
      </c>
      <c r="BI100" s="165">
        <f>IF(N100="nulová",J100,0)</f>
        <v>0</v>
      </c>
      <c r="BJ100" s="19" t="s">
        <v>79</v>
      </c>
      <c r="BK100" s="165">
        <f>ROUND(I100*H100,2)</f>
        <v>0</v>
      </c>
      <c r="BL100" s="19" t="s">
        <v>1365</v>
      </c>
      <c r="BM100" s="164" t="s">
        <v>1389</v>
      </c>
    </row>
    <row r="101" s="2" customFormat="1">
      <c r="A101" s="38"/>
      <c r="B101" s="39"/>
      <c r="C101" s="38"/>
      <c r="D101" s="166" t="s">
        <v>174</v>
      </c>
      <c r="E101" s="38"/>
      <c r="F101" s="167" t="s">
        <v>1388</v>
      </c>
      <c r="G101" s="38"/>
      <c r="H101" s="38"/>
      <c r="I101" s="168"/>
      <c r="J101" s="38"/>
      <c r="K101" s="38"/>
      <c r="L101" s="39"/>
      <c r="M101" s="169"/>
      <c r="N101" s="170"/>
      <c r="O101" s="72"/>
      <c r="P101" s="72"/>
      <c r="Q101" s="72"/>
      <c r="R101" s="72"/>
      <c r="S101" s="72"/>
      <c r="T101" s="73"/>
      <c r="U101" s="38"/>
      <c r="V101" s="38"/>
      <c r="W101" s="38"/>
      <c r="X101" s="38"/>
      <c r="Y101" s="38"/>
      <c r="Z101" s="38"/>
      <c r="AA101" s="38"/>
      <c r="AB101" s="38"/>
      <c r="AC101" s="38"/>
      <c r="AD101" s="38"/>
      <c r="AE101" s="38"/>
      <c r="AT101" s="19" t="s">
        <v>174</v>
      </c>
      <c r="AU101" s="19" t="s">
        <v>72</v>
      </c>
    </row>
    <row r="102" s="2" customFormat="1">
      <c r="A102" s="38"/>
      <c r="B102" s="39"/>
      <c r="C102" s="38"/>
      <c r="D102" s="166" t="s">
        <v>193</v>
      </c>
      <c r="E102" s="38"/>
      <c r="F102" s="179" t="s">
        <v>1390</v>
      </c>
      <c r="G102" s="38"/>
      <c r="H102" s="38"/>
      <c r="I102" s="168"/>
      <c r="J102" s="38"/>
      <c r="K102" s="38"/>
      <c r="L102" s="39"/>
      <c r="M102" s="169"/>
      <c r="N102" s="170"/>
      <c r="O102" s="72"/>
      <c r="P102" s="72"/>
      <c r="Q102" s="72"/>
      <c r="R102" s="72"/>
      <c r="S102" s="72"/>
      <c r="T102" s="73"/>
      <c r="U102" s="38"/>
      <c r="V102" s="38"/>
      <c r="W102" s="38"/>
      <c r="X102" s="38"/>
      <c r="Y102" s="38"/>
      <c r="Z102" s="38"/>
      <c r="AA102" s="38"/>
      <c r="AB102" s="38"/>
      <c r="AC102" s="38"/>
      <c r="AD102" s="38"/>
      <c r="AE102" s="38"/>
      <c r="AT102" s="19" t="s">
        <v>193</v>
      </c>
      <c r="AU102" s="19" t="s">
        <v>72</v>
      </c>
    </row>
    <row r="103" s="2" customFormat="1" ht="16.5" customHeight="1">
      <c r="A103" s="38"/>
      <c r="B103" s="152"/>
      <c r="C103" s="153" t="s">
        <v>218</v>
      </c>
      <c r="D103" s="153" t="s">
        <v>166</v>
      </c>
      <c r="E103" s="154" t="s">
        <v>1391</v>
      </c>
      <c r="F103" s="155" t="s">
        <v>1392</v>
      </c>
      <c r="G103" s="156" t="s">
        <v>255</v>
      </c>
      <c r="H103" s="157">
        <v>1800</v>
      </c>
      <c r="I103" s="158"/>
      <c r="J103" s="159">
        <f>ROUND(I103*H103,2)</f>
        <v>0</v>
      </c>
      <c r="K103" s="155" t="s">
        <v>170</v>
      </c>
      <c r="L103" s="39"/>
      <c r="M103" s="160" t="s">
        <v>3</v>
      </c>
      <c r="N103" s="161" t="s">
        <v>43</v>
      </c>
      <c r="O103" s="72"/>
      <c r="P103" s="162">
        <f>O103*H103</f>
        <v>0</v>
      </c>
      <c r="Q103" s="162">
        <v>0</v>
      </c>
      <c r="R103" s="162">
        <f>Q103*H103</f>
        <v>0</v>
      </c>
      <c r="S103" s="162">
        <v>0</v>
      </c>
      <c r="T103" s="163">
        <f>S103*H103</f>
        <v>0</v>
      </c>
      <c r="U103" s="38"/>
      <c r="V103" s="38"/>
      <c r="W103" s="38"/>
      <c r="X103" s="38"/>
      <c r="Y103" s="38"/>
      <c r="Z103" s="38"/>
      <c r="AA103" s="38"/>
      <c r="AB103" s="38"/>
      <c r="AC103" s="38"/>
      <c r="AD103" s="38"/>
      <c r="AE103" s="38"/>
      <c r="AR103" s="164" t="s">
        <v>1365</v>
      </c>
      <c r="AT103" s="164" t="s">
        <v>166</v>
      </c>
      <c r="AU103" s="164" t="s">
        <v>72</v>
      </c>
      <c r="AY103" s="19" t="s">
        <v>172</v>
      </c>
      <c r="BE103" s="165">
        <f>IF(N103="základní",J103,0)</f>
        <v>0</v>
      </c>
      <c r="BF103" s="165">
        <f>IF(N103="snížená",J103,0)</f>
        <v>0</v>
      </c>
      <c r="BG103" s="165">
        <f>IF(N103="zákl. přenesená",J103,0)</f>
        <v>0</v>
      </c>
      <c r="BH103" s="165">
        <f>IF(N103="sníž. přenesená",J103,0)</f>
        <v>0</v>
      </c>
      <c r="BI103" s="165">
        <f>IF(N103="nulová",J103,0)</f>
        <v>0</v>
      </c>
      <c r="BJ103" s="19" t="s">
        <v>79</v>
      </c>
      <c r="BK103" s="165">
        <f>ROUND(I103*H103,2)</f>
        <v>0</v>
      </c>
      <c r="BL103" s="19" t="s">
        <v>1365</v>
      </c>
      <c r="BM103" s="164" t="s">
        <v>1393</v>
      </c>
    </row>
    <row r="104" s="2" customFormat="1">
      <c r="A104" s="38"/>
      <c r="B104" s="39"/>
      <c r="C104" s="38"/>
      <c r="D104" s="166" t="s">
        <v>174</v>
      </c>
      <c r="E104" s="38"/>
      <c r="F104" s="167" t="s">
        <v>1394</v>
      </c>
      <c r="G104" s="38"/>
      <c r="H104" s="38"/>
      <c r="I104" s="168"/>
      <c r="J104" s="38"/>
      <c r="K104" s="38"/>
      <c r="L104" s="39"/>
      <c r="M104" s="169"/>
      <c r="N104" s="170"/>
      <c r="O104" s="72"/>
      <c r="P104" s="72"/>
      <c r="Q104" s="72"/>
      <c r="R104" s="72"/>
      <c r="S104" s="72"/>
      <c r="T104" s="73"/>
      <c r="U104" s="38"/>
      <c r="V104" s="38"/>
      <c r="W104" s="38"/>
      <c r="X104" s="38"/>
      <c r="Y104" s="38"/>
      <c r="Z104" s="38"/>
      <c r="AA104" s="38"/>
      <c r="AB104" s="38"/>
      <c r="AC104" s="38"/>
      <c r="AD104" s="38"/>
      <c r="AE104" s="38"/>
      <c r="AT104" s="19" t="s">
        <v>174</v>
      </c>
      <c r="AU104" s="19" t="s">
        <v>72</v>
      </c>
    </row>
    <row r="105" s="2" customFormat="1" ht="24.15" customHeight="1">
      <c r="A105" s="38"/>
      <c r="B105" s="152"/>
      <c r="C105" s="153" t="s">
        <v>225</v>
      </c>
      <c r="D105" s="153" t="s">
        <v>166</v>
      </c>
      <c r="E105" s="154" t="s">
        <v>1395</v>
      </c>
      <c r="F105" s="155" t="s">
        <v>1396</v>
      </c>
      <c r="G105" s="156" t="s">
        <v>1397</v>
      </c>
      <c r="H105" s="157">
        <v>1800</v>
      </c>
      <c r="I105" s="158"/>
      <c r="J105" s="159">
        <f>ROUND(I105*H105,2)</f>
        <v>0</v>
      </c>
      <c r="K105" s="155" t="s">
        <v>170</v>
      </c>
      <c r="L105" s="39"/>
      <c r="M105" s="160" t="s">
        <v>3</v>
      </c>
      <c r="N105" s="161" t="s">
        <v>43</v>
      </c>
      <c r="O105" s="72"/>
      <c r="P105" s="162">
        <f>O105*H105</f>
        <v>0</v>
      </c>
      <c r="Q105" s="162">
        <v>0</v>
      </c>
      <c r="R105" s="162">
        <f>Q105*H105</f>
        <v>0</v>
      </c>
      <c r="S105" s="162">
        <v>0</v>
      </c>
      <c r="T105" s="163">
        <f>S105*H105</f>
        <v>0</v>
      </c>
      <c r="U105" s="38"/>
      <c r="V105" s="38"/>
      <c r="W105" s="38"/>
      <c r="X105" s="38"/>
      <c r="Y105" s="38"/>
      <c r="Z105" s="38"/>
      <c r="AA105" s="38"/>
      <c r="AB105" s="38"/>
      <c r="AC105" s="38"/>
      <c r="AD105" s="38"/>
      <c r="AE105" s="38"/>
      <c r="AR105" s="164" t="s">
        <v>1365</v>
      </c>
      <c r="AT105" s="164" t="s">
        <v>166</v>
      </c>
      <c r="AU105" s="164" t="s">
        <v>72</v>
      </c>
      <c r="AY105" s="19" t="s">
        <v>172</v>
      </c>
      <c r="BE105" s="165">
        <f>IF(N105="základní",J105,0)</f>
        <v>0</v>
      </c>
      <c r="BF105" s="165">
        <f>IF(N105="snížená",J105,0)</f>
        <v>0</v>
      </c>
      <c r="BG105" s="165">
        <f>IF(N105="zákl. přenesená",J105,0)</f>
        <v>0</v>
      </c>
      <c r="BH105" s="165">
        <f>IF(N105="sníž. přenesená",J105,0)</f>
        <v>0</v>
      </c>
      <c r="BI105" s="165">
        <f>IF(N105="nulová",J105,0)</f>
        <v>0</v>
      </c>
      <c r="BJ105" s="19" t="s">
        <v>79</v>
      </c>
      <c r="BK105" s="165">
        <f>ROUND(I105*H105,2)</f>
        <v>0</v>
      </c>
      <c r="BL105" s="19" t="s">
        <v>1365</v>
      </c>
      <c r="BM105" s="164" t="s">
        <v>1398</v>
      </c>
    </row>
    <row r="106" s="2" customFormat="1">
      <c r="A106" s="38"/>
      <c r="B106" s="39"/>
      <c r="C106" s="38"/>
      <c r="D106" s="166" t="s">
        <v>174</v>
      </c>
      <c r="E106" s="38"/>
      <c r="F106" s="167" t="s">
        <v>1396</v>
      </c>
      <c r="G106" s="38"/>
      <c r="H106" s="38"/>
      <c r="I106" s="168"/>
      <c r="J106" s="38"/>
      <c r="K106" s="38"/>
      <c r="L106" s="39"/>
      <c r="M106" s="201"/>
      <c r="N106" s="202"/>
      <c r="O106" s="203"/>
      <c r="P106" s="203"/>
      <c r="Q106" s="203"/>
      <c r="R106" s="203"/>
      <c r="S106" s="203"/>
      <c r="T106" s="204"/>
      <c r="U106" s="38"/>
      <c r="V106" s="38"/>
      <c r="W106" s="38"/>
      <c r="X106" s="38"/>
      <c r="Y106" s="38"/>
      <c r="Z106" s="38"/>
      <c r="AA106" s="38"/>
      <c r="AB106" s="38"/>
      <c r="AC106" s="38"/>
      <c r="AD106" s="38"/>
      <c r="AE106" s="38"/>
      <c r="AT106" s="19" t="s">
        <v>174</v>
      </c>
      <c r="AU106" s="19" t="s">
        <v>72</v>
      </c>
    </row>
    <row r="107" s="2" customFormat="1" ht="6.96" customHeight="1">
      <c r="A107" s="38"/>
      <c r="B107" s="55"/>
      <c r="C107" s="56"/>
      <c r="D107" s="56"/>
      <c r="E107" s="56"/>
      <c r="F107" s="56"/>
      <c r="G107" s="56"/>
      <c r="H107" s="56"/>
      <c r="I107" s="56"/>
      <c r="J107" s="56"/>
      <c r="K107" s="56"/>
      <c r="L107" s="39"/>
      <c r="M107" s="38"/>
      <c r="O107" s="38"/>
      <c r="P107" s="38"/>
      <c r="Q107" s="38"/>
      <c r="R107" s="38"/>
      <c r="S107" s="38"/>
      <c r="T107" s="38"/>
      <c r="U107" s="38"/>
      <c r="V107" s="38"/>
      <c r="W107" s="38"/>
      <c r="X107" s="38"/>
      <c r="Y107" s="38"/>
      <c r="Z107" s="38"/>
      <c r="AA107" s="38"/>
      <c r="AB107" s="38"/>
      <c r="AC107" s="38"/>
      <c r="AD107" s="38"/>
      <c r="AE107" s="38"/>
    </row>
  </sheetData>
  <autoFilter ref="C84:K106"/>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39" customWidth="1"/>
    <col min="2" max="2" width="1.667969" style="239" customWidth="1"/>
    <col min="3" max="4" width="5" style="239" customWidth="1"/>
    <col min="5" max="5" width="11.66016" style="239" customWidth="1"/>
    <col min="6" max="6" width="9.160156" style="239" customWidth="1"/>
    <col min="7" max="7" width="5" style="239" customWidth="1"/>
    <col min="8" max="8" width="77.83203" style="239" customWidth="1"/>
    <col min="9" max="10" width="20" style="239" customWidth="1"/>
    <col min="11" max="11" width="1.667969" style="239" customWidth="1"/>
  </cols>
  <sheetData>
    <row r="1" s="1" customFormat="1" ht="37.5" customHeight="1"/>
    <row r="2" s="1" customFormat="1" ht="7.5" customHeight="1">
      <c r="B2" s="240"/>
      <c r="C2" s="241"/>
      <c r="D2" s="241"/>
      <c r="E2" s="241"/>
      <c r="F2" s="241"/>
      <c r="G2" s="241"/>
      <c r="H2" s="241"/>
      <c r="I2" s="241"/>
      <c r="J2" s="241"/>
      <c r="K2" s="242"/>
    </row>
    <row r="3" s="16" customFormat="1" ht="45" customHeight="1">
      <c r="B3" s="243"/>
      <c r="C3" s="244" t="s">
        <v>1399</v>
      </c>
      <c r="D3" s="244"/>
      <c r="E3" s="244"/>
      <c r="F3" s="244"/>
      <c r="G3" s="244"/>
      <c r="H3" s="244"/>
      <c r="I3" s="244"/>
      <c r="J3" s="244"/>
      <c r="K3" s="245"/>
    </row>
    <row r="4" s="1" customFormat="1" ht="25.5" customHeight="1">
      <c r="B4" s="246"/>
      <c r="C4" s="247" t="s">
        <v>1400</v>
      </c>
      <c r="D4" s="247"/>
      <c r="E4" s="247"/>
      <c r="F4" s="247"/>
      <c r="G4" s="247"/>
      <c r="H4" s="247"/>
      <c r="I4" s="247"/>
      <c r="J4" s="247"/>
      <c r="K4" s="248"/>
    </row>
    <row r="5" s="1" customFormat="1" ht="5.25" customHeight="1">
      <c r="B5" s="246"/>
      <c r="C5" s="249"/>
      <c r="D5" s="249"/>
      <c r="E5" s="249"/>
      <c r="F5" s="249"/>
      <c r="G5" s="249"/>
      <c r="H5" s="249"/>
      <c r="I5" s="249"/>
      <c r="J5" s="249"/>
      <c r="K5" s="248"/>
    </row>
    <row r="6" s="1" customFormat="1" ht="15" customHeight="1">
      <c r="B6" s="246"/>
      <c r="C6" s="250" t="s">
        <v>1401</v>
      </c>
      <c r="D6" s="250"/>
      <c r="E6" s="250"/>
      <c r="F6" s="250"/>
      <c r="G6" s="250"/>
      <c r="H6" s="250"/>
      <c r="I6" s="250"/>
      <c r="J6" s="250"/>
      <c r="K6" s="248"/>
    </row>
    <row r="7" s="1" customFormat="1" ht="15" customHeight="1">
      <c r="B7" s="251"/>
      <c r="C7" s="250" t="s">
        <v>1402</v>
      </c>
      <c r="D7" s="250"/>
      <c r="E7" s="250"/>
      <c r="F7" s="250"/>
      <c r="G7" s="250"/>
      <c r="H7" s="250"/>
      <c r="I7" s="250"/>
      <c r="J7" s="250"/>
      <c r="K7" s="248"/>
    </row>
    <row r="8" s="1" customFormat="1" ht="12.75" customHeight="1">
      <c r="B8" s="251"/>
      <c r="C8" s="250"/>
      <c r="D8" s="250"/>
      <c r="E8" s="250"/>
      <c r="F8" s="250"/>
      <c r="G8" s="250"/>
      <c r="H8" s="250"/>
      <c r="I8" s="250"/>
      <c r="J8" s="250"/>
      <c r="K8" s="248"/>
    </row>
    <row r="9" s="1" customFormat="1" ht="15" customHeight="1">
      <c r="B9" s="251"/>
      <c r="C9" s="250" t="s">
        <v>1403</v>
      </c>
      <c r="D9" s="250"/>
      <c r="E9" s="250"/>
      <c r="F9" s="250"/>
      <c r="G9" s="250"/>
      <c r="H9" s="250"/>
      <c r="I9" s="250"/>
      <c r="J9" s="250"/>
      <c r="K9" s="248"/>
    </row>
    <row r="10" s="1" customFormat="1" ht="15" customHeight="1">
      <c r="B10" s="251"/>
      <c r="C10" s="250"/>
      <c r="D10" s="250" t="s">
        <v>1404</v>
      </c>
      <c r="E10" s="250"/>
      <c r="F10" s="250"/>
      <c r="G10" s="250"/>
      <c r="H10" s="250"/>
      <c r="I10" s="250"/>
      <c r="J10" s="250"/>
      <c r="K10" s="248"/>
    </row>
    <row r="11" s="1" customFormat="1" ht="15" customHeight="1">
      <c r="B11" s="251"/>
      <c r="C11" s="252"/>
      <c r="D11" s="250" t="s">
        <v>1405</v>
      </c>
      <c r="E11" s="250"/>
      <c r="F11" s="250"/>
      <c r="G11" s="250"/>
      <c r="H11" s="250"/>
      <c r="I11" s="250"/>
      <c r="J11" s="250"/>
      <c r="K11" s="248"/>
    </row>
    <row r="12" s="1" customFormat="1" ht="15" customHeight="1">
      <c r="B12" s="251"/>
      <c r="C12" s="252"/>
      <c r="D12" s="250"/>
      <c r="E12" s="250"/>
      <c r="F12" s="250"/>
      <c r="G12" s="250"/>
      <c r="H12" s="250"/>
      <c r="I12" s="250"/>
      <c r="J12" s="250"/>
      <c r="K12" s="248"/>
    </row>
    <row r="13" s="1" customFormat="1" ht="15" customHeight="1">
      <c r="B13" s="251"/>
      <c r="C13" s="252"/>
      <c r="D13" s="253" t="s">
        <v>1406</v>
      </c>
      <c r="E13" s="250"/>
      <c r="F13" s="250"/>
      <c r="G13" s="250"/>
      <c r="H13" s="250"/>
      <c r="I13" s="250"/>
      <c r="J13" s="250"/>
      <c r="K13" s="248"/>
    </row>
    <row r="14" s="1" customFormat="1" ht="12.75" customHeight="1">
      <c r="B14" s="251"/>
      <c r="C14" s="252"/>
      <c r="D14" s="252"/>
      <c r="E14" s="252"/>
      <c r="F14" s="252"/>
      <c r="G14" s="252"/>
      <c r="H14" s="252"/>
      <c r="I14" s="252"/>
      <c r="J14" s="252"/>
      <c r="K14" s="248"/>
    </row>
    <row r="15" s="1" customFormat="1" ht="15" customHeight="1">
      <c r="B15" s="251"/>
      <c r="C15" s="252"/>
      <c r="D15" s="250" t="s">
        <v>1407</v>
      </c>
      <c r="E15" s="250"/>
      <c r="F15" s="250"/>
      <c r="G15" s="250"/>
      <c r="H15" s="250"/>
      <c r="I15" s="250"/>
      <c r="J15" s="250"/>
      <c r="K15" s="248"/>
    </row>
    <row r="16" s="1" customFormat="1" ht="15" customHeight="1">
      <c r="B16" s="251"/>
      <c r="C16" s="252"/>
      <c r="D16" s="250" t="s">
        <v>1408</v>
      </c>
      <c r="E16" s="250"/>
      <c r="F16" s="250"/>
      <c r="G16" s="250"/>
      <c r="H16" s="250"/>
      <c r="I16" s="250"/>
      <c r="J16" s="250"/>
      <c r="K16" s="248"/>
    </row>
    <row r="17" s="1" customFormat="1" ht="15" customHeight="1">
      <c r="B17" s="251"/>
      <c r="C17" s="252"/>
      <c r="D17" s="250" t="s">
        <v>1409</v>
      </c>
      <c r="E17" s="250"/>
      <c r="F17" s="250"/>
      <c r="G17" s="250"/>
      <c r="H17" s="250"/>
      <c r="I17" s="250"/>
      <c r="J17" s="250"/>
      <c r="K17" s="248"/>
    </row>
    <row r="18" s="1" customFormat="1" ht="15" customHeight="1">
      <c r="B18" s="251"/>
      <c r="C18" s="252"/>
      <c r="D18" s="252"/>
      <c r="E18" s="254" t="s">
        <v>78</v>
      </c>
      <c r="F18" s="250" t="s">
        <v>1410</v>
      </c>
      <c r="G18" s="250"/>
      <c r="H18" s="250"/>
      <c r="I18" s="250"/>
      <c r="J18" s="250"/>
      <c r="K18" s="248"/>
    </row>
    <row r="19" s="1" customFormat="1" ht="15" customHeight="1">
      <c r="B19" s="251"/>
      <c r="C19" s="252"/>
      <c r="D19" s="252"/>
      <c r="E19" s="254" t="s">
        <v>1411</v>
      </c>
      <c r="F19" s="250" t="s">
        <v>1412</v>
      </c>
      <c r="G19" s="250"/>
      <c r="H19" s="250"/>
      <c r="I19" s="250"/>
      <c r="J19" s="250"/>
      <c r="K19" s="248"/>
    </row>
    <row r="20" s="1" customFormat="1" ht="15" customHeight="1">
      <c r="B20" s="251"/>
      <c r="C20" s="252"/>
      <c r="D20" s="252"/>
      <c r="E20" s="254" t="s">
        <v>1413</v>
      </c>
      <c r="F20" s="250" t="s">
        <v>1414</v>
      </c>
      <c r="G20" s="250"/>
      <c r="H20" s="250"/>
      <c r="I20" s="250"/>
      <c r="J20" s="250"/>
      <c r="K20" s="248"/>
    </row>
    <row r="21" s="1" customFormat="1" ht="15" customHeight="1">
      <c r="B21" s="251"/>
      <c r="C21" s="252"/>
      <c r="D21" s="252"/>
      <c r="E21" s="254" t="s">
        <v>140</v>
      </c>
      <c r="F21" s="250" t="s">
        <v>1415</v>
      </c>
      <c r="G21" s="250"/>
      <c r="H21" s="250"/>
      <c r="I21" s="250"/>
      <c r="J21" s="250"/>
      <c r="K21" s="248"/>
    </row>
    <row r="22" s="1" customFormat="1" ht="15" customHeight="1">
      <c r="B22" s="251"/>
      <c r="C22" s="252"/>
      <c r="D22" s="252"/>
      <c r="E22" s="254" t="s">
        <v>1416</v>
      </c>
      <c r="F22" s="250" t="s">
        <v>1417</v>
      </c>
      <c r="G22" s="250"/>
      <c r="H22" s="250"/>
      <c r="I22" s="250"/>
      <c r="J22" s="250"/>
      <c r="K22" s="248"/>
    </row>
    <row r="23" s="1" customFormat="1" ht="15" customHeight="1">
      <c r="B23" s="251"/>
      <c r="C23" s="252"/>
      <c r="D23" s="252"/>
      <c r="E23" s="254" t="s">
        <v>85</v>
      </c>
      <c r="F23" s="250" t="s">
        <v>1418</v>
      </c>
      <c r="G23" s="250"/>
      <c r="H23" s="250"/>
      <c r="I23" s="250"/>
      <c r="J23" s="250"/>
      <c r="K23" s="248"/>
    </row>
    <row r="24" s="1" customFormat="1" ht="12.75" customHeight="1">
      <c r="B24" s="251"/>
      <c r="C24" s="252"/>
      <c r="D24" s="252"/>
      <c r="E24" s="252"/>
      <c r="F24" s="252"/>
      <c r="G24" s="252"/>
      <c r="H24" s="252"/>
      <c r="I24" s="252"/>
      <c r="J24" s="252"/>
      <c r="K24" s="248"/>
    </row>
    <row r="25" s="1" customFormat="1" ht="15" customHeight="1">
      <c r="B25" s="251"/>
      <c r="C25" s="250" t="s">
        <v>1419</v>
      </c>
      <c r="D25" s="250"/>
      <c r="E25" s="250"/>
      <c r="F25" s="250"/>
      <c r="G25" s="250"/>
      <c r="H25" s="250"/>
      <c r="I25" s="250"/>
      <c r="J25" s="250"/>
      <c r="K25" s="248"/>
    </row>
    <row r="26" s="1" customFormat="1" ht="15" customHeight="1">
      <c r="B26" s="251"/>
      <c r="C26" s="250" t="s">
        <v>1420</v>
      </c>
      <c r="D26" s="250"/>
      <c r="E26" s="250"/>
      <c r="F26" s="250"/>
      <c r="G26" s="250"/>
      <c r="H26" s="250"/>
      <c r="I26" s="250"/>
      <c r="J26" s="250"/>
      <c r="K26" s="248"/>
    </row>
    <row r="27" s="1" customFormat="1" ht="15" customHeight="1">
      <c r="B27" s="251"/>
      <c r="C27" s="250"/>
      <c r="D27" s="250" t="s">
        <v>1421</v>
      </c>
      <c r="E27" s="250"/>
      <c r="F27" s="250"/>
      <c r="G27" s="250"/>
      <c r="H27" s="250"/>
      <c r="I27" s="250"/>
      <c r="J27" s="250"/>
      <c r="K27" s="248"/>
    </row>
    <row r="28" s="1" customFormat="1" ht="15" customHeight="1">
      <c r="B28" s="251"/>
      <c r="C28" s="252"/>
      <c r="D28" s="250" t="s">
        <v>1422</v>
      </c>
      <c r="E28" s="250"/>
      <c r="F28" s="250"/>
      <c r="G28" s="250"/>
      <c r="H28" s="250"/>
      <c r="I28" s="250"/>
      <c r="J28" s="250"/>
      <c r="K28" s="248"/>
    </row>
    <row r="29" s="1" customFormat="1" ht="12.75" customHeight="1">
      <c r="B29" s="251"/>
      <c r="C29" s="252"/>
      <c r="D29" s="252"/>
      <c r="E29" s="252"/>
      <c r="F29" s="252"/>
      <c r="G29" s="252"/>
      <c r="H29" s="252"/>
      <c r="I29" s="252"/>
      <c r="J29" s="252"/>
      <c r="K29" s="248"/>
    </row>
    <row r="30" s="1" customFormat="1" ht="15" customHeight="1">
      <c r="B30" s="251"/>
      <c r="C30" s="252"/>
      <c r="D30" s="250" t="s">
        <v>1423</v>
      </c>
      <c r="E30" s="250"/>
      <c r="F30" s="250"/>
      <c r="G30" s="250"/>
      <c r="H30" s="250"/>
      <c r="I30" s="250"/>
      <c r="J30" s="250"/>
      <c r="K30" s="248"/>
    </row>
    <row r="31" s="1" customFormat="1" ht="15" customHeight="1">
      <c r="B31" s="251"/>
      <c r="C31" s="252"/>
      <c r="D31" s="250" t="s">
        <v>1424</v>
      </c>
      <c r="E31" s="250"/>
      <c r="F31" s="250"/>
      <c r="G31" s="250"/>
      <c r="H31" s="250"/>
      <c r="I31" s="250"/>
      <c r="J31" s="250"/>
      <c r="K31" s="248"/>
    </row>
    <row r="32" s="1" customFormat="1" ht="12.75" customHeight="1">
      <c r="B32" s="251"/>
      <c r="C32" s="252"/>
      <c r="D32" s="252"/>
      <c r="E32" s="252"/>
      <c r="F32" s="252"/>
      <c r="G32" s="252"/>
      <c r="H32" s="252"/>
      <c r="I32" s="252"/>
      <c r="J32" s="252"/>
      <c r="K32" s="248"/>
    </row>
    <row r="33" s="1" customFormat="1" ht="15" customHeight="1">
      <c r="B33" s="251"/>
      <c r="C33" s="252"/>
      <c r="D33" s="250" t="s">
        <v>1425</v>
      </c>
      <c r="E33" s="250"/>
      <c r="F33" s="250"/>
      <c r="G33" s="250"/>
      <c r="H33" s="250"/>
      <c r="I33" s="250"/>
      <c r="J33" s="250"/>
      <c r="K33" s="248"/>
    </row>
    <row r="34" s="1" customFormat="1" ht="15" customHeight="1">
      <c r="B34" s="251"/>
      <c r="C34" s="252"/>
      <c r="D34" s="250" t="s">
        <v>1426</v>
      </c>
      <c r="E34" s="250"/>
      <c r="F34" s="250"/>
      <c r="G34" s="250"/>
      <c r="H34" s="250"/>
      <c r="I34" s="250"/>
      <c r="J34" s="250"/>
      <c r="K34" s="248"/>
    </row>
    <row r="35" s="1" customFormat="1" ht="15" customHeight="1">
      <c r="B35" s="251"/>
      <c r="C35" s="252"/>
      <c r="D35" s="250" t="s">
        <v>1427</v>
      </c>
      <c r="E35" s="250"/>
      <c r="F35" s="250"/>
      <c r="G35" s="250"/>
      <c r="H35" s="250"/>
      <c r="I35" s="250"/>
      <c r="J35" s="250"/>
      <c r="K35" s="248"/>
    </row>
    <row r="36" s="1" customFormat="1" ht="15" customHeight="1">
      <c r="B36" s="251"/>
      <c r="C36" s="252"/>
      <c r="D36" s="250"/>
      <c r="E36" s="253" t="s">
        <v>154</v>
      </c>
      <c r="F36" s="250"/>
      <c r="G36" s="250" t="s">
        <v>1428</v>
      </c>
      <c r="H36" s="250"/>
      <c r="I36" s="250"/>
      <c r="J36" s="250"/>
      <c r="K36" s="248"/>
    </row>
    <row r="37" s="1" customFormat="1" ht="30.75" customHeight="1">
      <c r="B37" s="251"/>
      <c r="C37" s="252"/>
      <c r="D37" s="250"/>
      <c r="E37" s="253" t="s">
        <v>1429</v>
      </c>
      <c r="F37" s="250"/>
      <c r="G37" s="250" t="s">
        <v>1430</v>
      </c>
      <c r="H37" s="250"/>
      <c r="I37" s="250"/>
      <c r="J37" s="250"/>
      <c r="K37" s="248"/>
    </row>
    <row r="38" s="1" customFormat="1" ht="15" customHeight="1">
      <c r="B38" s="251"/>
      <c r="C38" s="252"/>
      <c r="D38" s="250"/>
      <c r="E38" s="253" t="s">
        <v>53</v>
      </c>
      <c r="F38" s="250"/>
      <c r="G38" s="250" t="s">
        <v>1431</v>
      </c>
      <c r="H38" s="250"/>
      <c r="I38" s="250"/>
      <c r="J38" s="250"/>
      <c r="K38" s="248"/>
    </row>
    <row r="39" s="1" customFormat="1" ht="15" customHeight="1">
      <c r="B39" s="251"/>
      <c r="C39" s="252"/>
      <c r="D39" s="250"/>
      <c r="E39" s="253" t="s">
        <v>54</v>
      </c>
      <c r="F39" s="250"/>
      <c r="G39" s="250" t="s">
        <v>1432</v>
      </c>
      <c r="H39" s="250"/>
      <c r="I39" s="250"/>
      <c r="J39" s="250"/>
      <c r="K39" s="248"/>
    </row>
    <row r="40" s="1" customFormat="1" ht="15" customHeight="1">
      <c r="B40" s="251"/>
      <c r="C40" s="252"/>
      <c r="D40" s="250"/>
      <c r="E40" s="253" t="s">
        <v>155</v>
      </c>
      <c r="F40" s="250"/>
      <c r="G40" s="250" t="s">
        <v>1433</v>
      </c>
      <c r="H40" s="250"/>
      <c r="I40" s="250"/>
      <c r="J40" s="250"/>
      <c r="K40" s="248"/>
    </row>
    <row r="41" s="1" customFormat="1" ht="15" customHeight="1">
      <c r="B41" s="251"/>
      <c r="C41" s="252"/>
      <c r="D41" s="250"/>
      <c r="E41" s="253" t="s">
        <v>156</v>
      </c>
      <c r="F41" s="250"/>
      <c r="G41" s="250" t="s">
        <v>1434</v>
      </c>
      <c r="H41" s="250"/>
      <c r="I41" s="250"/>
      <c r="J41" s="250"/>
      <c r="K41" s="248"/>
    </row>
    <row r="42" s="1" customFormat="1" ht="15" customHeight="1">
      <c r="B42" s="251"/>
      <c r="C42" s="252"/>
      <c r="D42" s="250"/>
      <c r="E42" s="253" t="s">
        <v>1435</v>
      </c>
      <c r="F42" s="250"/>
      <c r="G42" s="250" t="s">
        <v>1436</v>
      </c>
      <c r="H42" s="250"/>
      <c r="I42" s="250"/>
      <c r="J42" s="250"/>
      <c r="K42" s="248"/>
    </row>
    <row r="43" s="1" customFormat="1" ht="15" customHeight="1">
      <c r="B43" s="251"/>
      <c r="C43" s="252"/>
      <c r="D43" s="250"/>
      <c r="E43" s="253"/>
      <c r="F43" s="250"/>
      <c r="G43" s="250" t="s">
        <v>1437</v>
      </c>
      <c r="H43" s="250"/>
      <c r="I43" s="250"/>
      <c r="J43" s="250"/>
      <c r="K43" s="248"/>
    </row>
    <row r="44" s="1" customFormat="1" ht="15" customHeight="1">
      <c r="B44" s="251"/>
      <c r="C44" s="252"/>
      <c r="D44" s="250"/>
      <c r="E44" s="253" t="s">
        <v>1438</v>
      </c>
      <c r="F44" s="250"/>
      <c r="G44" s="250" t="s">
        <v>1439</v>
      </c>
      <c r="H44" s="250"/>
      <c r="I44" s="250"/>
      <c r="J44" s="250"/>
      <c r="K44" s="248"/>
    </row>
    <row r="45" s="1" customFormat="1" ht="15" customHeight="1">
      <c r="B45" s="251"/>
      <c r="C45" s="252"/>
      <c r="D45" s="250"/>
      <c r="E45" s="253" t="s">
        <v>158</v>
      </c>
      <c r="F45" s="250"/>
      <c r="G45" s="250" t="s">
        <v>1440</v>
      </c>
      <c r="H45" s="250"/>
      <c r="I45" s="250"/>
      <c r="J45" s="250"/>
      <c r="K45" s="248"/>
    </row>
    <row r="46" s="1" customFormat="1" ht="12.75" customHeight="1">
      <c r="B46" s="251"/>
      <c r="C46" s="252"/>
      <c r="D46" s="250"/>
      <c r="E46" s="250"/>
      <c r="F46" s="250"/>
      <c r="G46" s="250"/>
      <c r="H46" s="250"/>
      <c r="I46" s="250"/>
      <c r="J46" s="250"/>
      <c r="K46" s="248"/>
    </row>
    <row r="47" s="1" customFormat="1" ht="15" customHeight="1">
      <c r="B47" s="251"/>
      <c r="C47" s="252"/>
      <c r="D47" s="250" t="s">
        <v>1441</v>
      </c>
      <c r="E47" s="250"/>
      <c r="F47" s="250"/>
      <c r="G47" s="250"/>
      <c r="H47" s="250"/>
      <c r="I47" s="250"/>
      <c r="J47" s="250"/>
      <c r="K47" s="248"/>
    </row>
    <row r="48" s="1" customFormat="1" ht="15" customHeight="1">
      <c r="B48" s="251"/>
      <c r="C48" s="252"/>
      <c r="D48" s="252"/>
      <c r="E48" s="250" t="s">
        <v>1442</v>
      </c>
      <c r="F48" s="250"/>
      <c r="G48" s="250"/>
      <c r="H48" s="250"/>
      <c r="I48" s="250"/>
      <c r="J48" s="250"/>
      <c r="K48" s="248"/>
    </row>
    <row r="49" s="1" customFormat="1" ht="15" customHeight="1">
      <c r="B49" s="251"/>
      <c r="C49" s="252"/>
      <c r="D49" s="252"/>
      <c r="E49" s="250" t="s">
        <v>1443</v>
      </c>
      <c r="F49" s="250"/>
      <c r="G49" s="250"/>
      <c r="H49" s="250"/>
      <c r="I49" s="250"/>
      <c r="J49" s="250"/>
      <c r="K49" s="248"/>
    </row>
    <row r="50" s="1" customFormat="1" ht="15" customHeight="1">
      <c r="B50" s="251"/>
      <c r="C50" s="252"/>
      <c r="D50" s="252"/>
      <c r="E50" s="250" t="s">
        <v>1444</v>
      </c>
      <c r="F50" s="250"/>
      <c r="G50" s="250"/>
      <c r="H50" s="250"/>
      <c r="I50" s="250"/>
      <c r="J50" s="250"/>
      <c r="K50" s="248"/>
    </row>
    <row r="51" s="1" customFormat="1" ht="15" customHeight="1">
      <c r="B51" s="251"/>
      <c r="C51" s="252"/>
      <c r="D51" s="250" t="s">
        <v>1445</v>
      </c>
      <c r="E51" s="250"/>
      <c r="F51" s="250"/>
      <c r="G51" s="250"/>
      <c r="H51" s="250"/>
      <c r="I51" s="250"/>
      <c r="J51" s="250"/>
      <c r="K51" s="248"/>
    </row>
    <row r="52" s="1" customFormat="1" ht="25.5" customHeight="1">
      <c r="B52" s="246"/>
      <c r="C52" s="247" t="s">
        <v>1446</v>
      </c>
      <c r="D52" s="247"/>
      <c r="E52" s="247"/>
      <c r="F52" s="247"/>
      <c r="G52" s="247"/>
      <c r="H52" s="247"/>
      <c r="I52" s="247"/>
      <c r="J52" s="247"/>
      <c r="K52" s="248"/>
    </row>
    <row r="53" s="1" customFormat="1" ht="5.25" customHeight="1">
      <c r="B53" s="246"/>
      <c r="C53" s="249"/>
      <c r="D53" s="249"/>
      <c r="E53" s="249"/>
      <c r="F53" s="249"/>
      <c r="G53" s="249"/>
      <c r="H53" s="249"/>
      <c r="I53" s="249"/>
      <c r="J53" s="249"/>
      <c r="K53" s="248"/>
    </row>
    <row r="54" s="1" customFormat="1" ht="15" customHeight="1">
      <c r="B54" s="246"/>
      <c r="C54" s="250" t="s">
        <v>1447</v>
      </c>
      <c r="D54" s="250"/>
      <c r="E54" s="250"/>
      <c r="F54" s="250"/>
      <c r="G54" s="250"/>
      <c r="H54" s="250"/>
      <c r="I54" s="250"/>
      <c r="J54" s="250"/>
      <c r="K54" s="248"/>
    </row>
    <row r="55" s="1" customFormat="1" ht="15" customHeight="1">
      <c r="B55" s="246"/>
      <c r="C55" s="250" t="s">
        <v>1448</v>
      </c>
      <c r="D55" s="250"/>
      <c r="E55" s="250"/>
      <c r="F55" s="250"/>
      <c r="G55" s="250"/>
      <c r="H55" s="250"/>
      <c r="I55" s="250"/>
      <c r="J55" s="250"/>
      <c r="K55" s="248"/>
    </row>
    <row r="56" s="1" customFormat="1" ht="12.75" customHeight="1">
      <c r="B56" s="246"/>
      <c r="C56" s="250"/>
      <c r="D56" s="250"/>
      <c r="E56" s="250"/>
      <c r="F56" s="250"/>
      <c r="G56" s="250"/>
      <c r="H56" s="250"/>
      <c r="I56" s="250"/>
      <c r="J56" s="250"/>
      <c r="K56" s="248"/>
    </row>
    <row r="57" s="1" customFormat="1" ht="15" customHeight="1">
      <c r="B57" s="246"/>
      <c r="C57" s="250" t="s">
        <v>1449</v>
      </c>
      <c r="D57" s="250"/>
      <c r="E57" s="250"/>
      <c r="F57" s="250"/>
      <c r="G57" s="250"/>
      <c r="H57" s="250"/>
      <c r="I57" s="250"/>
      <c r="J57" s="250"/>
      <c r="K57" s="248"/>
    </row>
    <row r="58" s="1" customFormat="1" ht="15" customHeight="1">
      <c r="B58" s="246"/>
      <c r="C58" s="252"/>
      <c r="D58" s="250" t="s">
        <v>1450</v>
      </c>
      <c r="E58" s="250"/>
      <c r="F58" s="250"/>
      <c r="G58" s="250"/>
      <c r="H58" s="250"/>
      <c r="I58" s="250"/>
      <c r="J58" s="250"/>
      <c r="K58" s="248"/>
    </row>
    <row r="59" s="1" customFormat="1" ht="15" customHeight="1">
      <c r="B59" s="246"/>
      <c r="C59" s="252"/>
      <c r="D59" s="250" t="s">
        <v>1451</v>
      </c>
      <c r="E59" s="250"/>
      <c r="F59" s="250"/>
      <c r="G59" s="250"/>
      <c r="H59" s="250"/>
      <c r="I59" s="250"/>
      <c r="J59" s="250"/>
      <c r="K59" s="248"/>
    </row>
    <row r="60" s="1" customFormat="1" ht="15" customHeight="1">
      <c r="B60" s="246"/>
      <c r="C60" s="252"/>
      <c r="D60" s="250" t="s">
        <v>1452</v>
      </c>
      <c r="E60" s="250"/>
      <c r="F60" s="250"/>
      <c r="G60" s="250"/>
      <c r="H60" s="250"/>
      <c r="I60" s="250"/>
      <c r="J60" s="250"/>
      <c r="K60" s="248"/>
    </row>
    <row r="61" s="1" customFormat="1" ht="15" customHeight="1">
      <c r="B61" s="246"/>
      <c r="C61" s="252"/>
      <c r="D61" s="250" t="s">
        <v>1453</v>
      </c>
      <c r="E61" s="250"/>
      <c r="F61" s="250"/>
      <c r="G61" s="250"/>
      <c r="H61" s="250"/>
      <c r="I61" s="250"/>
      <c r="J61" s="250"/>
      <c r="K61" s="248"/>
    </row>
    <row r="62" s="1" customFormat="1" ht="15" customHeight="1">
      <c r="B62" s="246"/>
      <c r="C62" s="252"/>
      <c r="D62" s="255" t="s">
        <v>1454</v>
      </c>
      <c r="E62" s="255"/>
      <c r="F62" s="255"/>
      <c r="G62" s="255"/>
      <c r="H62" s="255"/>
      <c r="I62" s="255"/>
      <c r="J62" s="255"/>
      <c r="K62" s="248"/>
    </row>
    <row r="63" s="1" customFormat="1" ht="15" customHeight="1">
      <c r="B63" s="246"/>
      <c r="C63" s="252"/>
      <c r="D63" s="250" t="s">
        <v>1455</v>
      </c>
      <c r="E63" s="250"/>
      <c r="F63" s="250"/>
      <c r="G63" s="250"/>
      <c r="H63" s="250"/>
      <c r="I63" s="250"/>
      <c r="J63" s="250"/>
      <c r="K63" s="248"/>
    </row>
    <row r="64" s="1" customFormat="1" ht="12.75" customHeight="1">
      <c r="B64" s="246"/>
      <c r="C64" s="252"/>
      <c r="D64" s="252"/>
      <c r="E64" s="256"/>
      <c r="F64" s="252"/>
      <c r="G64" s="252"/>
      <c r="H64" s="252"/>
      <c r="I64" s="252"/>
      <c r="J64" s="252"/>
      <c r="K64" s="248"/>
    </row>
    <row r="65" s="1" customFormat="1" ht="15" customHeight="1">
      <c r="B65" s="246"/>
      <c r="C65" s="252"/>
      <c r="D65" s="250" t="s">
        <v>1456</v>
      </c>
      <c r="E65" s="250"/>
      <c r="F65" s="250"/>
      <c r="G65" s="250"/>
      <c r="H65" s="250"/>
      <c r="I65" s="250"/>
      <c r="J65" s="250"/>
      <c r="K65" s="248"/>
    </row>
    <row r="66" s="1" customFormat="1" ht="15" customHeight="1">
      <c r="B66" s="246"/>
      <c r="C66" s="252"/>
      <c r="D66" s="255" t="s">
        <v>1457</v>
      </c>
      <c r="E66" s="255"/>
      <c r="F66" s="255"/>
      <c r="G66" s="255"/>
      <c r="H66" s="255"/>
      <c r="I66" s="255"/>
      <c r="J66" s="255"/>
      <c r="K66" s="248"/>
    </row>
    <row r="67" s="1" customFormat="1" ht="15" customHeight="1">
      <c r="B67" s="246"/>
      <c r="C67" s="252"/>
      <c r="D67" s="250" t="s">
        <v>1458</v>
      </c>
      <c r="E67" s="250"/>
      <c r="F67" s="250"/>
      <c r="G67" s="250"/>
      <c r="H67" s="250"/>
      <c r="I67" s="250"/>
      <c r="J67" s="250"/>
      <c r="K67" s="248"/>
    </row>
    <row r="68" s="1" customFormat="1" ht="15" customHeight="1">
      <c r="B68" s="246"/>
      <c r="C68" s="252"/>
      <c r="D68" s="250" t="s">
        <v>1459</v>
      </c>
      <c r="E68" s="250"/>
      <c r="F68" s="250"/>
      <c r="G68" s="250"/>
      <c r="H68" s="250"/>
      <c r="I68" s="250"/>
      <c r="J68" s="250"/>
      <c r="K68" s="248"/>
    </row>
    <row r="69" s="1" customFormat="1" ht="15" customHeight="1">
      <c r="B69" s="246"/>
      <c r="C69" s="252"/>
      <c r="D69" s="250" t="s">
        <v>1460</v>
      </c>
      <c r="E69" s="250"/>
      <c r="F69" s="250"/>
      <c r="G69" s="250"/>
      <c r="H69" s="250"/>
      <c r="I69" s="250"/>
      <c r="J69" s="250"/>
      <c r="K69" s="248"/>
    </row>
    <row r="70" s="1" customFormat="1" ht="15" customHeight="1">
      <c r="B70" s="246"/>
      <c r="C70" s="252"/>
      <c r="D70" s="250" t="s">
        <v>1461</v>
      </c>
      <c r="E70" s="250"/>
      <c r="F70" s="250"/>
      <c r="G70" s="250"/>
      <c r="H70" s="250"/>
      <c r="I70" s="250"/>
      <c r="J70" s="250"/>
      <c r="K70" s="248"/>
    </row>
    <row r="71" s="1" customFormat="1" ht="12.75" customHeight="1">
      <c r="B71" s="257"/>
      <c r="C71" s="258"/>
      <c r="D71" s="258"/>
      <c r="E71" s="258"/>
      <c r="F71" s="258"/>
      <c r="G71" s="258"/>
      <c r="H71" s="258"/>
      <c r="I71" s="258"/>
      <c r="J71" s="258"/>
      <c r="K71" s="259"/>
    </row>
    <row r="72" s="1" customFormat="1" ht="18.75" customHeight="1">
      <c r="B72" s="260"/>
      <c r="C72" s="260"/>
      <c r="D72" s="260"/>
      <c r="E72" s="260"/>
      <c r="F72" s="260"/>
      <c r="G72" s="260"/>
      <c r="H72" s="260"/>
      <c r="I72" s="260"/>
      <c r="J72" s="260"/>
      <c r="K72" s="261"/>
    </row>
    <row r="73" s="1" customFormat="1" ht="18.75" customHeight="1">
      <c r="B73" s="261"/>
      <c r="C73" s="261"/>
      <c r="D73" s="261"/>
      <c r="E73" s="261"/>
      <c r="F73" s="261"/>
      <c r="G73" s="261"/>
      <c r="H73" s="261"/>
      <c r="I73" s="261"/>
      <c r="J73" s="261"/>
      <c r="K73" s="261"/>
    </row>
    <row r="74" s="1" customFormat="1" ht="7.5" customHeight="1">
      <c r="B74" s="262"/>
      <c r="C74" s="263"/>
      <c r="D74" s="263"/>
      <c r="E74" s="263"/>
      <c r="F74" s="263"/>
      <c r="G74" s="263"/>
      <c r="H74" s="263"/>
      <c r="I74" s="263"/>
      <c r="J74" s="263"/>
      <c r="K74" s="264"/>
    </row>
    <row r="75" s="1" customFormat="1" ht="45" customHeight="1">
      <c r="B75" s="265"/>
      <c r="C75" s="266" t="s">
        <v>1462</v>
      </c>
      <c r="D75" s="266"/>
      <c r="E75" s="266"/>
      <c r="F75" s="266"/>
      <c r="G75" s="266"/>
      <c r="H75" s="266"/>
      <c r="I75" s="266"/>
      <c r="J75" s="266"/>
      <c r="K75" s="267"/>
    </row>
    <row r="76" s="1" customFormat="1" ht="17.25" customHeight="1">
      <c r="B76" s="265"/>
      <c r="C76" s="268" t="s">
        <v>1463</v>
      </c>
      <c r="D76" s="268"/>
      <c r="E76" s="268"/>
      <c r="F76" s="268" t="s">
        <v>1464</v>
      </c>
      <c r="G76" s="269"/>
      <c r="H76" s="268" t="s">
        <v>54</v>
      </c>
      <c r="I76" s="268" t="s">
        <v>57</v>
      </c>
      <c r="J76" s="268" t="s">
        <v>1465</v>
      </c>
      <c r="K76" s="267"/>
    </row>
    <row r="77" s="1" customFormat="1" ht="17.25" customHeight="1">
      <c r="B77" s="265"/>
      <c r="C77" s="270" t="s">
        <v>1466</v>
      </c>
      <c r="D77" s="270"/>
      <c r="E77" s="270"/>
      <c r="F77" s="271" t="s">
        <v>1467</v>
      </c>
      <c r="G77" s="272"/>
      <c r="H77" s="270"/>
      <c r="I77" s="270"/>
      <c r="J77" s="270" t="s">
        <v>1468</v>
      </c>
      <c r="K77" s="267"/>
    </row>
    <row r="78" s="1" customFormat="1" ht="5.25" customHeight="1">
      <c r="B78" s="265"/>
      <c r="C78" s="273"/>
      <c r="D78" s="273"/>
      <c r="E78" s="273"/>
      <c r="F78" s="273"/>
      <c r="G78" s="274"/>
      <c r="H78" s="273"/>
      <c r="I78" s="273"/>
      <c r="J78" s="273"/>
      <c r="K78" s="267"/>
    </row>
    <row r="79" s="1" customFormat="1" ht="15" customHeight="1">
      <c r="B79" s="265"/>
      <c r="C79" s="253" t="s">
        <v>53</v>
      </c>
      <c r="D79" s="275"/>
      <c r="E79" s="275"/>
      <c r="F79" s="276" t="s">
        <v>1469</v>
      </c>
      <c r="G79" s="277"/>
      <c r="H79" s="253" t="s">
        <v>1470</v>
      </c>
      <c r="I79" s="253" t="s">
        <v>1471</v>
      </c>
      <c r="J79" s="253">
        <v>20</v>
      </c>
      <c r="K79" s="267"/>
    </row>
    <row r="80" s="1" customFormat="1" ht="15" customHeight="1">
      <c r="B80" s="265"/>
      <c r="C80" s="253" t="s">
        <v>1472</v>
      </c>
      <c r="D80" s="253"/>
      <c r="E80" s="253"/>
      <c r="F80" s="276" t="s">
        <v>1469</v>
      </c>
      <c r="G80" s="277"/>
      <c r="H80" s="253" t="s">
        <v>1473</v>
      </c>
      <c r="I80" s="253" t="s">
        <v>1471</v>
      </c>
      <c r="J80" s="253">
        <v>120</v>
      </c>
      <c r="K80" s="267"/>
    </row>
    <row r="81" s="1" customFormat="1" ht="15" customHeight="1">
      <c r="B81" s="278"/>
      <c r="C81" s="253" t="s">
        <v>1474</v>
      </c>
      <c r="D81" s="253"/>
      <c r="E81" s="253"/>
      <c r="F81" s="276" t="s">
        <v>1475</v>
      </c>
      <c r="G81" s="277"/>
      <c r="H81" s="253" t="s">
        <v>1476</v>
      </c>
      <c r="I81" s="253" t="s">
        <v>1471</v>
      </c>
      <c r="J81" s="253">
        <v>50</v>
      </c>
      <c r="K81" s="267"/>
    </row>
    <row r="82" s="1" customFormat="1" ht="15" customHeight="1">
      <c r="B82" s="278"/>
      <c r="C82" s="253" t="s">
        <v>1477</v>
      </c>
      <c r="D82" s="253"/>
      <c r="E82" s="253"/>
      <c r="F82" s="276" t="s">
        <v>1469</v>
      </c>
      <c r="G82" s="277"/>
      <c r="H82" s="253" t="s">
        <v>1478</v>
      </c>
      <c r="I82" s="253" t="s">
        <v>1479</v>
      </c>
      <c r="J82" s="253"/>
      <c r="K82" s="267"/>
    </row>
    <row r="83" s="1" customFormat="1" ht="15" customHeight="1">
      <c r="B83" s="278"/>
      <c r="C83" s="279" t="s">
        <v>1480</v>
      </c>
      <c r="D83" s="279"/>
      <c r="E83" s="279"/>
      <c r="F83" s="280" t="s">
        <v>1475</v>
      </c>
      <c r="G83" s="279"/>
      <c r="H83" s="279" t="s">
        <v>1481</v>
      </c>
      <c r="I83" s="279" t="s">
        <v>1471</v>
      </c>
      <c r="J83" s="279">
        <v>15</v>
      </c>
      <c r="K83" s="267"/>
    </row>
    <row r="84" s="1" customFormat="1" ht="15" customHeight="1">
      <c r="B84" s="278"/>
      <c r="C84" s="279" t="s">
        <v>1482</v>
      </c>
      <c r="D84" s="279"/>
      <c r="E84" s="279"/>
      <c r="F84" s="280" t="s">
        <v>1475</v>
      </c>
      <c r="G84" s="279"/>
      <c r="H84" s="279" t="s">
        <v>1483</v>
      </c>
      <c r="I84" s="279" t="s">
        <v>1471</v>
      </c>
      <c r="J84" s="279">
        <v>15</v>
      </c>
      <c r="K84" s="267"/>
    </row>
    <row r="85" s="1" customFormat="1" ht="15" customHeight="1">
      <c r="B85" s="278"/>
      <c r="C85" s="279" t="s">
        <v>1484</v>
      </c>
      <c r="D85" s="279"/>
      <c r="E85" s="279"/>
      <c r="F85" s="280" t="s">
        <v>1475</v>
      </c>
      <c r="G85" s="279"/>
      <c r="H85" s="279" t="s">
        <v>1485</v>
      </c>
      <c r="I85" s="279" t="s">
        <v>1471</v>
      </c>
      <c r="J85" s="279">
        <v>20</v>
      </c>
      <c r="K85" s="267"/>
    </row>
    <row r="86" s="1" customFormat="1" ht="15" customHeight="1">
      <c r="B86" s="278"/>
      <c r="C86" s="279" t="s">
        <v>1486</v>
      </c>
      <c r="D86" s="279"/>
      <c r="E86" s="279"/>
      <c r="F86" s="280" t="s">
        <v>1475</v>
      </c>
      <c r="G86" s="279"/>
      <c r="H86" s="279" t="s">
        <v>1487</v>
      </c>
      <c r="I86" s="279" t="s">
        <v>1471</v>
      </c>
      <c r="J86" s="279">
        <v>20</v>
      </c>
      <c r="K86" s="267"/>
    </row>
    <row r="87" s="1" customFormat="1" ht="15" customHeight="1">
      <c r="B87" s="278"/>
      <c r="C87" s="253" t="s">
        <v>1488</v>
      </c>
      <c r="D87" s="253"/>
      <c r="E87" s="253"/>
      <c r="F87" s="276" t="s">
        <v>1475</v>
      </c>
      <c r="G87" s="277"/>
      <c r="H87" s="253" t="s">
        <v>1489</v>
      </c>
      <c r="I87" s="253" t="s">
        <v>1471</v>
      </c>
      <c r="J87" s="253">
        <v>50</v>
      </c>
      <c r="K87" s="267"/>
    </row>
    <row r="88" s="1" customFormat="1" ht="15" customHeight="1">
      <c r="B88" s="278"/>
      <c r="C88" s="253" t="s">
        <v>1490</v>
      </c>
      <c r="D88" s="253"/>
      <c r="E88" s="253"/>
      <c r="F88" s="276" t="s">
        <v>1475</v>
      </c>
      <c r="G88" s="277"/>
      <c r="H88" s="253" t="s">
        <v>1491</v>
      </c>
      <c r="I88" s="253" t="s">
        <v>1471</v>
      </c>
      <c r="J88" s="253">
        <v>20</v>
      </c>
      <c r="K88" s="267"/>
    </row>
    <row r="89" s="1" customFormat="1" ht="15" customHeight="1">
      <c r="B89" s="278"/>
      <c r="C89" s="253" t="s">
        <v>1492</v>
      </c>
      <c r="D89" s="253"/>
      <c r="E89" s="253"/>
      <c r="F89" s="276" t="s">
        <v>1475</v>
      </c>
      <c r="G89" s="277"/>
      <c r="H89" s="253" t="s">
        <v>1493</v>
      </c>
      <c r="I89" s="253" t="s">
        <v>1471</v>
      </c>
      <c r="J89" s="253">
        <v>20</v>
      </c>
      <c r="K89" s="267"/>
    </row>
    <row r="90" s="1" customFormat="1" ht="15" customHeight="1">
      <c r="B90" s="278"/>
      <c r="C90" s="253" t="s">
        <v>1494</v>
      </c>
      <c r="D90" s="253"/>
      <c r="E90" s="253"/>
      <c r="F90" s="276" t="s">
        <v>1475</v>
      </c>
      <c r="G90" s="277"/>
      <c r="H90" s="253" t="s">
        <v>1495</v>
      </c>
      <c r="I90" s="253" t="s">
        <v>1471</v>
      </c>
      <c r="J90" s="253">
        <v>50</v>
      </c>
      <c r="K90" s="267"/>
    </row>
    <row r="91" s="1" customFormat="1" ht="15" customHeight="1">
      <c r="B91" s="278"/>
      <c r="C91" s="253" t="s">
        <v>1496</v>
      </c>
      <c r="D91" s="253"/>
      <c r="E91" s="253"/>
      <c r="F91" s="276" t="s">
        <v>1475</v>
      </c>
      <c r="G91" s="277"/>
      <c r="H91" s="253" t="s">
        <v>1496</v>
      </c>
      <c r="I91" s="253" t="s">
        <v>1471</v>
      </c>
      <c r="J91" s="253">
        <v>50</v>
      </c>
      <c r="K91" s="267"/>
    </row>
    <row r="92" s="1" customFormat="1" ht="15" customHeight="1">
      <c r="B92" s="278"/>
      <c r="C92" s="253" t="s">
        <v>1497</v>
      </c>
      <c r="D92" s="253"/>
      <c r="E92" s="253"/>
      <c r="F92" s="276" t="s">
        <v>1475</v>
      </c>
      <c r="G92" s="277"/>
      <c r="H92" s="253" t="s">
        <v>1498</v>
      </c>
      <c r="I92" s="253" t="s">
        <v>1471</v>
      </c>
      <c r="J92" s="253">
        <v>255</v>
      </c>
      <c r="K92" s="267"/>
    </row>
    <row r="93" s="1" customFormat="1" ht="15" customHeight="1">
      <c r="B93" s="278"/>
      <c r="C93" s="253" t="s">
        <v>1499</v>
      </c>
      <c r="D93" s="253"/>
      <c r="E93" s="253"/>
      <c r="F93" s="276" t="s">
        <v>1469</v>
      </c>
      <c r="G93" s="277"/>
      <c r="H93" s="253" t="s">
        <v>1500</v>
      </c>
      <c r="I93" s="253" t="s">
        <v>1501</v>
      </c>
      <c r="J93" s="253"/>
      <c r="K93" s="267"/>
    </row>
    <row r="94" s="1" customFormat="1" ht="15" customHeight="1">
      <c r="B94" s="278"/>
      <c r="C94" s="253" t="s">
        <v>1502</v>
      </c>
      <c r="D94" s="253"/>
      <c r="E94" s="253"/>
      <c r="F94" s="276" t="s">
        <v>1469</v>
      </c>
      <c r="G94" s="277"/>
      <c r="H94" s="253" t="s">
        <v>1503</v>
      </c>
      <c r="I94" s="253" t="s">
        <v>1504</v>
      </c>
      <c r="J94" s="253"/>
      <c r="K94" s="267"/>
    </row>
    <row r="95" s="1" customFormat="1" ht="15" customHeight="1">
      <c r="B95" s="278"/>
      <c r="C95" s="253" t="s">
        <v>1505</v>
      </c>
      <c r="D95" s="253"/>
      <c r="E95" s="253"/>
      <c r="F95" s="276" t="s">
        <v>1469</v>
      </c>
      <c r="G95" s="277"/>
      <c r="H95" s="253" t="s">
        <v>1505</v>
      </c>
      <c r="I95" s="253" t="s">
        <v>1504</v>
      </c>
      <c r="J95" s="253"/>
      <c r="K95" s="267"/>
    </row>
    <row r="96" s="1" customFormat="1" ht="15" customHeight="1">
      <c r="B96" s="278"/>
      <c r="C96" s="253" t="s">
        <v>38</v>
      </c>
      <c r="D96" s="253"/>
      <c r="E96" s="253"/>
      <c r="F96" s="276" t="s">
        <v>1469</v>
      </c>
      <c r="G96" s="277"/>
      <c r="H96" s="253" t="s">
        <v>1506</v>
      </c>
      <c r="I96" s="253" t="s">
        <v>1504</v>
      </c>
      <c r="J96" s="253"/>
      <c r="K96" s="267"/>
    </row>
    <row r="97" s="1" customFormat="1" ht="15" customHeight="1">
      <c r="B97" s="278"/>
      <c r="C97" s="253" t="s">
        <v>48</v>
      </c>
      <c r="D97" s="253"/>
      <c r="E97" s="253"/>
      <c r="F97" s="276" t="s">
        <v>1469</v>
      </c>
      <c r="G97" s="277"/>
      <c r="H97" s="253" t="s">
        <v>1507</v>
      </c>
      <c r="I97" s="253" t="s">
        <v>1504</v>
      </c>
      <c r="J97" s="253"/>
      <c r="K97" s="267"/>
    </row>
    <row r="98" s="1" customFormat="1" ht="15" customHeight="1">
      <c r="B98" s="281"/>
      <c r="C98" s="282"/>
      <c r="D98" s="282"/>
      <c r="E98" s="282"/>
      <c r="F98" s="282"/>
      <c r="G98" s="282"/>
      <c r="H98" s="282"/>
      <c r="I98" s="282"/>
      <c r="J98" s="282"/>
      <c r="K98" s="283"/>
    </row>
    <row r="99" s="1" customFormat="1" ht="18.75" customHeight="1">
      <c r="B99" s="284"/>
      <c r="C99" s="285"/>
      <c r="D99" s="285"/>
      <c r="E99" s="285"/>
      <c r="F99" s="285"/>
      <c r="G99" s="285"/>
      <c r="H99" s="285"/>
      <c r="I99" s="285"/>
      <c r="J99" s="285"/>
      <c r="K99" s="284"/>
    </row>
    <row r="100" s="1" customFormat="1" ht="18.75" customHeight="1">
      <c r="B100" s="261"/>
      <c r="C100" s="261"/>
      <c r="D100" s="261"/>
      <c r="E100" s="261"/>
      <c r="F100" s="261"/>
      <c r="G100" s="261"/>
      <c r="H100" s="261"/>
      <c r="I100" s="261"/>
      <c r="J100" s="261"/>
      <c r="K100" s="261"/>
    </row>
    <row r="101" s="1" customFormat="1" ht="7.5" customHeight="1">
      <c r="B101" s="262"/>
      <c r="C101" s="263"/>
      <c r="D101" s="263"/>
      <c r="E101" s="263"/>
      <c r="F101" s="263"/>
      <c r="G101" s="263"/>
      <c r="H101" s="263"/>
      <c r="I101" s="263"/>
      <c r="J101" s="263"/>
      <c r="K101" s="264"/>
    </row>
    <row r="102" s="1" customFormat="1" ht="45" customHeight="1">
      <c r="B102" s="265"/>
      <c r="C102" s="266" t="s">
        <v>1508</v>
      </c>
      <c r="D102" s="266"/>
      <c r="E102" s="266"/>
      <c r="F102" s="266"/>
      <c r="G102" s="266"/>
      <c r="H102" s="266"/>
      <c r="I102" s="266"/>
      <c r="J102" s="266"/>
      <c r="K102" s="267"/>
    </row>
    <row r="103" s="1" customFormat="1" ht="17.25" customHeight="1">
      <c r="B103" s="265"/>
      <c r="C103" s="268" t="s">
        <v>1463</v>
      </c>
      <c r="D103" s="268"/>
      <c r="E103" s="268"/>
      <c r="F103" s="268" t="s">
        <v>1464</v>
      </c>
      <c r="G103" s="269"/>
      <c r="H103" s="268" t="s">
        <v>54</v>
      </c>
      <c r="I103" s="268" t="s">
        <v>57</v>
      </c>
      <c r="J103" s="268" t="s">
        <v>1465</v>
      </c>
      <c r="K103" s="267"/>
    </row>
    <row r="104" s="1" customFormat="1" ht="17.25" customHeight="1">
      <c r="B104" s="265"/>
      <c r="C104" s="270" t="s">
        <v>1466</v>
      </c>
      <c r="D104" s="270"/>
      <c r="E104" s="270"/>
      <c r="F104" s="271" t="s">
        <v>1467</v>
      </c>
      <c r="G104" s="272"/>
      <c r="H104" s="270"/>
      <c r="I104" s="270"/>
      <c r="J104" s="270" t="s">
        <v>1468</v>
      </c>
      <c r="K104" s="267"/>
    </row>
    <row r="105" s="1" customFormat="1" ht="5.25" customHeight="1">
      <c r="B105" s="265"/>
      <c r="C105" s="268"/>
      <c r="D105" s="268"/>
      <c r="E105" s="268"/>
      <c r="F105" s="268"/>
      <c r="G105" s="286"/>
      <c r="H105" s="268"/>
      <c r="I105" s="268"/>
      <c r="J105" s="268"/>
      <c r="K105" s="267"/>
    </row>
    <row r="106" s="1" customFormat="1" ht="15" customHeight="1">
      <c r="B106" s="265"/>
      <c r="C106" s="253" t="s">
        <v>53</v>
      </c>
      <c r="D106" s="275"/>
      <c r="E106" s="275"/>
      <c r="F106" s="276" t="s">
        <v>1469</v>
      </c>
      <c r="G106" s="253"/>
      <c r="H106" s="253" t="s">
        <v>1509</v>
      </c>
      <c r="I106" s="253" t="s">
        <v>1471</v>
      </c>
      <c r="J106" s="253">
        <v>20</v>
      </c>
      <c r="K106" s="267"/>
    </row>
    <row r="107" s="1" customFormat="1" ht="15" customHeight="1">
      <c r="B107" s="265"/>
      <c r="C107" s="253" t="s">
        <v>1472</v>
      </c>
      <c r="D107" s="253"/>
      <c r="E107" s="253"/>
      <c r="F107" s="276" t="s">
        <v>1469</v>
      </c>
      <c r="G107" s="253"/>
      <c r="H107" s="253" t="s">
        <v>1509</v>
      </c>
      <c r="I107" s="253" t="s">
        <v>1471</v>
      </c>
      <c r="J107" s="253">
        <v>120</v>
      </c>
      <c r="K107" s="267"/>
    </row>
    <row r="108" s="1" customFormat="1" ht="15" customHeight="1">
      <c r="B108" s="278"/>
      <c r="C108" s="253" t="s">
        <v>1474</v>
      </c>
      <c r="D108" s="253"/>
      <c r="E108" s="253"/>
      <c r="F108" s="276" t="s">
        <v>1475</v>
      </c>
      <c r="G108" s="253"/>
      <c r="H108" s="253" t="s">
        <v>1509</v>
      </c>
      <c r="I108" s="253" t="s">
        <v>1471</v>
      </c>
      <c r="J108" s="253">
        <v>50</v>
      </c>
      <c r="K108" s="267"/>
    </row>
    <row r="109" s="1" customFormat="1" ht="15" customHeight="1">
      <c r="B109" s="278"/>
      <c r="C109" s="253" t="s">
        <v>1477</v>
      </c>
      <c r="D109" s="253"/>
      <c r="E109" s="253"/>
      <c r="F109" s="276" t="s">
        <v>1469</v>
      </c>
      <c r="G109" s="253"/>
      <c r="H109" s="253" t="s">
        <v>1509</v>
      </c>
      <c r="I109" s="253" t="s">
        <v>1479</v>
      </c>
      <c r="J109" s="253"/>
      <c r="K109" s="267"/>
    </row>
    <row r="110" s="1" customFormat="1" ht="15" customHeight="1">
      <c r="B110" s="278"/>
      <c r="C110" s="253" t="s">
        <v>1488</v>
      </c>
      <c r="D110" s="253"/>
      <c r="E110" s="253"/>
      <c r="F110" s="276" t="s">
        <v>1475</v>
      </c>
      <c r="G110" s="253"/>
      <c r="H110" s="253" t="s">
        <v>1509</v>
      </c>
      <c r="I110" s="253" t="s">
        <v>1471</v>
      </c>
      <c r="J110" s="253">
        <v>50</v>
      </c>
      <c r="K110" s="267"/>
    </row>
    <row r="111" s="1" customFormat="1" ht="15" customHeight="1">
      <c r="B111" s="278"/>
      <c r="C111" s="253" t="s">
        <v>1496</v>
      </c>
      <c r="D111" s="253"/>
      <c r="E111" s="253"/>
      <c r="F111" s="276" t="s">
        <v>1475</v>
      </c>
      <c r="G111" s="253"/>
      <c r="H111" s="253" t="s">
        <v>1509</v>
      </c>
      <c r="I111" s="253" t="s">
        <v>1471</v>
      </c>
      <c r="J111" s="253">
        <v>50</v>
      </c>
      <c r="K111" s="267"/>
    </row>
    <row r="112" s="1" customFormat="1" ht="15" customHeight="1">
      <c r="B112" s="278"/>
      <c r="C112" s="253" t="s">
        <v>1494</v>
      </c>
      <c r="D112" s="253"/>
      <c r="E112" s="253"/>
      <c r="F112" s="276" t="s">
        <v>1475</v>
      </c>
      <c r="G112" s="253"/>
      <c r="H112" s="253" t="s">
        <v>1509</v>
      </c>
      <c r="I112" s="253" t="s">
        <v>1471</v>
      </c>
      <c r="J112" s="253">
        <v>50</v>
      </c>
      <c r="K112" s="267"/>
    </row>
    <row r="113" s="1" customFormat="1" ht="15" customHeight="1">
      <c r="B113" s="278"/>
      <c r="C113" s="253" t="s">
        <v>53</v>
      </c>
      <c r="D113" s="253"/>
      <c r="E113" s="253"/>
      <c r="F113" s="276" t="s">
        <v>1469</v>
      </c>
      <c r="G113" s="253"/>
      <c r="H113" s="253" t="s">
        <v>1510</v>
      </c>
      <c r="I113" s="253" t="s">
        <v>1471</v>
      </c>
      <c r="J113" s="253">
        <v>20</v>
      </c>
      <c r="K113" s="267"/>
    </row>
    <row r="114" s="1" customFormat="1" ht="15" customHeight="1">
      <c r="B114" s="278"/>
      <c r="C114" s="253" t="s">
        <v>1511</v>
      </c>
      <c r="D114" s="253"/>
      <c r="E114" s="253"/>
      <c r="F114" s="276" t="s">
        <v>1469</v>
      </c>
      <c r="G114" s="253"/>
      <c r="H114" s="253" t="s">
        <v>1512</v>
      </c>
      <c r="I114" s="253" t="s">
        <v>1471</v>
      </c>
      <c r="J114" s="253">
        <v>120</v>
      </c>
      <c r="K114" s="267"/>
    </row>
    <row r="115" s="1" customFormat="1" ht="15" customHeight="1">
      <c r="B115" s="278"/>
      <c r="C115" s="253" t="s">
        <v>38</v>
      </c>
      <c r="D115" s="253"/>
      <c r="E115" s="253"/>
      <c r="F115" s="276" t="s">
        <v>1469</v>
      </c>
      <c r="G115" s="253"/>
      <c r="H115" s="253" t="s">
        <v>1513</v>
      </c>
      <c r="I115" s="253" t="s">
        <v>1504</v>
      </c>
      <c r="J115" s="253"/>
      <c r="K115" s="267"/>
    </row>
    <row r="116" s="1" customFormat="1" ht="15" customHeight="1">
      <c r="B116" s="278"/>
      <c r="C116" s="253" t="s">
        <v>48</v>
      </c>
      <c r="D116" s="253"/>
      <c r="E116" s="253"/>
      <c r="F116" s="276" t="s">
        <v>1469</v>
      </c>
      <c r="G116" s="253"/>
      <c r="H116" s="253" t="s">
        <v>1514</v>
      </c>
      <c r="I116" s="253" t="s">
        <v>1504</v>
      </c>
      <c r="J116" s="253"/>
      <c r="K116" s="267"/>
    </row>
    <row r="117" s="1" customFormat="1" ht="15" customHeight="1">
      <c r="B117" s="278"/>
      <c r="C117" s="253" t="s">
        <v>57</v>
      </c>
      <c r="D117" s="253"/>
      <c r="E117" s="253"/>
      <c r="F117" s="276" t="s">
        <v>1469</v>
      </c>
      <c r="G117" s="253"/>
      <c r="H117" s="253" t="s">
        <v>1515</v>
      </c>
      <c r="I117" s="253" t="s">
        <v>1516</v>
      </c>
      <c r="J117" s="253"/>
      <c r="K117" s="267"/>
    </row>
    <row r="118" s="1" customFormat="1" ht="15" customHeight="1">
      <c r="B118" s="281"/>
      <c r="C118" s="287"/>
      <c r="D118" s="287"/>
      <c r="E118" s="287"/>
      <c r="F118" s="287"/>
      <c r="G118" s="287"/>
      <c r="H118" s="287"/>
      <c r="I118" s="287"/>
      <c r="J118" s="287"/>
      <c r="K118" s="283"/>
    </row>
    <row r="119" s="1" customFormat="1" ht="18.75" customHeight="1">
      <c r="B119" s="288"/>
      <c r="C119" s="289"/>
      <c r="D119" s="289"/>
      <c r="E119" s="289"/>
      <c r="F119" s="290"/>
      <c r="G119" s="289"/>
      <c r="H119" s="289"/>
      <c r="I119" s="289"/>
      <c r="J119" s="289"/>
      <c r="K119" s="288"/>
    </row>
    <row r="120" s="1" customFormat="1" ht="18.75" customHeight="1">
      <c r="B120" s="261"/>
      <c r="C120" s="261"/>
      <c r="D120" s="261"/>
      <c r="E120" s="261"/>
      <c r="F120" s="261"/>
      <c r="G120" s="261"/>
      <c r="H120" s="261"/>
      <c r="I120" s="261"/>
      <c r="J120" s="261"/>
      <c r="K120" s="261"/>
    </row>
    <row r="121" s="1" customFormat="1" ht="7.5" customHeight="1">
      <c r="B121" s="291"/>
      <c r="C121" s="292"/>
      <c r="D121" s="292"/>
      <c r="E121" s="292"/>
      <c r="F121" s="292"/>
      <c r="G121" s="292"/>
      <c r="H121" s="292"/>
      <c r="I121" s="292"/>
      <c r="J121" s="292"/>
      <c r="K121" s="293"/>
    </row>
    <row r="122" s="1" customFormat="1" ht="45" customHeight="1">
      <c r="B122" s="294"/>
      <c r="C122" s="244" t="s">
        <v>1517</v>
      </c>
      <c r="D122" s="244"/>
      <c r="E122" s="244"/>
      <c r="F122" s="244"/>
      <c r="G122" s="244"/>
      <c r="H122" s="244"/>
      <c r="I122" s="244"/>
      <c r="J122" s="244"/>
      <c r="K122" s="295"/>
    </row>
    <row r="123" s="1" customFormat="1" ht="17.25" customHeight="1">
      <c r="B123" s="296"/>
      <c r="C123" s="268" t="s">
        <v>1463</v>
      </c>
      <c r="D123" s="268"/>
      <c r="E123" s="268"/>
      <c r="F123" s="268" t="s">
        <v>1464</v>
      </c>
      <c r="G123" s="269"/>
      <c r="H123" s="268" t="s">
        <v>54</v>
      </c>
      <c r="I123" s="268" t="s">
        <v>57</v>
      </c>
      <c r="J123" s="268" t="s">
        <v>1465</v>
      </c>
      <c r="K123" s="297"/>
    </row>
    <row r="124" s="1" customFormat="1" ht="17.25" customHeight="1">
      <c r="B124" s="296"/>
      <c r="C124" s="270" t="s">
        <v>1466</v>
      </c>
      <c r="D124" s="270"/>
      <c r="E124" s="270"/>
      <c r="F124" s="271" t="s">
        <v>1467</v>
      </c>
      <c r="G124" s="272"/>
      <c r="H124" s="270"/>
      <c r="I124" s="270"/>
      <c r="J124" s="270" t="s">
        <v>1468</v>
      </c>
      <c r="K124" s="297"/>
    </row>
    <row r="125" s="1" customFormat="1" ht="5.25" customHeight="1">
      <c r="B125" s="298"/>
      <c r="C125" s="273"/>
      <c r="D125" s="273"/>
      <c r="E125" s="273"/>
      <c r="F125" s="273"/>
      <c r="G125" s="299"/>
      <c r="H125" s="273"/>
      <c r="I125" s="273"/>
      <c r="J125" s="273"/>
      <c r="K125" s="300"/>
    </row>
    <row r="126" s="1" customFormat="1" ht="15" customHeight="1">
      <c r="B126" s="298"/>
      <c r="C126" s="253" t="s">
        <v>1472</v>
      </c>
      <c r="D126" s="275"/>
      <c r="E126" s="275"/>
      <c r="F126" s="276" t="s">
        <v>1469</v>
      </c>
      <c r="G126" s="253"/>
      <c r="H126" s="253" t="s">
        <v>1509</v>
      </c>
      <c r="I126" s="253" t="s">
        <v>1471</v>
      </c>
      <c r="J126" s="253">
        <v>120</v>
      </c>
      <c r="K126" s="301"/>
    </row>
    <row r="127" s="1" customFormat="1" ht="15" customHeight="1">
      <c r="B127" s="298"/>
      <c r="C127" s="253" t="s">
        <v>1518</v>
      </c>
      <c r="D127" s="253"/>
      <c r="E127" s="253"/>
      <c r="F127" s="276" t="s">
        <v>1469</v>
      </c>
      <c r="G127" s="253"/>
      <c r="H127" s="253" t="s">
        <v>1519</v>
      </c>
      <c r="I127" s="253" t="s">
        <v>1471</v>
      </c>
      <c r="J127" s="253" t="s">
        <v>1520</v>
      </c>
      <c r="K127" s="301"/>
    </row>
    <row r="128" s="1" customFormat="1" ht="15" customHeight="1">
      <c r="B128" s="298"/>
      <c r="C128" s="253" t="s">
        <v>85</v>
      </c>
      <c r="D128" s="253"/>
      <c r="E128" s="253"/>
      <c r="F128" s="276" t="s">
        <v>1469</v>
      </c>
      <c r="G128" s="253"/>
      <c r="H128" s="253" t="s">
        <v>1521</v>
      </c>
      <c r="I128" s="253" t="s">
        <v>1471</v>
      </c>
      <c r="J128" s="253" t="s">
        <v>1520</v>
      </c>
      <c r="K128" s="301"/>
    </row>
    <row r="129" s="1" customFormat="1" ht="15" customHeight="1">
      <c r="B129" s="298"/>
      <c r="C129" s="253" t="s">
        <v>1480</v>
      </c>
      <c r="D129" s="253"/>
      <c r="E129" s="253"/>
      <c r="F129" s="276" t="s">
        <v>1475</v>
      </c>
      <c r="G129" s="253"/>
      <c r="H129" s="253" t="s">
        <v>1481</v>
      </c>
      <c r="I129" s="253" t="s">
        <v>1471</v>
      </c>
      <c r="J129" s="253">
        <v>15</v>
      </c>
      <c r="K129" s="301"/>
    </row>
    <row r="130" s="1" customFormat="1" ht="15" customHeight="1">
      <c r="B130" s="298"/>
      <c r="C130" s="279" t="s">
        <v>1482</v>
      </c>
      <c r="D130" s="279"/>
      <c r="E130" s="279"/>
      <c r="F130" s="280" t="s">
        <v>1475</v>
      </c>
      <c r="G130" s="279"/>
      <c r="H130" s="279" t="s">
        <v>1483</v>
      </c>
      <c r="I130" s="279" t="s">
        <v>1471</v>
      </c>
      <c r="J130" s="279">
        <v>15</v>
      </c>
      <c r="K130" s="301"/>
    </row>
    <row r="131" s="1" customFormat="1" ht="15" customHeight="1">
      <c r="B131" s="298"/>
      <c r="C131" s="279" t="s">
        <v>1484</v>
      </c>
      <c r="D131" s="279"/>
      <c r="E131" s="279"/>
      <c r="F131" s="280" t="s">
        <v>1475</v>
      </c>
      <c r="G131" s="279"/>
      <c r="H131" s="279" t="s">
        <v>1485</v>
      </c>
      <c r="I131" s="279" t="s">
        <v>1471</v>
      </c>
      <c r="J131" s="279">
        <v>20</v>
      </c>
      <c r="K131" s="301"/>
    </row>
    <row r="132" s="1" customFormat="1" ht="15" customHeight="1">
      <c r="B132" s="298"/>
      <c r="C132" s="279" t="s">
        <v>1486</v>
      </c>
      <c r="D132" s="279"/>
      <c r="E132" s="279"/>
      <c r="F132" s="280" t="s">
        <v>1475</v>
      </c>
      <c r="G132" s="279"/>
      <c r="H132" s="279" t="s">
        <v>1487</v>
      </c>
      <c r="I132" s="279" t="s">
        <v>1471</v>
      </c>
      <c r="J132" s="279">
        <v>20</v>
      </c>
      <c r="K132" s="301"/>
    </row>
    <row r="133" s="1" customFormat="1" ht="15" customHeight="1">
      <c r="B133" s="298"/>
      <c r="C133" s="253" t="s">
        <v>1474</v>
      </c>
      <c r="D133" s="253"/>
      <c r="E133" s="253"/>
      <c r="F133" s="276" t="s">
        <v>1475</v>
      </c>
      <c r="G133" s="253"/>
      <c r="H133" s="253" t="s">
        <v>1509</v>
      </c>
      <c r="I133" s="253" t="s">
        <v>1471</v>
      </c>
      <c r="J133" s="253">
        <v>50</v>
      </c>
      <c r="K133" s="301"/>
    </row>
    <row r="134" s="1" customFormat="1" ht="15" customHeight="1">
      <c r="B134" s="298"/>
      <c r="C134" s="253" t="s">
        <v>1488</v>
      </c>
      <c r="D134" s="253"/>
      <c r="E134" s="253"/>
      <c r="F134" s="276" t="s">
        <v>1475</v>
      </c>
      <c r="G134" s="253"/>
      <c r="H134" s="253" t="s">
        <v>1509</v>
      </c>
      <c r="I134" s="253" t="s">
        <v>1471</v>
      </c>
      <c r="J134" s="253">
        <v>50</v>
      </c>
      <c r="K134" s="301"/>
    </row>
    <row r="135" s="1" customFormat="1" ht="15" customHeight="1">
      <c r="B135" s="298"/>
      <c r="C135" s="253" t="s">
        <v>1494</v>
      </c>
      <c r="D135" s="253"/>
      <c r="E135" s="253"/>
      <c r="F135" s="276" t="s">
        <v>1475</v>
      </c>
      <c r="G135" s="253"/>
      <c r="H135" s="253" t="s">
        <v>1509</v>
      </c>
      <c r="I135" s="253" t="s">
        <v>1471</v>
      </c>
      <c r="J135" s="253">
        <v>50</v>
      </c>
      <c r="K135" s="301"/>
    </row>
    <row r="136" s="1" customFormat="1" ht="15" customHeight="1">
      <c r="B136" s="298"/>
      <c r="C136" s="253" t="s">
        <v>1496</v>
      </c>
      <c r="D136" s="253"/>
      <c r="E136" s="253"/>
      <c r="F136" s="276" t="s">
        <v>1475</v>
      </c>
      <c r="G136" s="253"/>
      <c r="H136" s="253" t="s">
        <v>1509</v>
      </c>
      <c r="I136" s="253" t="s">
        <v>1471</v>
      </c>
      <c r="J136" s="253">
        <v>50</v>
      </c>
      <c r="K136" s="301"/>
    </row>
    <row r="137" s="1" customFormat="1" ht="15" customHeight="1">
      <c r="B137" s="298"/>
      <c r="C137" s="253" t="s">
        <v>1497</v>
      </c>
      <c r="D137" s="253"/>
      <c r="E137" s="253"/>
      <c r="F137" s="276" t="s">
        <v>1475</v>
      </c>
      <c r="G137" s="253"/>
      <c r="H137" s="253" t="s">
        <v>1522</v>
      </c>
      <c r="I137" s="253" t="s">
        <v>1471</v>
      </c>
      <c r="J137" s="253">
        <v>255</v>
      </c>
      <c r="K137" s="301"/>
    </row>
    <row r="138" s="1" customFormat="1" ht="15" customHeight="1">
      <c r="B138" s="298"/>
      <c r="C138" s="253" t="s">
        <v>1499</v>
      </c>
      <c r="D138" s="253"/>
      <c r="E138" s="253"/>
      <c r="F138" s="276" t="s">
        <v>1469</v>
      </c>
      <c r="G138" s="253"/>
      <c r="H138" s="253" t="s">
        <v>1523</v>
      </c>
      <c r="I138" s="253" t="s">
        <v>1501</v>
      </c>
      <c r="J138" s="253"/>
      <c r="K138" s="301"/>
    </row>
    <row r="139" s="1" customFormat="1" ht="15" customHeight="1">
      <c r="B139" s="298"/>
      <c r="C139" s="253" t="s">
        <v>1502</v>
      </c>
      <c r="D139" s="253"/>
      <c r="E139" s="253"/>
      <c r="F139" s="276" t="s">
        <v>1469</v>
      </c>
      <c r="G139" s="253"/>
      <c r="H139" s="253" t="s">
        <v>1524</v>
      </c>
      <c r="I139" s="253" t="s">
        <v>1504</v>
      </c>
      <c r="J139" s="253"/>
      <c r="K139" s="301"/>
    </row>
    <row r="140" s="1" customFormat="1" ht="15" customHeight="1">
      <c r="B140" s="298"/>
      <c r="C140" s="253" t="s">
        <v>1505</v>
      </c>
      <c r="D140" s="253"/>
      <c r="E140" s="253"/>
      <c r="F140" s="276" t="s">
        <v>1469</v>
      </c>
      <c r="G140" s="253"/>
      <c r="H140" s="253" t="s">
        <v>1505</v>
      </c>
      <c r="I140" s="253" t="s">
        <v>1504</v>
      </c>
      <c r="J140" s="253"/>
      <c r="K140" s="301"/>
    </row>
    <row r="141" s="1" customFormat="1" ht="15" customHeight="1">
      <c r="B141" s="298"/>
      <c r="C141" s="253" t="s">
        <v>38</v>
      </c>
      <c r="D141" s="253"/>
      <c r="E141" s="253"/>
      <c r="F141" s="276" t="s">
        <v>1469</v>
      </c>
      <c r="G141" s="253"/>
      <c r="H141" s="253" t="s">
        <v>1525</v>
      </c>
      <c r="I141" s="253" t="s">
        <v>1504</v>
      </c>
      <c r="J141" s="253"/>
      <c r="K141" s="301"/>
    </row>
    <row r="142" s="1" customFormat="1" ht="15" customHeight="1">
      <c r="B142" s="298"/>
      <c r="C142" s="253" t="s">
        <v>1526</v>
      </c>
      <c r="D142" s="253"/>
      <c r="E142" s="253"/>
      <c r="F142" s="276" t="s">
        <v>1469</v>
      </c>
      <c r="G142" s="253"/>
      <c r="H142" s="253" t="s">
        <v>1527</v>
      </c>
      <c r="I142" s="253" t="s">
        <v>1504</v>
      </c>
      <c r="J142" s="253"/>
      <c r="K142" s="301"/>
    </row>
    <row r="143" s="1" customFormat="1" ht="15" customHeight="1">
      <c r="B143" s="302"/>
      <c r="C143" s="303"/>
      <c r="D143" s="303"/>
      <c r="E143" s="303"/>
      <c r="F143" s="303"/>
      <c r="G143" s="303"/>
      <c r="H143" s="303"/>
      <c r="I143" s="303"/>
      <c r="J143" s="303"/>
      <c r="K143" s="304"/>
    </row>
    <row r="144" s="1" customFormat="1" ht="18.75" customHeight="1">
      <c r="B144" s="289"/>
      <c r="C144" s="289"/>
      <c r="D144" s="289"/>
      <c r="E144" s="289"/>
      <c r="F144" s="290"/>
      <c r="G144" s="289"/>
      <c r="H144" s="289"/>
      <c r="I144" s="289"/>
      <c r="J144" s="289"/>
      <c r="K144" s="289"/>
    </row>
    <row r="145" s="1" customFormat="1" ht="18.75" customHeight="1">
      <c r="B145" s="261"/>
      <c r="C145" s="261"/>
      <c r="D145" s="261"/>
      <c r="E145" s="261"/>
      <c r="F145" s="261"/>
      <c r="G145" s="261"/>
      <c r="H145" s="261"/>
      <c r="I145" s="261"/>
      <c r="J145" s="261"/>
      <c r="K145" s="261"/>
    </row>
    <row r="146" s="1" customFormat="1" ht="7.5" customHeight="1">
      <c r="B146" s="262"/>
      <c r="C146" s="263"/>
      <c r="D146" s="263"/>
      <c r="E146" s="263"/>
      <c r="F146" s="263"/>
      <c r="G146" s="263"/>
      <c r="H146" s="263"/>
      <c r="I146" s="263"/>
      <c r="J146" s="263"/>
      <c r="K146" s="264"/>
    </row>
    <row r="147" s="1" customFormat="1" ht="45" customHeight="1">
      <c r="B147" s="265"/>
      <c r="C147" s="266" t="s">
        <v>1528</v>
      </c>
      <c r="D147" s="266"/>
      <c r="E147" s="266"/>
      <c r="F147" s="266"/>
      <c r="G147" s="266"/>
      <c r="H147" s="266"/>
      <c r="I147" s="266"/>
      <c r="J147" s="266"/>
      <c r="K147" s="267"/>
    </row>
    <row r="148" s="1" customFormat="1" ht="17.25" customHeight="1">
      <c r="B148" s="265"/>
      <c r="C148" s="268" t="s">
        <v>1463</v>
      </c>
      <c r="D148" s="268"/>
      <c r="E148" s="268"/>
      <c r="F148" s="268" t="s">
        <v>1464</v>
      </c>
      <c r="G148" s="269"/>
      <c r="H148" s="268" t="s">
        <v>54</v>
      </c>
      <c r="I148" s="268" t="s">
        <v>57</v>
      </c>
      <c r="J148" s="268" t="s">
        <v>1465</v>
      </c>
      <c r="K148" s="267"/>
    </row>
    <row r="149" s="1" customFormat="1" ht="17.25" customHeight="1">
      <c r="B149" s="265"/>
      <c r="C149" s="270" t="s">
        <v>1466</v>
      </c>
      <c r="D149" s="270"/>
      <c r="E149" s="270"/>
      <c r="F149" s="271" t="s">
        <v>1467</v>
      </c>
      <c r="G149" s="272"/>
      <c r="H149" s="270"/>
      <c r="I149" s="270"/>
      <c r="J149" s="270" t="s">
        <v>1468</v>
      </c>
      <c r="K149" s="267"/>
    </row>
    <row r="150" s="1" customFormat="1" ht="5.25" customHeight="1">
      <c r="B150" s="278"/>
      <c r="C150" s="273"/>
      <c r="D150" s="273"/>
      <c r="E150" s="273"/>
      <c r="F150" s="273"/>
      <c r="G150" s="274"/>
      <c r="H150" s="273"/>
      <c r="I150" s="273"/>
      <c r="J150" s="273"/>
      <c r="K150" s="301"/>
    </row>
    <row r="151" s="1" customFormat="1" ht="15" customHeight="1">
      <c r="B151" s="278"/>
      <c r="C151" s="305" t="s">
        <v>1472</v>
      </c>
      <c r="D151" s="253"/>
      <c r="E151" s="253"/>
      <c r="F151" s="306" t="s">
        <v>1469</v>
      </c>
      <c r="G151" s="253"/>
      <c r="H151" s="305" t="s">
        <v>1509</v>
      </c>
      <c r="I151" s="305" t="s">
        <v>1471</v>
      </c>
      <c r="J151" s="305">
        <v>120</v>
      </c>
      <c r="K151" s="301"/>
    </row>
    <row r="152" s="1" customFormat="1" ht="15" customHeight="1">
      <c r="B152" s="278"/>
      <c r="C152" s="305" t="s">
        <v>1518</v>
      </c>
      <c r="D152" s="253"/>
      <c r="E152" s="253"/>
      <c r="F152" s="306" t="s">
        <v>1469</v>
      </c>
      <c r="G152" s="253"/>
      <c r="H152" s="305" t="s">
        <v>1529</v>
      </c>
      <c r="I152" s="305" t="s">
        <v>1471</v>
      </c>
      <c r="J152" s="305" t="s">
        <v>1520</v>
      </c>
      <c r="K152" s="301"/>
    </row>
    <row r="153" s="1" customFormat="1" ht="15" customHeight="1">
      <c r="B153" s="278"/>
      <c r="C153" s="305" t="s">
        <v>85</v>
      </c>
      <c r="D153" s="253"/>
      <c r="E153" s="253"/>
      <c r="F153" s="306" t="s">
        <v>1469</v>
      </c>
      <c r="G153" s="253"/>
      <c r="H153" s="305" t="s">
        <v>1530</v>
      </c>
      <c r="I153" s="305" t="s">
        <v>1471</v>
      </c>
      <c r="J153" s="305" t="s">
        <v>1520</v>
      </c>
      <c r="K153" s="301"/>
    </row>
    <row r="154" s="1" customFormat="1" ht="15" customHeight="1">
      <c r="B154" s="278"/>
      <c r="C154" s="305" t="s">
        <v>1474</v>
      </c>
      <c r="D154" s="253"/>
      <c r="E154" s="253"/>
      <c r="F154" s="306" t="s">
        <v>1475</v>
      </c>
      <c r="G154" s="253"/>
      <c r="H154" s="305" t="s">
        <v>1509</v>
      </c>
      <c r="I154" s="305" t="s">
        <v>1471</v>
      </c>
      <c r="J154" s="305">
        <v>50</v>
      </c>
      <c r="K154" s="301"/>
    </row>
    <row r="155" s="1" customFormat="1" ht="15" customHeight="1">
      <c r="B155" s="278"/>
      <c r="C155" s="305" t="s">
        <v>1477</v>
      </c>
      <c r="D155" s="253"/>
      <c r="E155" s="253"/>
      <c r="F155" s="306" t="s">
        <v>1469</v>
      </c>
      <c r="G155" s="253"/>
      <c r="H155" s="305" t="s">
        <v>1509</v>
      </c>
      <c r="I155" s="305" t="s">
        <v>1479</v>
      </c>
      <c r="J155" s="305"/>
      <c r="K155" s="301"/>
    </row>
    <row r="156" s="1" customFormat="1" ht="15" customHeight="1">
      <c r="B156" s="278"/>
      <c r="C156" s="305" t="s">
        <v>1488</v>
      </c>
      <c r="D156" s="253"/>
      <c r="E156" s="253"/>
      <c r="F156" s="306" t="s">
        <v>1475</v>
      </c>
      <c r="G156" s="253"/>
      <c r="H156" s="305" t="s">
        <v>1509</v>
      </c>
      <c r="I156" s="305" t="s">
        <v>1471</v>
      </c>
      <c r="J156" s="305">
        <v>50</v>
      </c>
      <c r="K156" s="301"/>
    </row>
    <row r="157" s="1" customFormat="1" ht="15" customHeight="1">
      <c r="B157" s="278"/>
      <c r="C157" s="305" t="s">
        <v>1496</v>
      </c>
      <c r="D157" s="253"/>
      <c r="E157" s="253"/>
      <c r="F157" s="306" t="s">
        <v>1475</v>
      </c>
      <c r="G157" s="253"/>
      <c r="H157" s="305" t="s">
        <v>1509</v>
      </c>
      <c r="I157" s="305" t="s">
        <v>1471</v>
      </c>
      <c r="J157" s="305">
        <v>50</v>
      </c>
      <c r="K157" s="301"/>
    </row>
    <row r="158" s="1" customFormat="1" ht="15" customHeight="1">
      <c r="B158" s="278"/>
      <c r="C158" s="305" t="s">
        <v>1494</v>
      </c>
      <c r="D158" s="253"/>
      <c r="E158" s="253"/>
      <c r="F158" s="306" t="s">
        <v>1475</v>
      </c>
      <c r="G158" s="253"/>
      <c r="H158" s="305" t="s">
        <v>1509</v>
      </c>
      <c r="I158" s="305" t="s">
        <v>1471</v>
      </c>
      <c r="J158" s="305">
        <v>50</v>
      </c>
      <c r="K158" s="301"/>
    </row>
    <row r="159" s="1" customFormat="1" ht="15" customHeight="1">
      <c r="B159" s="278"/>
      <c r="C159" s="305" t="s">
        <v>150</v>
      </c>
      <c r="D159" s="253"/>
      <c r="E159" s="253"/>
      <c r="F159" s="306" t="s">
        <v>1469</v>
      </c>
      <c r="G159" s="253"/>
      <c r="H159" s="305" t="s">
        <v>1531</v>
      </c>
      <c r="I159" s="305" t="s">
        <v>1471</v>
      </c>
      <c r="J159" s="305" t="s">
        <v>1532</v>
      </c>
      <c r="K159" s="301"/>
    </row>
    <row r="160" s="1" customFormat="1" ht="15" customHeight="1">
      <c r="B160" s="278"/>
      <c r="C160" s="305" t="s">
        <v>1533</v>
      </c>
      <c r="D160" s="253"/>
      <c r="E160" s="253"/>
      <c r="F160" s="306" t="s">
        <v>1469</v>
      </c>
      <c r="G160" s="253"/>
      <c r="H160" s="305" t="s">
        <v>1534</v>
      </c>
      <c r="I160" s="305" t="s">
        <v>1504</v>
      </c>
      <c r="J160" s="305"/>
      <c r="K160" s="301"/>
    </row>
    <row r="161" s="1" customFormat="1" ht="15" customHeight="1">
      <c r="B161" s="307"/>
      <c r="C161" s="287"/>
      <c r="D161" s="287"/>
      <c r="E161" s="287"/>
      <c r="F161" s="287"/>
      <c r="G161" s="287"/>
      <c r="H161" s="287"/>
      <c r="I161" s="287"/>
      <c r="J161" s="287"/>
      <c r="K161" s="308"/>
    </row>
    <row r="162" s="1" customFormat="1" ht="18.75" customHeight="1">
      <c r="B162" s="289"/>
      <c r="C162" s="299"/>
      <c r="D162" s="299"/>
      <c r="E162" s="299"/>
      <c r="F162" s="309"/>
      <c r="G162" s="299"/>
      <c r="H162" s="299"/>
      <c r="I162" s="299"/>
      <c r="J162" s="299"/>
      <c r="K162" s="289"/>
    </row>
    <row r="163" s="1" customFormat="1" ht="18.75" customHeight="1">
      <c r="B163" s="261"/>
      <c r="C163" s="261"/>
      <c r="D163" s="261"/>
      <c r="E163" s="261"/>
      <c r="F163" s="261"/>
      <c r="G163" s="261"/>
      <c r="H163" s="261"/>
      <c r="I163" s="261"/>
      <c r="J163" s="261"/>
      <c r="K163" s="261"/>
    </row>
    <row r="164" s="1" customFormat="1" ht="7.5" customHeight="1">
      <c r="B164" s="240"/>
      <c r="C164" s="241"/>
      <c r="D164" s="241"/>
      <c r="E164" s="241"/>
      <c r="F164" s="241"/>
      <c r="G164" s="241"/>
      <c r="H164" s="241"/>
      <c r="I164" s="241"/>
      <c r="J164" s="241"/>
      <c r="K164" s="242"/>
    </row>
    <row r="165" s="1" customFormat="1" ht="45" customHeight="1">
      <c r="B165" s="243"/>
      <c r="C165" s="244" t="s">
        <v>1535</v>
      </c>
      <c r="D165" s="244"/>
      <c r="E165" s="244"/>
      <c r="F165" s="244"/>
      <c r="G165" s="244"/>
      <c r="H165" s="244"/>
      <c r="I165" s="244"/>
      <c r="J165" s="244"/>
      <c r="K165" s="245"/>
    </row>
    <row r="166" s="1" customFormat="1" ht="17.25" customHeight="1">
      <c r="B166" s="243"/>
      <c r="C166" s="268" t="s">
        <v>1463</v>
      </c>
      <c r="D166" s="268"/>
      <c r="E166" s="268"/>
      <c r="F166" s="268" t="s">
        <v>1464</v>
      </c>
      <c r="G166" s="310"/>
      <c r="H166" s="311" t="s">
        <v>54</v>
      </c>
      <c r="I166" s="311" t="s">
        <v>57</v>
      </c>
      <c r="J166" s="268" t="s">
        <v>1465</v>
      </c>
      <c r="K166" s="245"/>
    </row>
    <row r="167" s="1" customFormat="1" ht="17.25" customHeight="1">
      <c r="B167" s="246"/>
      <c r="C167" s="270" t="s">
        <v>1466</v>
      </c>
      <c r="D167" s="270"/>
      <c r="E167" s="270"/>
      <c r="F167" s="271" t="s">
        <v>1467</v>
      </c>
      <c r="G167" s="312"/>
      <c r="H167" s="313"/>
      <c r="I167" s="313"/>
      <c r="J167" s="270" t="s">
        <v>1468</v>
      </c>
      <c r="K167" s="248"/>
    </row>
    <row r="168" s="1" customFormat="1" ht="5.25" customHeight="1">
      <c r="B168" s="278"/>
      <c r="C168" s="273"/>
      <c r="D168" s="273"/>
      <c r="E168" s="273"/>
      <c r="F168" s="273"/>
      <c r="G168" s="274"/>
      <c r="H168" s="273"/>
      <c r="I168" s="273"/>
      <c r="J168" s="273"/>
      <c r="K168" s="301"/>
    </row>
    <row r="169" s="1" customFormat="1" ht="15" customHeight="1">
      <c r="B169" s="278"/>
      <c r="C169" s="253" t="s">
        <v>1472</v>
      </c>
      <c r="D169" s="253"/>
      <c r="E169" s="253"/>
      <c r="F169" s="276" t="s">
        <v>1469</v>
      </c>
      <c r="G169" s="253"/>
      <c r="H169" s="253" t="s">
        <v>1509</v>
      </c>
      <c r="I169" s="253" t="s">
        <v>1471</v>
      </c>
      <c r="J169" s="253">
        <v>120</v>
      </c>
      <c r="K169" s="301"/>
    </row>
    <row r="170" s="1" customFormat="1" ht="15" customHeight="1">
      <c r="B170" s="278"/>
      <c r="C170" s="253" t="s">
        <v>1518</v>
      </c>
      <c r="D170" s="253"/>
      <c r="E170" s="253"/>
      <c r="F170" s="276" t="s">
        <v>1469</v>
      </c>
      <c r="G170" s="253"/>
      <c r="H170" s="253" t="s">
        <v>1519</v>
      </c>
      <c r="I170" s="253" t="s">
        <v>1471</v>
      </c>
      <c r="J170" s="253" t="s">
        <v>1520</v>
      </c>
      <c r="K170" s="301"/>
    </row>
    <row r="171" s="1" customFormat="1" ht="15" customHeight="1">
      <c r="B171" s="278"/>
      <c r="C171" s="253" t="s">
        <v>85</v>
      </c>
      <c r="D171" s="253"/>
      <c r="E171" s="253"/>
      <c r="F171" s="276" t="s">
        <v>1469</v>
      </c>
      <c r="G171" s="253"/>
      <c r="H171" s="253" t="s">
        <v>1536</v>
      </c>
      <c r="I171" s="253" t="s">
        <v>1471</v>
      </c>
      <c r="J171" s="253" t="s">
        <v>1520</v>
      </c>
      <c r="K171" s="301"/>
    </row>
    <row r="172" s="1" customFormat="1" ht="15" customHeight="1">
      <c r="B172" s="278"/>
      <c r="C172" s="253" t="s">
        <v>1474</v>
      </c>
      <c r="D172" s="253"/>
      <c r="E172" s="253"/>
      <c r="F172" s="276" t="s">
        <v>1475</v>
      </c>
      <c r="G172" s="253"/>
      <c r="H172" s="253" t="s">
        <v>1536</v>
      </c>
      <c r="I172" s="253" t="s">
        <v>1471</v>
      </c>
      <c r="J172" s="253">
        <v>50</v>
      </c>
      <c r="K172" s="301"/>
    </row>
    <row r="173" s="1" customFormat="1" ht="15" customHeight="1">
      <c r="B173" s="278"/>
      <c r="C173" s="253" t="s">
        <v>1477</v>
      </c>
      <c r="D173" s="253"/>
      <c r="E173" s="253"/>
      <c r="F173" s="276" t="s">
        <v>1469</v>
      </c>
      <c r="G173" s="253"/>
      <c r="H173" s="253" t="s">
        <v>1536</v>
      </c>
      <c r="I173" s="253" t="s">
        <v>1479</v>
      </c>
      <c r="J173" s="253"/>
      <c r="K173" s="301"/>
    </row>
    <row r="174" s="1" customFormat="1" ht="15" customHeight="1">
      <c r="B174" s="278"/>
      <c r="C174" s="253" t="s">
        <v>1488</v>
      </c>
      <c r="D174" s="253"/>
      <c r="E174" s="253"/>
      <c r="F174" s="276" t="s">
        <v>1475</v>
      </c>
      <c r="G174" s="253"/>
      <c r="H174" s="253" t="s">
        <v>1536</v>
      </c>
      <c r="I174" s="253" t="s">
        <v>1471</v>
      </c>
      <c r="J174" s="253">
        <v>50</v>
      </c>
      <c r="K174" s="301"/>
    </row>
    <row r="175" s="1" customFormat="1" ht="15" customHeight="1">
      <c r="B175" s="278"/>
      <c r="C175" s="253" t="s">
        <v>1496</v>
      </c>
      <c r="D175" s="253"/>
      <c r="E175" s="253"/>
      <c r="F175" s="276" t="s">
        <v>1475</v>
      </c>
      <c r="G175" s="253"/>
      <c r="H175" s="253" t="s">
        <v>1536</v>
      </c>
      <c r="I175" s="253" t="s">
        <v>1471</v>
      </c>
      <c r="J175" s="253">
        <v>50</v>
      </c>
      <c r="K175" s="301"/>
    </row>
    <row r="176" s="1" customFormat="1" ht="15" customHeight="1">
      <c r="B176" s="278"/>
      <c r="C176" s="253" t="s">
        <v>1494</v>
      </c>
      <c r="D176" s="253"/>
      <c r="E176" s="253"/>
      <c r="F176" s="276" t="s">
        <v>1475</v>
      </c>
      <c r="G176" s="253"/>
      <c r="H176" s="253" t="s">
        <v>1536</v>
      </c>
      <c r="I176" s="253" t="s">
        <v>1471</v>
      </c>
      <c r="J176" s="253">
        <v>50</v>
      </c>
      <c r="K176" s="301"/>
    </row>
    <row r="177" s="1" customFormat="1" ht="15" customHeight="1">
      <c r="B177" s="278"/>
      <c r="C177" s="253" t="s">
        <v>154</v>
      </c>
      <c r="D177" s="253"/>
      <c r="E177" s="253"/>
      <c r="F177" s="276" t="s">
        <v>1469</v>
      </c>
      <c r="G177" s="253"/>
      <c r="H177" s="253" t="s">
        <v>1537</v>
      </c>
      <c r="I177" s="253" t="s">
        <v>1538</v>
      </c>
      <c r="J177" s="253"/>
      <c r="K177" s="301"/>
    </row>
    <row r="178" s="1" customFormat="1" ht="15" customHeight="1">
      <c r="B178" s="278"/>
      <c r="C178" s="253" t="s">
        <v>57</v>
      </c>
      <c r="D178" s="253"/>
      <c r="E178" s="253"/>
      <c r="F178" s="276" t="s">
        <v>1469</v>
      </c>
      <c r="G178" s="253"/>
      <c r="H178" s="253" t="s">
        <v>1539</v>
      </c>
      <c r="I178" s="253" t="s">
        <v>1540</v>
      </c>
      <c r="J178" s="253">
        <v>1</v>
      </c>
      <c r="K178" s="301"/>
    </row>
    <row r="179" s="1" customFormat="1" ht="15" customHeight="1">
      <c r="B179" s="278"/>
      <c r="C179" s="253" t="s">
        <v>53</v>
      </c>
      <c r="D179" s="253"/>
      <c r="E179" s="253"/>
      <c r="F179" s="276" t="s">
        <v>1469</v>
      </c>
      <c r="G179" s="253"/>
      <c r="H179" s="253" t="s">
        <v>1541</v>
      </c>
      <c r="I179" s="253" t="s">
        <v>1471</v>
      </c>
      <c r="J179" s="253">
        <v>20</v>
      </c>
      <c r="K179" s="301"/>
    </row>
    <row r="180" s="1" customFormat="1" ht="15" customHeight="1">
      <c r="B180" s="278"/>
      <c r="C180" s="253" t="s">
        <v>54</v>
      </c>
      <c r="D180" s="253"/>
      <c r="E180" s="253"/>
      <c r="F180" s="276" t="s">
        <v>1469</v>
      </c>
      <c r="G180" s="253"/>
      <c r="H180" s="253" t="s">
        <v>1542</v>
      </c>
      <c r="I180" s="253" t="s">
        <v>1471</v>
      </c>
      <c r="J180" s="253">
        <v>255</v>
      </c>
      <c r="K180" s="301"/>
    </row>
    <row r="181" s="1" customFormat="1" ht="15" customHeight="1">
      <c r="B181" s="278"/>
      <c r="C181" s="253" t="s">
        <v>155</v>
      </c>
      <c r="D181" s="253"/>
      <c r="E181" s="253"/>
      <c r="F181" s="276" t="s">
        <v>1469</v>
      </c>
      <c r="G181" s="253"/>
      <c r="H181" s="253" t="s">
        <v>1433</v>
      </c>
      <c r="I181" s="253" t="s">
        <v>1471</v>
      </c>
      <c r="J181" s="253">
        <v>10</v>
      </c>
      <c r="K181" s="301"/>
    </row>
    <row r="182" s="1" customFormat="1" ht="15" customHeight="1">
      <c r="B182" s="278"/>
      <c r="C182" s="253" t="s">
        <v>156</v>
      </c>
      <c r="D182" s="253"/>
      <c r="E182" s="253"/>
      <c r="F182" s="276" t="s">
        <v>1469</v>
      </c>
      <c r="G182" s="253"/>
      <c r="H182" s="253" t="s">
        <v>1543</v>
      </c>
      <c r="I182" s="253" t="s">
        <v>1504</v>
      </c>
      <c r="J182" s="253"/>
      <c r="K182" s="301"/>
    </row>
    <row r="183" s="1" customFormat="1" ht="15" customHeight="1">
      <c r="B183" s="278"/>
      <c r="C183" s="253" t="s">
        <v>1544</v>
      </c>
      <c r="D183" s="253"/>
      <c r="E183" s="253"/>
      <c r="F183" s="276" t="s">
        <v>1469</v>
      </c>
      <c r="G183" s="253"/>
      <c r="H183" s="253" t="s">
        <v>1545</v>
      </c>
      <c r="I183" s="253" t="s">
        <v>1504</v>
      </c>
      <c r="J183" s="253"/>
      <c r="K183" s="301"/>
    </row>
    <row r="184" s="1" customFormat="1" ht="15" customHeight="1">
      <c r="B184" s="278"/>
      <c r="C184" s="253" t="s">
        <v>1533</v>
      </c>
      <c r="D184" s="253"/>
      <c r="E184" s="253"/>
      <c r="F184" s="276" t="s">
        <v>1469</v>
      </c>
      <c r="G184" s="253"/>
      <c r="H184" s="253" t="s">
        <v>1546</v>
      </c>
      <c r="I184" s="253" t="s">
        <v>1504</v>
      </c>
      <c r="J184" s="253"/>
      <c r="K184" s="301"/>
    </row>
    <row r="185" s="1" customFormat="1" ht="15" customHeight="1">
      <c r="B185" s="278"/>
      <c r="C185" s="253" t="s">
        <v>158</v>
      </c>
      <c r="D185" s="253"/>
      <c r="E185" s="253"/>
      <c r="F185" s="276" t="s">
        <v>1475</v>
      </c>
      <c r="G185" s="253"/>
      <c r="H185" s="253" t="s">
        <v>1547</v>
      </c>
      <c r="I185" s="253" t="s">
        <v>1471</v>
      </c>
      <c r="J185" s="253">
        <v>50</v>
      </c>
      <c r="K185" s="301"/>
    </row>
    <row r="186" s="1" customFormat="1" ht="15" customHeight="1">
      <c r="B186" s="278"/>
      <c r="C186" s="253" t="s">
        <v>1548</v>
      </c>
      <c r="D186" s="253"/>
      <c r="E186" s="253"/>
      <c r="F186" s="276" t="s">
        <v>1475</v>
      </c>
      <c r="G186" s="253"/>
      <c r="H186" s="253" t="s">
        <v>1549</v>
      </c>
      <c r="I186" s="253" t="s">
        <v>1550</v>
      </c>
      <c r="J186" s="253"/>
      <c r="K186" s="301"/>
    </row>
    <row r="187" s="1" customFormat="1" ht="15" customHeight="1">
      <c r="B187" s="278"/>
      <c r="C187" s="253" t="s">
        <v>1551</v>
      </c>
      <c r="D187" s="253"/>
      <c r="E187" s="253"/>
      <c r="F187" s="276" t="s">
        <v>1475</v>
      </c>
      <c r="G187" s="253"/>
      <c r="H187" s="253" t="s">
        <v>1552</v>
      </c>
      <c r="I187" s="253" t="s">
        <v>1550</v>
      </c>
      <c r="J187" s="253"/>
      <c r="K187" s="301"/>
    </row>
    <row r="188" s="1" customFormat="1" ht="15" customHeight="1">
      <c r="B188" s="278"/>
      <c r="C188" s="253" t="s">
        <v>1553</v>
      </c>
      <c r="D188" s="253"/>
      <c r="E188" s="253"/>
      <c r="F188" s="276" t="s">
        <v>1475</v>
      </c>
      <c r="G188" s="253"/>
      <c r="H188" s="253" t="s">
        <v>1554</v>
      </c>
      <c r="I188" s="253" t="s">
        <v>1550</v>
      </c>
      <c r="J188" s="253"/>
      <c r="K188" s="301"/>
    </row>
    <row r="189" s="1" customFormat="1" ht="15" customHeight="1">
      <c r="B189" s="278"/>
      <c r="C189" s="314" t="s">
        <v>1555</v>
      </c>
      <c r="D189" s="253"/>
      <c r="E189" s="253"/>
      <c r="F189" s="276" t="s">
        <v>1475</v>
      </c>
      <c r="G189" s="253"/>
      <c r="H189" s="253" t="s">
        <v>1556</v>
      </c>
      <c r="I189" s="253" t="s">
        <v>1557</v>
      </c>
      <c r="J189" s="315" t="s">
        <v>1558</v>
      </c>
      <c r="K189" s="301"/>
    </row>
    <row r="190" s="1" customFormat="1" ht="15" customHeight="1">
      <c r="B190" s="278"/>
      <c r="C190" s="314" t="s">
        <v>42</v>
      </c>
      <c r="D190" s="253"/>
      <c r="E190" s="253"/>
      <c r="F190" s="276" t="s">
        <v>1469</v>
      </c>
      <c r="G190" s="253"/>
      <c r="H190" s="250" t="s">
        <v>1559</v>
      </c>
      <c r="I190" s="253" t="s">
        <v>1560</v>
      </c>
      <c r="J190" s="253"/>
      <c r="K190" s="301"/>
    </row>
    <row r="191" s="1" customFormat="1" ht="15" customHeight="1">
      <c r="B191" s="278"/>
      <c r="C191" s="314" t="s">
        <v>1561</v>
      </c>
      <c r="D191" s="253"/>
      <c r="E191" s="253"/>
      <c r="F191" s="276" t="s">
        <v>1469</v>
      </c>
      <c r="G191" s="253"/>
      <c r="H191" s="253" t="s">
        <v>1562</v>
      </c>
      <c r="I191" s="253" t="s">
        <v>1504</v>
      </c>
      <c r="J191" s="253"/>
      <c r="K191" s="301"/>
    </row>
    <row r="192" s="1" customFormat="1" ht="15" customHeight="1">
      <c r="B192" s="278"/>
      <c r="C192" s="314" t="s">
        <v>1563</v>
      </c>
      <c r="D192" s="253"/>
      <c r="E192" s="253"/>
      <c r="F192" s="276" t="s">
        <v>1469</v>
      </c>
      <c r="G192" s="253"/>
      <c r="H192" s="253" t="s">
        <v>1564</v>
      </c>
      <c r="I192" s="253" t="s">
        <v>1504</v>
      </c>
      <c r="J192" s="253"/>
      <c r="K192" s="301"/>
    </row>
    <row r="193" s="1" customFormat="1" ht="15" customHeight="1">
      <c r="B193" s="278"/>
      <c r="C193" s="314" t="s">
        <v>1565</v>
      </c>
      <c r="D193" s="253"/>
      <c r="E193" s="253"/>
      <c r="F193" s="276" t="s">
        <v>1475</v>
      </c>
      <c r="G193" s="253"/>
      <c r="H193" s="253" t="s">
        <v>1566</v>
      </c>
      <c r="I193" s="253" t="s">
        <v>1504</v>
      </c>
      <c r="J193" s="253"/>
      <c r="K193" s="301"/>
    </row>
    <row r="194" s="1" customFormat="1" ht="15" customHeight="1">
      <c r="B194" s="307"/>
      <c r="C194" s="316"/>
      <c r="D194" s="287"/>
      <c r="E194" s="287"/>
      <c r="F194" s="287"/>
      <c r="G194" s="287"/>
      <c r="H194" s="287"/>
      <c r="I194" s="287"/>
      <c r="J194" s="287"/>
      <c r="K194" s="308"/>
    </row>
    <row r="195" s="1" customFormat="1" ht="18.75" customHeight="1">
      <c r="B195" s="289"/>
      <c r="C195" s="299"/>
      <c r="D195" s="299"/>
      <c r="E195" s="299"/>
      <c r="F195" s="309"/>
      <c r="G195" s="299"/>
      <c r="H195" s="299"/>
      <c r="I195" s="299"/>
      <c r="J195" s="299"/>
      <c r="K195" s="289"/>
    </row>
    <row r="196" s="1" customFormat="1" ht="18.75" customHeight="1">
      <c r="B196" s="289"/>
      <c r="C196" s="299"/>
      <c r="D196" s="299"/>
      <c r="E196" s="299"/>
      <c r="F196" s="309"/>
      <c r="G196" s="299"/>
      <c r="H196" s="299"/>
      <c r="I196" s="299"/>
      <c r="J196" s="299"/>
      <c r="K196" s="289"/>
    </row>
    <row r="197" s="1" customFormat="1" ht="18.75" customHeight="1">
      <c r="B197" s="261"/>
      <c r="C197" s="261"/>
      <c r="D197" s="261"/>
      <c r="E197" s="261"/>
      <c r="F197" s="261"/>
      <c r="G197" s="261"/>
      <c r="H197" s="261"/>
      <c r="I197" s="261"/>
      <c r="J197" s="261"/>
      <c r="K197" s="261"/>
    </row>
    <row r="198" s="1" customFormat="1" ht="13.5">
      <c r="B198" s="240"/>
      <c r="C198" s="241"/>
      <c r="D198" s="241"/>
      <c r="E198" s="241"/>
      <c r="F198" s="241"/>
      <c r="G198" s="241"/>
      <c r="H198" s="241"/>
      <c r="I198" s="241"/>
      <c r="J198" s="241"/>
      <c r="K198" s="242"/>
    </row>
    <row r="199" s="1" customFormat="1" ht="21">
      <c r="B199" s="243"/>
      <c r="C199" s="244" t="s">
        <v>1567</v>
      </c>
      <c r="D199" s="244"/>
      <c r="E199" s="244"/>
      <c r="F199" s="244"/>
      <c r="G199" s="244"/>
      <c r="H199" s="244"/>
      <c r="I199" s="244"/>
      <c r="J199" s="244"/>
      <c r="K199" s="245"/>
    </row>
    <row r="200" s="1" customFormat="1" ht="25.5" customHeight="1">
      <c r="B200" s="243"/>
      <c r="C200" s="317" t="s">
        <v>1568</v>
      </c>
      <c r="D200" s="317"/>
      <c r="E200" s="317"/>
      <c r="F200" s="317" t="s">
        <v>1569</v>
      </c>
      <c r="G200" s="318"/>
      <c r="H200" s="317" t="s">
        <v>1570</v>
      </c>
      <c r="I200" s="317"/>
      <c r="J200" s="317"/>
      <c r="K200" s="245"/>
    </row>
    <row r="201" s="1" customFormat="1" ht="5.25" customHeight="1">
      <c r="B201" s="278"/>
      <c r="C201" s="273"/>
      <c r="D201" s="273"/>
      <c r="E201" s="273"/>
      <c r="F201" s="273"/>
      <c r="G201" s="299"/>
      <c r="H201" s="273"/>
      <c r="I201" s="273"/>
      <c r="J201" s="273"/>
      <c r="K201" s="301"/>
    </row>
    <row r="202" s="1" customFormat="1" ht="15" customHeight="1">
      <c r="B202" s="278"/>
      <c r="C202" s="253" t="s">
        <v>1560</v>
      </c>
      <c r="D202" s="253"/>
      <c r="E202" s="253"/>
      <c r="F202" s="276" t="s">
        <v>43</v>
      </c>
      <c r="G202" s="253"/>
      <c r="H202" s="253" t="s">
        <v>1571</v>
      </c>
      <c r="I202" s="253"/>
      <c r="J202" s="253"/>
      <c r="K202" s="301"/>
    </row>
    <row r="203" s="1" customFormat="1" ht="15" customHeight="1">
      <c r="B203" s="278"/>
      <c r="C203" s="253"/>
      <c r="D203" s="253"/>
      <c r="E203" s="253"/>
      <c r="F203" s="276" t="s">
        <v>44</v>
      </c>
      <c r="G203" s="253"/>
      <c r="H203" s="253" t="s">
        <v>1572</v>
      </c>
      <c r="I203" s="253"/>
      <c r="J203" s="253"/>
      <c r="K203" s="301"/>
    </row>
    <row r="204" s="1" customFormat="1" ht="15" customHeight="1">
      <c r="B204" s="278"/>
      <c r="C204" s="253"/>
      <c r="D204" s="253"/>
      <c r="E204" s="253"/>
      <c r="F204" s="276" t="s">
        <v>47</v>
      </c>
      <c r="G204" s="253"/>
      <c r="H204" s="253" t="s">
        <v>1573</v>
      </c>
      <c r="I204" s="253"/>
      <c r="J204" s="253"/>
      <c r="K204" s="301"/>
    </row>
    <row r="205" s="1" customFormat="1" ht="15" customHeight="1">
      <c r="B205" s="278"/>
      <c r="C205" s="253"/>
      <c r="D205" s="253"/>
      <c r="E205" s="253"/>
      <c r="F205" s="276" t="s">
        <v>45</v>
      </c>
      <c r="G205" s="253"/>
      <c r="H205" s="253" t="s">
        <v>1574</v>
      </c>
      <c r="I205" s="253"/>
      <c r="J205" s="253"/>
      <c r="K205" s="301"/>
    </row>
    <row r="206" s="1" customFormat="1" ht="15" customHeight="1">
      <c r="B206" s="278"/>
      <c r="C206" s="253"/>
      <c r="D206" s="253"/>
      <c r="E206" s="253"/>
      <c r="F206" s="276" t="s">
        <v>46</v>
      </c>
      <c r="G206" s="253"/>
      <c r="H206" s="253" t="s">
        <v>1575</v>
      </c>
      <c r="I206" s="253"/>
      <c r="J206" s="253"/>
      <c r="K206" s="301"/>
    </row>
    <row r="207" s="1" customFormat="1" ht="15" customHeight="1">
      <c r="B207" s="278"/>
      <c r="C207" s="253"/>
      <c r="D207" s="253"/>
      <c r="E207" s="253"/>
      <c r="F207" s="276"/>
      <c r="G207" s="253"/>
      <c r="H207" s="253"/>
      <c r="I207" s="253"/>
      <c r="J207" s="253"/>
      <c r="K207" s="301"/>
    </row>
    <row r="208" s="1" customFormat="1" ht="15" customHeight="1">
      <c r="B208" s="278"/>
      <c r="C208" s="253" t="s">
        <v>1516</v>
      </c>
      <c r="D208" s="253"/>
      <c r="E208" s="253"/>
      <c r="F208" s="276" t="s">
        <v>78</v>
      </c>
      <c r="G208" s="253"/>
      <c r="H208" s="253" t="s">
        <v>1576</v>
      </c>
      <c r="I208" s="253"/>
      <c r="J208" s="253"/>
      <c r="K208" s="301"/>
    </row>
    <row r="209" s="1" customFormat="1" ht="15" customHeight="1">
      <c r="B209" s="278"/>
      <c r="C209" s="253"/>
      <c r="D209" s="253"/>
      <c r="E209" s="253"/>
      <c r="F209" s="276" t="s">
        <v>1413</v>
      </c>
      <c r="G209" s="253"/>
      <c r="H209" s="253" t="s">
        <v>1414</v>
      </c>
      <c r="I209" s="253"/>
      <c r="J209" s="253"/>
      <c r="K209" s="301"/>
    </row>
    <row r="210" s="1" customFormat="1" ht="15" customHeight="1">
      <c r="B210" s="278"/>
      <c r="C210" s="253"/>
      <c r="D210" s="253"/>
      <c r="E210" s="253"/>
      <c r="F210" s="276" t="s">
        <v>1411</v>
      </c>
      <c r="G210" s="253"/>
      <c r="H210" s="253" t="s">
        <v>1577</v>
      </c>
      <c r="I210" s="253"/>
      <c r="J210" s="253"/>
      <c r="K210" s="301"/>
    </row>
    <row r="211" s="1" customFormat="1" ht="15" customHeight="1">
      <c r="B211" s="319"/>
      <c r="C211" s="253"/>
      <c r="D211" s="253"/>
      <c r="E211" s="253"/>
      <c r="F211" s="276" t="s">
        <v>140</v>
      </c>
      <c r="G211" s="314"/>
      <c r="H211" s="305" t="s">
        <v>1415</v>
      </c>
      <c r="I211" s="305"/>
      <c r="J211" s="305"/>
      <c r="K211" s="320"/>
    </row>
    <row r="212" s="1" customFormat="1" ht="15" customHeight="1">
      <c r="B212" s="319"/>
      <c r="C212" s="253"/>
      <c r="D212" s="253"/>
      <c r="E212" s="253"/>
      <c r="F212" s="276" t="s">
        <v>1416</v>
      </c>
      <c r="G212" s="314"/>
      <c r="H212" s="305" t="s">
        <v>1578</v>
      </c>
      <c r="I212" s="305"/>
      <c r="J212" s="305"/>
      <c r="K212" s="320"/>
    </row>
    <row r="213" s="1" customFormat="1" ht="15" customHeight="1">
      <c r="B213" s="319"/>
      <c r="C213" s="253"/>
      <c r="D213" s="253"/>
      <c r="E213" s="253"/>
      <c r="F213" s="276"/>
      <c r="G213" s="314"/>
      <c r="H213" s="305"/>
      <c r="I213" s="305"/>
      <c r="J213" s="305"/>
      <c r="K213" s="320"/>
    </row>
    <row r="214" s="1" customFormat="1" ht="15" customHeight="1">
      <c r="B214" s="319"/>
      <c r="C214" s="253" t="s">
        <v>1540</v>
      </c>
      <c r="D214" s="253"/>
      <c r="E214" s="253"/>
      <c r="F214" s="276">
        <v>1</v>
      </c>
      <c r="G214" s="314"/>
      <c r="H214" s="305" t="s">
        <v>1579</v>
      </c>
      <c r="I214" s="305"/>
      <c r="J214" s="305"/>
      <c r="K214" s="320"/>
    </row>
    <row r="215" s="1" customFormat="1" ht="15" customHeight="1">
      <c r="B215" s="319"/>
      <c r="C215" s="253"/>
      <c r="D215" s="253"/>
      <c r="E215" s="253"/>
      <c r="F215" s="276">
        <v>2</v>
      </c>
      <c r="G215" s="314"/>
      <c r="H215" s="305" t="s">
        <v>1580</v>
      </c>
      <c r="I215" s="305"/>
      <c r="J215" s="305"/>
      <c r="K215" s="320"/>
    </row>
    <row r="216" s="1" customFormat="1" ht="15" customHeight="1">
      <c r="B216" s="319"/>
      <c r="C216" s="253"/>
      <c r="D216" s="253"/>
      <c r="E216" s="253"/>
      <c r="F216" s="276">
        <v>3</v>
      </c>
      <c r="G216" s="314"/>
      <c r="H216" s="305" t="s">
        <v>1581</v>
      </c>
      <c r="I216" s="305"/>
      <c r="J216" s="305"/>
      <c r="K216" s="320"/>
    </row>
    <row r="217" s="1" customFormat="1" ht="15" customHeight="1">
      <c r="B217" s="319"/>
      <c r="C217" s="253"/>
      <c r="D217" s="253"/>
      <c r="E217" s="253"/>
      <c r="F217" s="276">
        <v>4</v>
      </c>
      <c r="G217" s="314"/>
      <c r="H217" s="305" t="s">
        <v>1582</v>
      </c>
      <c r="I217" s="305"/>
      <c r="J217" s="305"/>
      <c r="K217" s="320"/>
    </row>
    <row r="218" s="1" customFormat="1" ht="12.75" customHeight="1">
      <c r="B218" s="321"/>
      <c r="C218" s="322"/>
      <c r="D218" s="322"/>
      <c r="E218" s="322"/>
      <c r="F218" s="322"/>
      <c r="G218" s="322"/>
      <c r="H218" s="322"/>
      <c r="I218" s="322"/>
      <c r="J218" s="322"/>
      <c r="K218" s="32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Jung Milan</dc:creator>
  <cp:lastModifiedBy>Jung Milan</cp:lastModifiedBy>
  <dcterms:created xsi:type="dcterms:W3CDTF">2023-04-14T05:01:00Z</dcterms:created>
  <dcterms:modified xsi:type="dcterms:W3CDTF">2023-04-14T05:01:09Z</dcterms:modified>
</cp:coreProperties>
</file>