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zdc.sharepoint.com/sites/Programkybernetickbezpenosti-BLogmanagement/Sdilene dokumenty/B – Log management a SIEM/04_Výstupy_aktivity/01_PTK/2. kolo/PTK dokumentace - final/"/>
    </mc:Choice>
  </mc:AlternateContent>
  <xr:revisionPtr revIDLastSave="0" documentId="8_{CA33D69E-559C-4584-8028-AFCE3D9A0E48}" xr6:coauthVersionLast="47" xr6:coauthVersionMax="47" xr10:uidLastSave="{00000000-0000-0000-0000-000000000000}"/>
  <bookViews>
    <workbookView xWindow="-120" yWindow="-120" windowWidth="50640" windowHeight="21240" tabRatio="594" firstSheet="2" activeTab="1" xr2:uid="{8CA9A659-A6C7-4F61-B453-FB475F126DDD}"/>
  </bookViews>
  <sheets>
    <sheet name="Úvod" sheetId="24" r:id="rId1"/>
    <sheet name="Požadavky dodavatele" sheetId="23" r:id="rId2"/>
    <sheet name="Příklad" sheetId="25" r:id="rId3"/>
  </sheets>
  <externalReferences>
    <externalReference r:id="rId4"/>
    <externalReference r:id="rId5"/>
  </externalReferences>
  <definedNames>
    <definedName name="_xlnm._FilterDatabase" localSheetId="1" hidden="1">'Požadavky dodavatele'!$I$15:$K$15</definedName>
    <definedName name="CAPEXOPEX">#REF!</definedName>
    <definedName name="Nákladové_položky">#REF!</definedName>
    <definedName name="qs">[1]!Tabulka1[Služba]</definedName>
    <definedName name="S">[2]!Ciselnik_Sluzby[Služba]</definedName>
    <definedName name="sluzby">#REF!</definedName>
    <definedName name="Služba" localSheetId="2">#REF!</definedName>
    <definedName name="Služba">#REF!</definedName>
    <definedName name="Technologie">#REF!</definedName>
    <definedName name="unit">#REF!</definedName>
    <definedName name="XX">[1]!Tabulka1[Služba]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25" l="1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8" i="25"/>
  <c r="B21" i="23"/>
  <c r="B16" i="23"/>
  <c r="B17" i="23"/>
  <c r="B18" i="23"/>
  <c r="B19" i="23"/>
  <c r="B20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B48" i="23"/>
  <c r="B49" i="23"/>
  <c r="N41" i="25" l="1"/>
  <c r="M41" i="25"/>
  <c r="L41" i="25"/>
  <c r="K41" i="25"/>
  <c r="J41" i="25"/>
  <c r="I41" i="25"/>
  <c r="N40" i="25"/>
  <c r="M40" i="25"/>
  <c r="L40" i="25"/>
  <c r="K40" i="25"/>
  <c r="J40" i="25"/>
  <c r="I40" i="25"/>
  <c r="N39" i="25"/>
  <c r="M39" i="25"/>
  <c r="L39" i="25"/>
  <c r="K39" i="25"/>
  <c r="J39" i="25"/>
  <c r="I39" i="25"/>
  <c r="N38" i="25"/>
  <c r="M38" i="25"/>
  <c r="L38" i="25"/>
  <c r="K38" i="25"/>
  <c r="J38" i="25"/>
  <c r="I38" i="25"/>
  <c r="N37" i="25"/>
  <c r="M37" i="25"/>
  <c r="L37" i="25"/>
  <c r="K37" i="25"/>
  <c r="J37" i="25"/>
  <c r="I37" i="25"/>
  <c r="N36" i="25"/>
  <c r="M36" i="25"/>
  <c r="L36" i="25"/>
  <c r="K36" i="25"/>
  <c r="J36" i="25"/>
  <c r="I36" i="25"/>
  <c r="N35" i="25"/>
  <c r="M35" i="25"/>
  <c r="L35" i="25"/>
  <c r="K35" i="25"/>
  <c r="J35" i="25"/>
  <c r="I35" i="25"/>
  <c r="N34" i="25"/>
  <c r="M34" i="25"/>
  <c r="L34" i="25"/>
  <c r="K34" i="25"/>
  <c r="J34" i="25"/>
  <c r="I34" i="25"/>
  <c r="N33" i="25"/>
  <c r="M33" i="25"/>
  <c r="L33" i="25"/>
  <c r="K33" i="25"/>
  <c r="J33" i="25"/>
  <c r="I33" i="25"/>
  <c r="N32" i="25"/>
  <c r="M32" i="25"/>
  <c r="L32" i="25"/>
  <c r="K32" i="25"/>
  <c r="J32" i="25"/>
  <c r="I32" i="25"/>
  <c r="N31" i="25"/>
  <c r="M31" i="25"/>
  <c r="L31" i="25"/>
  <c r="K31" i="25"/>
  <c r="J31" i="25"/>
  <c r="I31" i="25"/>
  <c r="N30" i="25"/>
  <c r="M30" i="25"/>
  <c r="L30" i="25"/>
  <c r="K30" i="25"/>
  <c r="J30" i="25"/>
  <c r="I30" i="25"/>
  <c r="N29" i="25"/>
  <c r="M29" i="25"/>
  <c r="L29" i="25"/>
  <c r="K29" i="25"/>
  <c r="J29" i="25"/>
  <c r="I29" i="25"/>
  <c r="N28" i="25"/>
  <c r="M28" i="25"/>
  <c r="L28" i="25"/>
  <c r="K28" i="25"/>
  <c r="J28" i="25"/>
  <c r="I28" i="25"/>
  <c r="N27" i="25"/>
  <c r="M27" i="25"/>
  <c r="L27" i="25"/>
  <c r="K27" i="25"/>
  <c r="J27" i="25"/>
  <c r="I27" i="25"/>
  <c r="N26" i="25"/>
  <c r="M26" i="25"/>
  <c r="L26" i="25"/>
  <c r="K26" i="25"/>
  <c r="J26" i="25"/>
  <c r="I26" i="25"/>
  <c r="N25" i="25"/>
  <c r="M25" i="25"/>
  <c r="L25" i="25"/>
  <c r="K25" i="25"/>
  <c r="J25" i="25"/>
  <c r="I25" i="25"/>
  <c r="N24" i="25"/>
  <c r="M24" i="25"/>
  <c r="L24" i="25"/>
  <c r="K24" i="25"/>
  <c r="J24" i="25"/>
  <c r="I24" i="25"/>
  <c r="N23" i="25"/>
  <c r="M23" i="25"/>
  <c r="L23" i="25"/>
  <c r="K23" i="25"/>
  <c r="J23" i="25"/>
  <c r="I23" i="25"/>
  <c r="N22" i="25"/>
  <c r="M22" i="25"/>
  <c r="L22" i="25"/>
  <c r="K22" i="25"/>
  <c r="J22" i="25"/>
  <c r="I22" i="25"/>
  <c r="N21" i="25"/>
  <c r="M21" i="25"/>
  <c r="L21" i="25"/>
  <c r="K21" i="25"/>
  <c r="J21" i="25"/>
  <c r="I21" i="25"/>
  <c r="N20" i="25"/>
  <c r="M20" i="25"/>
  <c r="L20" i="25"/>
  <c r="K20" i="25"/>
  <c r="J20" i="25"/>
  <c r="I20" i="25"/>
  <c r="N19" i="25"/>
  <c r="M19" i="25"/>
  <c r="L19" i="25"/>
  <c r="K19" i="25"/>
  <c r="J19" i="25"/>
  <c r="I19" i="25"/>
  <c r="N18" i="25"/>
  <c r="M18" i="25"/>
  <c r="L18" i="25"/>
  <c r="K18" i="25"/>
  <c r="J18" i="25"/>
  <c r="I18" i="25"/>
  <c r="N17" i="25"/>
  <c r="M17" i="25"/>
  <c r="L17" i="25"/>
  <c r="K17" i="25"/>
  <c r="J17" i="25"/>
  <c r="I17" i="25"/>
  <c r="N16" i="25"/>
  <c r="M16" i="25"/>
  <c r="L16" i="25"/>
  <c r="K16" i="25"/>
  <c r="J16" i="25"/>
  <c r="I16" i="25"/>
  <c r="N15" i="25"/>
  <c r="M15" i="25"/>
  <c r="L15" i="25"/>
  <c r="K15" i="25"/>
  <c r="J15" i="25"/>
  <c r="I15" i="25"/>
  <c r="N14" i="25"/>
  <c r="M14" i="25"/>
  <c r="L14" i="25"/>
  <c r="K14" i="25"/>
  <c r="J14" i="25"/>
  <c r="I14" i="25"/>
  <c r="N13" i="25"/>
  <c r="M13" i="25"/>
  <c r="L13" i="25"/>
  <c r="K13" i="25"/>
  <c r="J13" i="25"/>
  <c r="I13" i="25"/>
  <c r="N12" i="25"/>
  <c r="M12" i="25"/>
  <c r="L12" i="25"/>
  <c r="K12" i="25"/>
  <c r="J12" i="25"/>
  <c r="I12" i="25"/>
  <c r="J11" i="25" l="1"/>
  <c r="I10" i="25"/>
  <c r="K10" i="25"/>
  <c r="I11" i="25"/>
  <c r="N8" i="25"/>
  <c r="N9" i="25"/>
  <c r="M8" i="25"/>
  <c r="L11" i="25"/>
  <c r="J10" i="25"/>
  <c r="N10" i="25"/>
  <c r="M9" i="25"/>
  <c r="L8" i="25"/>
  <c r="J9" i="25"/>
  <c r="N11" i="25"/>
  <c r="M10" i="25"/>
  <c r="L9" i="25"/>
  <c r="K8" i="25"/>
  <c r="K11" i="25"/>
  <c r="M11" i="25"/>
  <c r="L10" i="25"/>
  <c r="K9" i="25"/>
  <c r="J8" i="25"/>
  <c r="I8" i="25"/>
  <c r="I9" i="25"/>
</calcChain>
</file>

<file path=xl/sharedStrings.xml><?xml version="1.0" encoding="utf-8"?>
<sst xmlns="http://schemas.openxmlformats.org/spreadsheetml/2006/main" count="166" uniqueCount="105">
  <si>
    <t xml:space="preserve">Příloha č. 4 </t>
  </si>
  <si>
    <t>Požadavky dodavatele na Platformu SŽ</t>
  </si>
  <si>
    <t>Základní informace</t>
  </si>
  <si>
    <t xml:space="preserve">Tento sešit je přílohou Předběžné tržní konzultace k projektu „Log management a SIEM“ </t>
  </si>
  <si>
    <t>Účastník PTK vyplní požadavky nabízeného řešení na Platformu SŽ do formuláře na listu Požadavky dodavatele.</t>
  </si>
  <si>
    <t>Instrukce k vyplnění jsou obsaženy na příslušném listu.</t>
  </si>
  <si>
    <t>Obsah tohoto sešitu</t>
  </si>
  <si>
    <t>List</t>
  </si>
  <si>
    <t>Obsah listu</t>
  </si>
  <si>
    <t>Odkaz</t>
  </si>
  <si>
    <t>Požadavky dodavatele</t>
  </si>
  <si>
    <t>zde</t>
  </si>
  <si>
    <t>Příklad</t>
  </si>
  <si>
    <t>- Zpracovaný příklad vyplnění požadavků</t>
  </si>
  <si>
    <t>V tomto XLS sešitu upravujte pouze buňky označené těmito barvami:</t>
  </si>
  <si>
    <t>Buňky k vyplnění</t>
  </si>
  <si>
    <t>Buňky k výběru z předdefinovaných možností (Dropdown)</t>
  </si>
  <si>
    <t>Seznam služeb, které si účastník může nakonfigurovat:</t>
  </si>
  <si>
    <t>Služba</t>
  </si>
  <si>
    <t>Popis</t>
  </si>
  <si>
    <t>IaaS/PaaS</t>
  </si>
  <si>
    <t>Kategorie služeb</t>
  </si>
  <si>
    <t>Win.VMware.x86_64</t>
  </si>
  <si>
    <t>Služba virtualizace s OS Windows</t>
  </si>
  <si>
    <t>IaaS</t>
  </si>
  <si>
    <t>Infrastrukturní služba</t>
  </si>
  <si>
    <t>RHEL.VMware.x86_64</t>
  </si>
  <si>
    <t>Služba virtualizace s OS RHEL</t>
  </si>
  <si>
    <t>SLES.VMware.x86_64</t>
  </si>
  <si>
    <t>Služba virtualizace s OS SLES</t>
  </si>
  <si>
    <t>PO_Liferay.Win.VMware.x86_64</t>
  </si>
  <si>
    <t>Portálová platforma Liferay s OS Windows</t>
  </si>
  <si>
    <t>PaaS</t>
  </si>
  <si>
    <t>Integrační platforma</t>
  </si>
  <si>
    <t>DB_Oracle.Exadata</t>
  </si>
  <si>
    <t>Enterprise Edition Oracle Database</t>
  </si>
  <si>
    <t>ExaData Databáze</t>
  </si>
  <si>
    <t>DB_MSSQLENT.Win.VMware.x86_64</t>
  </si>
  <si>
    <t>Enterprise Licence MS SQL Database</t>
  </si>
  <si>
    <t>Databázový server</t>
  </si>
  <si>
    <t>DB_MSSQLSTD.Win.VMware.x86_64</t>
  </si>
  <si>
    <t>Standard Licence MS SQL Database</t>
  </si>
  <si>
    <t>AS_JBOSS.RHEL.Vmware.x86_64</t>
  </si>
  <si>
    <t>Aplikační server JBOSS s OS RHEL</t>
  </si>
  <si>
    <t>Aplikační server</t>
  </si>
  <si>
    <t>WS_MIIS.Win.Vmware.x86_64</t>
  </si>
  <si>
    <t>Webový server MIIS s OS Windows</t>
  </si>
  <si>
    <t>Webový server</t>
  </si>
  <si>
    <t>WS_Apache.Win.Vmware.x86_64</t>
  </si>
  <si>
    <t>Webový server Apache s OS Windows</t>
  </si>
  <si>
    <t>WS_Apache.RHEL.Vmware.x86_64</t>
  </si>
  <si>
    <t>Webový server Apache s OS RHEL</t>
  </si>
  <si>
    <t>AS_dotNET.Win.Vmware.x86_64</t>
  </si>
  <si>
    <t>Aplikační server .NET s OS Windows</t>
  </si>
  <si>
    <t>AS_SAPn.SLES.Vmware.x86_64</t>
  </si>
  <si>
    <t>Aplikační server SAPn s OS Windows</t>
  </si>
  <si>
    <t>AS_OracleWLS.Win.Vmware.x86_64</t>
  </si>
  <si>
    <t>Aplikační server Oracle Web Logic Server s OS Windows</t>
  </si>
  <si>
    <t>AS_OracleWLS.RHEL.Vmware.x86_64</t>
  </si>
  <si>
    <t>Aplikační server Oracle Web Logic Server s OS RHEL</t>
  </si>
  <si>
    <t>AS_OracleWLS.SLES.Vmware.x86_64</t>
  </si>
  <si>
    <t>Aplikační server Oracle Web Logic Server s OS SLES</t>
  </si>
  <si>
    <t>Specifikace požadavků dodavatele na IT Infrastrukturu SŽ</t>
  </si>
  <si>
    <t>Popis:</t>
  </si>
  <si>
    <t>Na tomto listu účastník definuje požadavky nabízeného řešení na IT Infrastrukturu SŽ.</t>
  </si>
  <si>
    <t>Instrukce:</t>
  </si>
  <si>
    <t>Jeden řádek tabulky odpovídá jedné požadované službě.</t>
  </si>
  <si>
    <t>Do sloupce Služba (A) účastník vybírá požadovanou službu z Platfformy SŽ.</t>
  </si>
  <si>
    <t>Sloupec Typ služby (B) automaticky doplní o jakou kategorii Služeb se jedná.</t>
  </si>
  <si>
    <t>Ve sloupcích Core (D), GB:RAM (E), GB:HDD (F), GB:SSD (G) a GB:Backup (H) účastník volí požadováný sizing služby. Ve sloupci Počet kusů (C) účastník zvolí celkový počet kusů dané konfigurace.</t>
  </si>
  <si>
    <t>Vyberte službu z nabídky Platformy SŽ</t>
  </si>
  <si>
    <t>Zvolte požadovaný počet kusů daného řešení</t>
  </si>
  <si>
    <t>Zvolte požadovaný počet Core</t>
  </si>
  <si>
    <t>Zvolte požadovanou velikost RAM</t>
  </si>
  <si>
    <t>Zvolte požadovanou velikost HDD</t>
  </si>
  <si>
    <t>Zvolte požadovanou velikost SSD</t>
  </si>
  <si>
    <t>Zvolte požadovanou velikost Backup</t>
  </si>
  <si>
    <t xml:space="preserve">Zvolte prostředí </t>
  </si>
  <si>
    <t>Určete využití dané konfigurace</t>
  </si>
  <si>
    <t>Typ služby</t>
  </si>
  <si>
    <t>Počet kusů</t>
  </si>
  <si>
    <t>Core</t>
  </si>
  <si>
    <t>GB:RAM</t>
  </si>
  <si>
    <t>GB:HDD</t>
  </si>
  <si>
    <t>GB:SSD</t>
  </si>
  <si>
    <t>GB:Backup</t>
  </si>
  <si>
    <t>Prostředí</t>
  </si>
  <si>
    <t>Určení</t>
  </si>
  <si>
    <t>Příklad vyplnění: Požadavků dodavatele na IT Infrastrukturu SŽ</t>
  </si>
  <si>
    <t>Na tomto listu je ukázán možný způsob vyplnění Požadavků na Platformu SŽ.</t>
  </si>
  <si>
    <t>Body Základ</t>
  </si>
  <si>
    <t>Body Core</t>
  </si>
  <si>
    <t>Body GB:RAM</t>
  </si>
  <si>
    <t>Body GB:HDD</t>
  </si>
  <si>
    <t>Body GB:SSD</t>
  </si>
  <si>
    <t>Body GB:Backup</t>
  </si>
  <si>
    <t>PROD</t>
  </si>
  <si>
    <t>WEB Server</t>
  </si>
  <si>
    <t>APP Server</t>
  </si>
  <si>
    <t>DB Server</t>
  </si>
  <si>
    <t>Management server</t>
  </si>
  <si>
    <t>TEST</t>
  </si>
  <si>
    <t>DEV</t>
  </si>
  <si>
    <t xml:space="preserve">Předběžná tržní konzultace k projektu „Log management a SIEM“ </t>
  </si>
  <si>
    <t>Příloha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</si>
</sst>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sz val="18"/>
      <color theme="3"/>
      <name val="Verdana"/>
      <family val="2"/>
      <charset val="238"/>
      <scheme val="major"/>
    </font>
    <font>
      <b/>
      <sz val="15"/>
      <color theme="3"/>
      <name val="Verdana"/>
      <family val="2"/>
      <charset val="238"/>
      <scheme val="minor"/>
    </font>
    <font>
      <b/>
      <sz val="10"/>
      <color theme="0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24"/>
      <color rgb="FF002B59"/>
      <name val="Verdana"/>
      <family val="2"/>
      <charset val="238"/>
    </font>
    <font>
      <b/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1"/>
      <color theme="1"/>
      <name val="Verdana"/>
      <family val="2"/>
      <charset val="238"/>
      <scheme val="minor"/>
    </font>
    <font>
      <u/>
      <sz val="10"/>
      <color theme="10"/>
      <name val="Verdana"/>
      <family val="2"/>
      <charset val="238"/>
      <scheme val="minor"/>
    </font>
    <font>
      <b/>
      <sz val="10"/>
      <color theme="1"/>
      <name val="Verdana"/>
      <family val="2"/>
    </font>
    <font>
      <u/>
      <sz val="10"/>
      <color theme="1"/>
      <name val="Verdana"/>
      <family val="2"/>
      <charset val="238"/>
      <scheme val="minor"/>
    </font>
    <font>
      <sz val="10"/>
      <color rgb="FF002B59"/>
      <name val="Verdana (Základní text)"/>
      <charset val="238"/>
    </font>
    <font>
      <sz val="10"/>
      <color theme="1"/>
      <name val="Verdana (Základní text)"/>
      <charset val="238"/>
    </font>
    <font>
      <sz val="10"/>
      <color theme="1"/>
      <name val="Verdana"/>
    </font>
    <font>
      <b/>
      <sz val="16"/>
      <color rgb="FFFF52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5200"/>
        <bgColor indexed="64"/>
      </patternFill>
    </fill>
    <fill>
      <patternFill patternType="solid">
        <fgColor theme="3"/>
        <bgColor indexed="64"/>
      </patternFill>
    </fill>
  </fills>
  <borders count="16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 style="thin">
        <color theme="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indexed="64"/>
      </right>
      <top style="thin">
        <color indexed="64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</cellStyleXfs>
  <cellXfs count="51">
    <xf numFmtId="0" fontId="0" fillId="0" borderId="0" xfId="0"/>
    <xf numFmtId="0" fontId="0" fillId="3" borderId="0" xfId="0" applyFill="1"/>
    <xf numFmtId="1" fontId="0" fillId="2" borderId="1" xfId="0" applyNumberFormat="1" applyFill="1" applyBorder="1"/>
    <xf numFmtId="0" fontId="2" fillId="3" borderId="0" xfId="1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 applyAlignment="1">
      <alignment vertical="top"/>
    </xf>
    <xf numFmtId="0" fontId="5" fillId="3" borderId="0" xfId="0" applyFont="1" applyFill="1" applyAlignment="1">
      <alignment horizontal="left"/>
    </xf>
    <xf numFmtId="0" fontId="6" fillId="3" borderId="0" xfId="0" applyFont="1" applyFill="1"/>
    <xf numFmtId="0" fontId="6" fillId="3" borderId="0" xfId="0" applyFont="1" applyFill="1" applyAlignment="1">
      <alignment horizontal="left" indent="1"/>
    </xf>
    <xf numFmtId="0" fontId="5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3" borderId="0" xfId="0" applyFont="1" applyFill="1" applyAlignment="1">
      <alignment vertical="top"/>
    </xf>
    <xf numFmtId="0" fontId="1" fillId="0" borderId="3" xfId="0" applyFont="1" applyBorder="1" applyAlignment="1">
      <alignment wrapText="1"/>
    </xf>
    <xf numFmtId="0" fontId="9" fillId="6" borderId="4" xfId="0" applyFont="1" applyFill="1" applyBorder="1" applyAlignment="1">
      <alignment horizontal="center" vertical="center"/>
    </xf>
    <xf numFmtId="0" fontId="10" fillId="0" borderId="0" xfId="4" applyFont="1" applyFill="1" applyBorder="1"/>
    <xf numFmtId="0" fontId="11" fillId="0" borderId="0" xfId="3" applyFont="1" applyFill="1" applyBorder="1"/>
    <xf numFmtId="0" fontId="12" fillId="3" borderId="0" xfId="0" applyFont="1" applyFill="1" applyAlignment="1">
      <alignment horizontal="left"/>
    </xf>
    <xf numFmtId="0" fontId="13" fillId="3" borderId="0" xfId="0" applyFont="1" applyFill="1" applyAlignment="1">
      <alignment horizontal="left" indent="1"/>
    </xf>
    <xf numFmtId="0" fontId="13" fillId="3" borderId="0" xfId="0" applyFont="1" applyFill="1"/>
    <xf numFmtId="0" fontId="14" fillId="3" borderId="0" xfId="0" applyFont="1" applyFill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/>
    </xf>
    <xf numFmtId="0" fontId="15" fillId="0" borderId="3" xfId="2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/>
    </xf>
    <xf numFmtId="0" fontId="18" fillId="3" borderId="0" xfId="1" applyFont="1" applyFill="1" applyAlignment="1">
      <alignment horizontal="left" indent="1"/>
    </xf>
    <xf numFmtId="0" fontId="19" fillId="3" borderId="0" xfId="0" applyFont="1" applyFill="1"/>
    <xf numFmtId="0" fontId="19" fillId="3" borderId="0" xfId="0" applyFont="1" applyFill="1" applyAlignment="1">
      <alignment horizontal="center"/>
    </xf>
    <xf numFmtId="0" fontId="1" fillId="5" borderId="3" xfId="0" applyFont="1" applyFill="1" applyBorder="1"/>
    <xf numFmtId="0" fontId="1" fillId="5" borderId="5" xfId="0" applyFont="1" applyFill="1" applyBorder="1"/>
    <xf numFmtId="0" fontId="1" fillId="5" borderId="6" xfId="0" applyFont="1" applyFill="1" applyBorder="1"/>
    <xf numFmtId="0" fontId="1" fillId="3" borderId="3" xfId="0" applyFont="1" applyFill="1" applyBorder="1"/>
    <xf numFmtId="0" fontId="1" fillId="4" borderId="3" xfId="0" applyFont="1" applyFill="1" applyBorder="1"/>
    <xf numFmtId="0" fontId="1" fillId="4" borderId="7" xfId="0" applyFont="1" applyFill="1" applyBorder="1"/>
    <xf numFmtId="0" fontId="1" fillId="3" borderId="8" xfId="0" applyFont="1" applyFill="1" applyBorder="1"/>
    <xf numFmtId="0" fontId="12" fillId="3" borderId="10" xfId="0" applyFont="1" applyFill="1" applyBorder="1" applyAlignment="1">
      <alignment horizontal="left" wrapText="1"/>
    </xf>
    <xf numFmtId="0" fontId="9" fillId="6" borderId="11" xfId="0" applyFont="1" applyFill="1" applyBorder="1" applyAlignment="1">
      <alignment horizontal="center" vertical="center"/>
    </xf>
    <xf numFmtId="0" fontId="1" fillId="4" borderId="12" xfId="0" applyFont="1" applyFill="1" applyBorder="1"/>
    <xf numFmtId="0" fontId="12" fillId="3" borderId="0" xfId="0" applyFont="1" applyFill="1" applyAlignment="1">
      <alignment horizontal="left" wrapText="1"/>
    </xf>
    <xf numFmtId="0" fontId="12" fillId="3" borderId="13" xfId="0" applyFont="1" applyFill="1" applyBorder="1" applyAlignment="1">
      <alignment horizontal="left" wrapText="1"/>
    </xf>
    <xf numFmtId="0" fontId="1" fillId="4" borderId="8" xfId="0" applyFont="1" applyFill="1" applyBorder="1"/>
    <xf numFmtId="0" fontId="9" fillId="6" borderId="14" xfId="0" applyFont="1" applyFill="1" applyBorder="1" applyAlignment="1">
      <alignment horizontal="center" vertical="center"/>
    </xf>
    <xf numFmtId="0" fontId="1" fillId="5" borderId="9" xfId="0" applyFont="1" applyFill="1" applyBorder="1"/>
    <xf numFmtId="0" fontId="3" fillId="3" borderId="0" xfId="0" applyFont="1" applyFill="1" applyAlignment="1">
      <alignment horizontal="center" wrapText="1"/>
    </xf>
    <xf numFmtId="0" fontId="9" fillId="7" borderId="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20" fillId="3" borderId="3" xfId="0" applyFont="1" applyFill="1" applyBorder="1"/>
    <xf numFmtId="0" fontId="2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5">
    <cellStyle name="Hypertextový odkaz" xfId="2" builtinId="8"/>
    <cellStyle name="Nadpis 1" xfId="4" builtinId="16"/>
    <cellStyle name="Název" xfId="3" builtinId="15"/>
    <cellStyle name="Normal 2" xfId="1" xr:uid="{3428245F-33AC-427B-8D97-B1170F71C089}"/>
    <cellStyle name="Normální" xfId="0" builtinId="0"/>
  </cellStyles>
  <dxfs count="35">
    <dxf>
      <font>
        <sz val="10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0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0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fill>
        <patternFill patternType="solid">
          <fgColor indexed="64"/>
          <bgColor theme="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" formatCode="0"/>
      <fill>
        <patternFill patternType="solid">
          <fgColor indexed="64"/>
          <bgColor theme="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ont>
        <sz val="10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theme="6"/>
        </right>
        <top style="thin">
          <color theme="6"/>
        </top>
        <bottom style="thin">
          <color theme="6"/>
        </bottom>
      </border>
    </dxf>
    <dxf>
      <border>
        <top style="thin">
          <color rgb="FF00A1E0"/>
        </top>
      </border>
    </dxf>
    <dxf>
      <border diagonalUp="0" diagonalDown="0">
        <left style="thin">
          <color rgb="FF00A1E0"/>
        </left>
        <right style="thin">
          <color rgb="FF00A1E0"/>
        </right>
        <top style="thin">
          <color rgb="FF00A1E0"/>
        </top>
        <bottom style="thin">
          <color rgb="FF00A1E0"/>
        </bottom>
      </border>
    </dxf>
    <dxf>
      <fill>
        <patternFill patternType="solid">
          <fgColor rgb="FF000000"/>
          <bgColor rgb="FFFFFFFF"/>
        </patternFill>
      </fill>
    </dxf>
    <dxf>
      <border outline="0">
        <bottom style="thin">
          <color theme="0" tint="-4.998931852168340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family val="2"/>
        <charset val="238"/>
        <scheme val="none"/>
      </font>
      <fill>
        <patternFill patternType="solid">
          <fgColor indexed="64"/>
          <bgColor rgb="FFFF5200"/>
        </patternFill>
      </fill>
      <alignment horizontal="center" vertical="center" textRotation="0" wrapText="0" indent="0" justifyLastLine="0" shrinkToFit="0" readingOrder="0"/>
    </dxf>
    <dxf>
      <font>
        <sz val="10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fill>
        <patternFill patternType="solid">
          <fgColor indexed="64"/>
          <bgColor theme="6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theme="6"/>
        </top>
      </border>
    </dxf>
    <dxf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theme="6"/>
        </bottom>
      </border>
    </dxf>
    <dxf>
      <font>
        <strike val="0"/>
        <outline val="0"/>
        <shadow val="0"/>
        <u val="none"/>
        <vertAlign val="baseline"/>
        <sz val="11"/>
        <color auto="1"/>
        <name val="Verdana"/>
        <family val="2"/>
        <charset val="238"/>
        <scheme val="minor"/>
      </font>
      <fill>
        <patternFill patternType="solid">
          <fgColor indexed="64"/>
          <bgColor theme="2" tint="-4.9989318521683403E-2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</dxfs>
  <tableStyles count="0" defaultTableStyle="TableStyleMedium2" defaultPivotStyle="PivotStyleLight16"/>
  <colors>
    <mruColors>
      <color rgb="FFFFBA97"/>
      <color rgb="FFFF5200"/>
      <color rgb="FFFF6161"/>
      <color rgb="FFFFB089"/>
      <color rgb="FF8AA5DA"/>
      <color rgb="FF203764"/>
      <color rgb="FF3F7FFF"/>
      <color rgb="FF82BC00"/>
      <color rgb="FFEEFFC9"/>
      <color rgb="FFFFD8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epview.sharepoint.com/sites/SPlatforma2.0/Sdilene%20dokumenty/Platforma%20S&#381;%202.0/05_Final/Platforma%20SZ_2.0/A_Prilohy%20k%20VZ/Archiv/SZ_Hodnoceni_pozadavku_dodavatele_vz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epview.sharepoint.com/sites/SPlatforma2.0/Sdilene%20dokumenty/Platforma%20S&#381;%202.0/05_Final/Platforma%20SZ_2.0/A_Prilohy%20k%20VZ/SZ_Vypocet_nakladnosti_sluzeb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nuál"/>
      <sheetName val="Požadavky dodavatele"/>
      <sheetName val="Bodové hodnocení služeb"/>
      <sheetName val="SZ_Hodnoceni_pozadavku_dodavate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VODNÍ"/>
      <sheetName val="V1. Číselník služeb"/>
      <sheetName val="V2. Číselník nákl. položek"/>
      <sheetName val="V3. Vstupní ceny"/>
      <sheetName val="P4. Roční cena"/>
      <sheetName val="K5. Alokace nákl. na služby"/>
      <sheetName val="P6. Jednotk. ceny služeb"/>
      <sheetName val="config"/>
      <sheetName val="podklady ke smlouvám"/>
      <sheetName val="Pravidla pro jednotky"/>
      <sheetName val="AZURE Přepočet na jednotky"/>
      <sheetName val="AZURE Parametry základ"/>
      <sheetName val="AZURE Obecný server"/>
      <sheetName val="AZURE Storage &amp; Backup"/>
      <sheetName val="AZURE Databáze"/>
      <sheetName val="AZURE Sizing dle typu VM"/>
      <sheetName val="C.5"/>
      <sheetName val="SZ_Vypocet_nakladnosti_sluzeb_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BDC2840-7094-4BDC-B1A6-75DD1D2D6AA0}" name="Tabulka9" displayName="Tabulka9" ref="A15:H49" totalsRowShown="0" headerRowDxfId="34" dataDxfId="32" headerRowBorderDxfId="33" tableBorderDxfId="31" totalsRowBorderDxfId="30">
  <autoFilter ref="A15:H49" xr:uid="{7BDC2840-7094-4BDC-B1A6-75DD1D2D6AA0}"/>
  <tableColumns count="8">
    <tableColumn id="1" xr3:uid="{67F24E44-DC6D-4011-8D1E-B1BF316F090F}" name="Služba" dataDxfId="29"/>
    <tableColumn id="2" xr3:uid="{732701DC-7CFD-4406-A940-390F89D2BA78}" name="Typ služby" dataDxfId="28">
      <calculatedColumnFormula>IFERROR(VLOOKUP(Tabulka9[[#This Row],[Služba]],Úvod!$A$22:$D$38,4,FALSE),"")</calculatedColumnFormula>
    </tableColumn>
    <tableColumn id="15" xr3:uid="{8C828309-1193-45AE-AC00-60A875F193C3}" name="Počet kusů" dataDxfId="27"/>
    <tableColumn id="3" xr3:uid="{C90362B0-6356-424B-BE09-62B57A585589}" name="Core" dataDxfId="26"/>
    <tableColumn id="4" xr3:uid="{BD96596B-2E4D-4E6A-8349-CDEC5ED8F881}" name="GB:RAM" dataDxfId="25"/>
    <tableColumn id="5" xr3:uid="{15BB377A-26BA-494B-B6EB-319A5811B2FB}" name="GB:HDD" dataDxfId="24"/>
    <tableColumn id="6" xr3:uid="{B372BCAC-C85F-48AE-800D-AA2B9D8779DC}" name="GB:SSD" dataDxfId="23"/>
    <tableColumn id="13" xr3:uid="{25FDDD00-2AD3-45F2-AAC4-4450A56621B9}" name="GB:Backup" dataDxfId="22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ECE439D-9A46-4AAA-8E2B-945BADA01035}" name="Tabulka93" displayName="Tabulka93" ref="A7:Q41" totalsRowShown="0" headerRowDxfId="21" dataDxfId="19" headerRowBorderDxfId="20" tableBorderDxfId="18" totalsRowBorderDxfId="17">
  <autoFilter ref="A7:Q41" xr:uid="{7BDC2840-7094-4BDC-B1A6-75DD1D2D6AA0}"/>
  <tableColumns count="17">
    <tableColumn id="1" xr3:uid="{EC083118-075E-4F7A-807F-925539B5C3DD}" name="Služba" dataDxfId="16"/>
    <tableColumn id="2" xr3:uid="{48F11B3D-AC04-4734-8012-70743C9D6674}" name="Typ služby" dataDxfId="15">
      <calculatedColumnFormula>IFERROR(VLOOKUP(Tabulka93[[#This Row],[Služba]],Úvod!$A$22:$D$38,4,FALSE),"")</calculatedColumnFormula>
    </tableColumn>
    <tableColumn id="15" xr3:uid="{E0F03B42-11F4-401E-8622-1AB00848473B}" name="Počet kusů" dataDxfId="14"/>
    <tableColumn id="3" xr3:uid="{05F692AD-7E3F-4699-A7EB-DB82C4ABA582}" name="Core" dataDxfId="13"/>
    <tableColumn id="4" xr3:uid="{2ECDF564-DFA4-46BD-A9F8-B8B9C4A91D76}" name="GB:RAM" dataDxfId="12"/>
    <tableColumn id="5" xr3:uid="{227CC946-3312-486D-ACE0-A13FCF8E6874}" name="GB:HDD" dataDxfId="11"/>
    <tableColumn id="6" xr3:uid="{515CA80F-E39D-4B59-94AB-C1C4E5442596}" name="GB:SSD" dataDxfId="10"/>
    <tableColumn id="13" xr3:uid="{F933CA92-FA97-43DD-892D-3E1D926DD04F}" name="GB:Backup" dataDxfId="9"/>
    <tableColumn id="7" xr3:uid="{660C9241-CD06-447C-AAEB-C143314B9CDC}" name="Body Základ" dataDxfId="8">
      <calculatedColumnFormula>IF($A8&lt;&gt;"",VLOOKUP($A8,#REF!,#REF!,FALSE),"")</calculatedColumnFormula>
    </tableColumn>
    <tableColumn id="8" xr3:uid="{FB3DB761-506B-4D80-8CC0-8A60DAEADE1D}" name="Body Core" dataDxfId="7">
      <calculatedColumnFormula>IF($A8&lt;&gt;"",VLOOKUP($A8,#REF!,#REF!,FALSE)*Tabulka93[[#This Row],[Core]],"")</calculatedColumnFormula>
    </tableColumn>
    <tableColumn id="9" xr3:uid="{31A29201-69CE-4CB7-9E63-3181013BB14F}" name="Body GB:RAM" dataDxfId="6">
      <calculatedColumnFormula>IF($A8&lt;&gt;"",VLOOKUP($A8,#REF!,#REF!,FALSE)*Tabulka93[[#This Row],[GB:RAM]],"")</calculatedColumnFormula>
    </tableColumn>
    <tableColumn id="10" xr3:uid="{DF2FD753-D2F3-4FB8-95DE-9E7949C12574}" name="Body GB:HDD" dataDxfId="5">
      <calculatedColumnFormula>IF($A8&lt;&gt;"",VLOOKUP($A8,#REF!,#REF!,FALSE)*Tabulka93[[#This Row],[GB:HDD]],"")</calculatedColumnFormula>
    </tableColumn>
    <tableColumn id="14" xr3:uid="{B55FA29F-5471-4EE2-9030-113E464A4B48}" name="Body GB:SSD" dataDxfId="4">
      <calculatedColumnFormula>IF($A8&lt;&gt;"",VLOOKUP($A8,#REF!,#REF!,FALSE)*Tabulka93[[#This Row],[GB:SSD]],"")</calculatedColumnFormula>
    </tableColumn>
    <tableColumn id="11" xr3:uid="{1A89C7FD-6660-4FC2-91AB-B0853979C2E7}" name="Body GB:Backup" dataDxfId="3">
      <calculatedColumnFormula>IF($A8&lt;&gt;"",VLOOKUP($A8,#REF!,#REF!,FALSE)*Tabulka93[[#This Row],[GB:Backup]],"")</calculatedColumnFormula>
    </tableColumn>
    <tableColumn id="16" xr3:uid="{E643247C-888C-40C9-B07F-190B53532492}" name="Prostředí" dataDxfId="2"/>
    <tableColumn id="17" xr3:uid="{056ACFCB-B0A5-4BE1-81CA-91DC5E76CBE6}" name="Určení" dataDxfId="1"/>
    <tableColumn id="18" xr3:uid="{271A7E8A-F95F-43E9-94DF-7313E3D6B7F2}" name="Popis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60D51-1C6B-4EBB-8587-62668ED25042}">
  <sheetPr>
    <tabColor theme="3"/>
  </sheetPr>
  <dimension ref="A2:M42"/>
  <sheetViews>
    <sheetView topLeftCell="A21" zoomScaleNormal="100" workbookViewId="0">
      <selection activeCell="D43" sqref="D43"/>
    </sheetView>
  </sheetViews>
  <sheetFormatPr defaultColWidth="0" defaultRowHeight="14.25"/>
  <cols>
    <col min="1" max="1" width="30.69921875" style="1" customWidth="1"/>
    <col min="2" max="2" width="50.8984375" style="1" customWidth="1"/>
    <col min="3" max="3" width="17.8984375" style="1" customWidth="1"/>
    <col min="4" max="4" width="18.09765625" style="1" customWidth="1"/>
    <col min="5" max="5" width="15.3984375" style="1" customWidth="1"/>
    <col min="6" max="10" width="8.8984375" style="1" hidden="1" customWidth="1"/>
    <col min="11" max="13" width="22.09765625" style="1" hidden="1" customWidth="1"/>
    <col min="14" max="16384" width="8.8984375" style="1" hidden="1"/>
  </cols>
  <sheetData>
    <row r="2" spans="1:4" ht="29.25">
      <c r="A2" s="16" t="s">
        <v>0</v>
      </c>
    </row>
    <row r="4" spans="1:4" ht="22.5">
      <c r="A4" s="15" t="s">
        <v>1</v>
      </c>
    </row>
    <row r="6" spans="1:4">
      <c r="A6" s="20" t="s">
        <v>2</v>
      </c>
      <c r="B6" s="6"/>
      <c r="C6" s="6"/>
      <c r="D6" s="7"/>
    </row>
    <row r="7" spans="1:4">
      <c r="A7" s="18" t="s">
        <v>3</v>
      </c>
      <c r="B7" s="18"/>
      <c r="C7" s="8"/>
      <c r="D7" s="7"/>
    </row>
    <row r="8" spans="1:4">
      <c r="A8" s="18" t="s">
        <v>4</v>
      </c>
      <c r="B8" s="18"/>
      <c r="C8" s="8"/>
      <c r="D8" s="7"/>
    </row>
    <row r="9" spans="1:4">
      <c r="A9" s="18" t="s">
        <v>5</v>
      </c>
      <c r="B9" s="18"/>
      <c r="C9" s="8"/>
      <c r="D9" s="7"/>
    </row>
    <row r="10" spans="1:4">
      <c r="A10" s="19"/>
      <c r="B10" s="19"/>
      <c r="C10" s="7"/>
      <c r="D10" s="7"/>
    </row>
    <row r="11" spans="1:4">
      <c r="A11" s="17" t="s">
        <v>6</v>
      </c>
      <c r="B11" s="7"/>
      <c r="C11" s="7"/>
      <c r="D11" s="7"/>
    </row>
    <row r="12" spans="1:4" ht="27.75" customHeight="1">
      <c r="A12" s="14" t="s">
        <v>7</v>
      </c>
      <c r="B12" s="14" t="s">
        <v>8</v>
      </c>
      <c r="C12" s="14" t="s">
        <v>9</v>
      </c>
      <c r="D12" s="7"/>
    </row>
    <row r="13" spans="1:4">
      <c r="A13" s="22" t="s">
        <v>10</v>
      </c>
      <c r="B13" s="13"/>
      <c r="C13" s="23" t="s">
        <v>11</v>
      </c>
      <c r="D13" s="7"/>
    </row>
    <row r="14" spans="1:4" ht="16.5" customHeight="1">
      <c r="A14" s="22" t="s">
        <v>12</v>
      </c>
      <c r="B14" s="21" t="s">
        <v>13</v>
      </c>
      <c r="C14" s="24" t="s">
        <v>11</v>
      </c>
      <c r="D14" s="7"/>
    </row>
    <row r="15" spans="1:4">
      <c r="A15" s="7"/>
      <c r="B15" s="7"/>
      <c r="C15" s="7"/>
      <c r="D15" s="7"/>
    </row>
    <row r="16" spans="1:4" ht="19.5" customHeight="1">
      <c r="A16" s="17" t="s">
        <v>14</v>
      </c>
      <c r="B16" s="9"/>
      <c r="C16" s="9"/>
      <c r="D16" s="7"/>
    </row>
    <row r="17" spans="1:4">
      <c r="A17" s="10"/>
      <c r="B17" s="19" t="s">
        <v>15</v>
      </c>
      <c r="C17" s="7"/>
      <c r="D17" s="7"/>
    </row>
    <row r="18" spans="1:4">
      <c r="A18" s="11"/>
      <c r="B18" s="19" t="s">
        <v>16</v>
      </c>
      <c r="C18" s="7"/>
      <c r="D18" s="7"/>
    </row>
    <row r="19" spans="1:4">
      <c r="A19" s="7"/>
      <c r="B19" s="7"/>
      <c r="C19" s="7"/>
      <c r="D19" s="7"/>
    </row>
    <row r="20" spans="1:4">
      <c r="A20" s="7"/>
      <c r="B20" s="7"/>
      <c r="C20" s="7"/>
      <c r="D20" s="7"/>
    </row>
    <row r="21" spans="1:4" s="5" customFormat="1" ht="21" customHeight="1">
      <c r="A21" s="17" t="s">
        <v>17</v>
      </c>
      <c r="B21" s="12"/>
      <c r="C21" s="12"/>
      <c r="D21" s="12"/>
    </row>
    <row r="22" spans="1:4">
      <c r="A22" s="14" t="s">
        <v>18</v>
      </c>
      <c r="B22" s="14" t="s">
        <v>19</v>
      </c>
      <c r="C22" s="14" t="s">
        <v>20</v>
      </c>
      <c r="D22" s="14" t="s">
        <v>21</v>
      </c>
    </row>
    <row r="23" spans="1:4">
      <c r="A23" s="13" t="s">
        <v>22</v>
      </c>
      <c r="B23" s="13" t="s">
        <v>23</v>
      </c>
      <c r="C23" s="13" t="s">
        <v>24</v>
      </c>
      <c r="D23" s="13" t="s">
        <v>25</v>
      </c>
    </row>
    <row r="24" spans="1:4">
      <c r="A24" s="13" t="s">
        <v>26</v>
      </c>
      <c r="B24" s="13" t="s">
        <v>27</v>
      </c>
      <c r="C24" s="13" t="s">
        <v>24</v>
      </c>
      <c r="D24" s="13" t="s">
        <v>25</v>
      </c>
    </row>
    <row r="25" spans="1:4">
      <c r="A25" s="13" t="s">
        <v>28</v>
      </c>
      <c r="B25" s="13" t="s">
        <v>29</v>
      </c>
      <c r="C25" s="13" t="s">
        <v>24</v>
      </c>
      <c r="D25" s="13" t="s">
        <v>25</v>
      </c>
    </row>
    <row r="26" spans="1:4">
      <c r="A26" s="13" t="s">
        <v>30</v>
      </c>
      <c r="B26" s="13" t="s">
        <v>31</v>
      </c>
      <c r="C26" s="13" t="s">
        <v>32</v>
      </c>
      <c r="D26" s="13" t="s">
        <v>33</v>
      </c>
    </row>
    <row r="27" spans="1:4">
      <c r="A27" s="13" t="s">
        <v>34</v>
      </c>
      <c r="B27" s="13" t="s">
        <v>35</v>
      </c>
      <c r="C27" s="13" t="s">
        <v>32</v>
      </c>
      <c r="D27" s="13" t="s">
        <v>36</v>
      </c>
    </row>
    <row r="28" spans="1:4">
      <c r="A28" s="13" t="s">
        <v>37</v>
      </c>
      <c r="B28" s="13" t="s">
        <v>38</v>
      </c>
      <c r="C28" s="13" t="s">
        <v>32</v>
      </c>
      <c r="D28" s="13" t="s">
        <v>39</v>
      </c>
    </row>
    <row r="29" spans="1:4">
      <c r="A29" s="13" t="s">
        <v>40</v>
      </c>
      <c r="B29" s="13" t="s">
        <v>41</v>
      </c>
      <c r="C29" s="13" t="s">
        <v>32</v>
      </c>
      <c r="D29" s="13" t="s">
        <v>39</v>
      </c>
    </row>
    <row r="30" spans="1:4">
      <c r="A30" s="13" t="s">
        <v>42</v>
      </c>
      <c r="B30" s="13" t="s">
        <v>43</v>
      </c>
      <c r="C30" s="13" t="s">
        <v>32</v>
      </c>
      <c r="D30" s="13" t="s">
        <v>44</v>
      </c>
    </row>
    <row r="31" spans="1:4">
      <c r="A31" s="13" t="s">
        <v>45</v>
      </c>
      <c r="B31" s="13" t="s">
        <v>46</v>
      </c>
      <c r="C31" s="13" t="s">
        <v>32</v>
      </c>
      <c r="D31" s="13" t="s">
        <v>47</v>
      </c>
    </row>
    <row r="32" spans="1:4">
      <c r="A32" s="13" t="s">
        <v>48</v>
      </c>
      <c r="B32" s="13" t="s">
        <v>49</v>
      </c>
      <c r="C32" s="13" t="s">
        <v>32</v>
      </c>
      <c r="D32" s="13" t="s">
        <v>47</v>
      </c>
    </row>
    <row r="33" spans="1:4">
      <c r="A33" s="13" t="s">
        <v>50</v>
      </c>
      <c r="B33" s="13" t="s">
        <v>51</v>
      </c>
      <c r="C33" s="13" t="s">
        <v>32</v>
      </c>
      <c r="D33" s="13" t="s">
        <v>47</v>
      </c>
    </row>
    <row r="34" spans="1:4">
      <c r="A34" s="13" t="s">
        <v>52</v>
      </c>
      <c r="B34" s="13" t="s">
        <v>53</v>
      </c>
      <c r="C34" s="13" t="s">
        <v>32</v>
      </c>
      <c r="D34" s="13" t="s">
        <v>44</v>
      </c>
    </row>
    <row r="35" spans="1:4">
      <c r="A35" s="13" t="s">
        <v>54</v>
      </c>
      <c r="B35" s="13" t="s">
        <v>55</v>
      </c>
      <c r="C35" s="13" t="s">
        <v>32</v>
      </c>
      <c r="D35" s="13" t="s">
        <v>44</v>
      </c>
    </row>
    <row r="36" spans="1:4">
      <c r="A36" s="13" t="s">
        <v>56</v>
      </c>
      <c r="B36" s="13" t="s">
        <v>57</v>
      </c>
      <c r="C36" s="13" t="s">
        <v>32</v>
      </c>
      <c r="D36" s="13" t="s">
        <v>44</v>
      </c>
    </row>
    <row r="37" spans="1:4">
      <c r="A37" s="13" t="s">
        <v>58</v>
      </c>
      <c r="B37" s="13" t="s">
        <v>59</v>
      </c>
      <c r="C37" s="13" t="s">
        <v>32</v>
      </c>
      <c r="D37" s="13" t="s">
        <v>44</v>
      </c>
    </row>
    <row r="38" spans="1:4">
      <c r="A38" s="13" t="s">
        <v>60</v>
      </c>
      <c r="B38" s="13" t="s">
        <v>61</v>
      </c>
      <c r="C38" s="13" t="s">
        <v>32</v>
      </c>
      <c r="D38" s="13" t="s">
        <v>44</v>
      </c>
    </row>
    <row r="39" spans="1:4">
      <c r="A39" s="7"/>
      <c r="B39" s="7"/>
      <c r="C39" s="7"/>
      <c r="D39" s="7"/>
    </row>
    <row r="40" spans="1:4">
      <c r="A40" s="7"/>
      <c r="B40" s="7"/>
      <c r="C40" s="7"/>
      <c r="D40" s="7"/>
    </row>
    <row r="41" spans="1:4">
      <c r="A41" s="7"/>
      <c r="B41" s="7"/>
      <c r="C41" s="7"/>
      <c r="D41" s="7"/>
    </row>
    <row r="42" spans="1:4">
      <c r="A42" s="7"/>
      <c r="B42" s="7"/>
      <c r="C42" s="7"/>
      <c r="D42" s="7"/>
    </row>
  </sheetData>
  <hyperlinks>
    <hyperlink ref="C13" location="'Požadavky dodavatele'!A1" display="zde" xr:uid="{B401CEB6-861B-419E-8313-80FF20BDB6EC}"/>
    <hyperlink ref="C14" location="Příklad!A1" display="zde" xr:uid="{AD51507B-EA22-481F-A430-8775F33BDF49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002FF-A439-4501-B457-AD9BB4F207D7}">
  <sheetPr>
    <tabColor theme="8"/>
  </sheetPr>
  <dimension ref="A1:V49"/>
  <sheetViews>
    <sheetView tabSelected="1" topLeftCell="A3" zoomScale="113" zoomScaleNormal="171" workbookViewId="0">
      <selection activeCell="A4" sqref="A4"/>
    </sheetView>
  </sheetViews>
  <sheetFormatPr defaultColWidth="0" defaultRowHeight="14.25"/>
  <cols>
    <col min="1" max="1" width="33" style="1" customWidth="1"/>
    <col min="2" max="2" width="21.09765625" style="1" customWidth="1"/>
    <col min="3" max="3" width="14.69921875" style="1" customWidth="1"/>
    <col min="4" max="8" width="13.296875" style="1" customWidth="1"/>
    <col min="9" max="9" width="13.296875" style="4" customWidth="1"/>
    <col min="10" max="10" width="13.296875" style="1" customWidth="1" collapsed="1"/>
    <col min="11" max="11" width="21.8984375" style="1" customWidth="1" collapsed="1"/>
    <col min="12" max="12" width="9.09765625" style="1" customWidth="1"/>
    <col min="13" max="22" width="0" style="1" hidden="1" customWidth="1"/>
    <col min="23" max="16384" width="7" style="1" hidden="1"/>
  </cols>
  <sheetData>
    <row r="1" spans="1:11" customFormat="1" ht="19.5">
      <c r="A1" s="47" t="s">
        <v>103</v>
      </c>
      <c r="B1" s="48"/>
      <c r="C1" s="49"/>
    </row>
    <row r="2" spans="1:11" customFormat="1">
      <c r="A2" s="48"/>
      <c r="B2" s="48"/>
      <c r="C2" s="49"/>
    </row>
    <row r="3" spans="1:11" customFormat="1" ht="29.25">
      <c r="A3" s="16" t="s">
        <v>104</v>
      </c>
      <c r="C3" s="49"/>
      <c r="D3" s="50"/>
    </row>
    <row r="4" spans="1:11" ht="22.5">
      <c r="A4" s="15" t="s">
        <v>62</v>
      </c>
    </row>
    <row r="5" spans="1:11">
      <c r="A5" s="3"/>
    </row>
    <row r="6" spans="1:11">
      <c r="A6" s="20" t="s">
        <v>63</v>
      </c>
    </row>
    <row r="7" spans="1:11">
      <c r="A7" s="25" t="s">
        <v>64</v>
      </c>
      <c r="B7" s="26"/>
      <c r="C7" s="26"/>
      <c r="D7" s="26"/>
      <c r="E7" s="26"/>
      <c r="F7" s="26"/>
      <c r="G7" s="26"/>
      <c r="H7" s="26"/>
      <c r="I7" s="27"/>
      <c r="J7" s="26"/>
    </row>
    <row r="8" spans="1:11">
      <c r="A8" s="20" t="s">
        <v>65</v>
      </c>
    </row>
    <row r="9" spans="1:11">
      <c r="A9" s="25" t="s">
        <v>66</v>
      </c>
      <c r="B9" s="26"/>
      <c r="C9" s="26"/>
      <c r="D9" s="26"/>
      <c r="E9" s="26"/>
      <c r="F9" s="26"/>
      <c r="G9" s="26"/>
      <c r="H9" s="26"/>
      <c r="I9" s="27"/>
    </row>
    <row r="10" spans="1:11">
      <c r="A10" s="25" t="s">
        <v>67</v>
      </c>
      <c r="B10" s="26"/>
      <c r="C10" s="26"/>
      <c r="D10" s="26"/>
      <c r="E10" s="26"/>
      <c r="F10" s="26"/>
      <c r="G10" s="26"/>
      <c r="H10" s="26"/>
      <c r="I10" s="27"/>
    </row>
    <row r="11" spans="1:11">
      <c r="A11" s="25" t="s">
        <v>68</v>
      </c>
      <c r="B11" s="26"/>
      <c r="C11" s="26"/>
      <c r="D11" s="26"/>
      <c r="E11" s="26"/>
      <c r="F11" s="26"/>
      <c r="G11" s="26"/>
      <c r="H11" s="26"/>
      <c r="I11" s="27"/>
    </row>
    <row r="12" spans="1:11">
      <c r="A12" s="25" t="s">
        <v>69</v>
      </c>
      <c r="B12" s="26"/>
      <c r="C12" s="26"/>
      <c r="D12" s="26"/>
      <c r="E12" s="26"/>
      <c r="F12" s="26"/>
      <c r="G12" s="26"/>
      <c r="H12" s="26"/>
      <c r="I12" s="27"/>
    </row>
    <row r="13" spans="1:11">
      <c r="A13" s="3"/>
    </row>
    <row r="14" spans="1:11" ht="56.1" customHeight="1">
      <c r="A14" s="38" t="s">
        <v>70</v>
      </c>
      <c r="B14" s="43"/>
      <c r="C14" s="38" t="s">
        <v>71</v>
      </c>
      <c r="D14" s="38" t="s">
        <v>72</v>
      </c>
      <c r="E14" s="38" t="s">
        <v>73</v>
      </c>
      <c r="F14" s="38" t="s">
        <v>74</v>
      </c>
      <c r="G14" s="39" t="s">
        <v>75</v>
      </c>
      <c r="H14" s="38" t="s">
        <v>76</v>
      </c>
      <c r="I14" s="38" t="s">
        <v>77</v>
      </c>
      <c r="J14" s="35" t="s">
        <v>78</v>
      </c>
      <c r="K14" s="35"/>
    </row>
    <row r="15" spans="1:11" ht="27" customHeight="1">
      <c r="A15" s="14" t="s">
        <v>18</v>
      </c>
      <c r="B15" s="45" t="s">
        <v>79</v>
      </c>
      <c r="C15" s="14" t="s">
        <v>80</v>
      </c>
      <c r="D15" s="41" t="s">
        <v>81</v>
      </c>
      <c r="E15" s="36" t="s">
        <v>82</v>
      </c>
      <c r="F15" s="14" t="s">
        <v>83</v>
      </c>
      <c r="G15" s="14" t="s">
        <v>84</v>
      </c>
      <c r="H15" s="44" t="s">
        <v>85</v>
      </c>
      <c r="I15" s="14" t="s">
        <v>86</v>
      </c>
      <c r="J15" s="14" t="s">
        <v>87</v>
      </c>
      <c r="K15" s="14" t="s">
        <v>19</v>
      </c>
    </row>
    <row r="16" spans="1:11">
      <c r="A16" s="42"/>
      <c r="B16" s="34" t="str">
        <f>IFERROR(VLOOKUP(Tabulka9[[#This Row],[Služba]],Úvod!$A$22:$D$38,4,FALSE),"")</f>
        <v/>
      </c>
      <c r="C16" s="32"/>
      <c r="D16" s="40"/>
      <c r="E16" s="32"/>
      <c r="F16" s="32"/>
      <c r="G16" s="37"/>
      <c r="H16" s="32"/>
      <c r="I16" s="29"/>
      <c r="J16" s="32"/>
      <c r="K16" s="32"/>
    </row>
    <row r="17" spans="1:11">
      <c r="A17" s="42"/>
      <c r="B17" s="31" t="str">
        <f>IFERROR(VLOOKUP(Tabulka9[[#This Row],[Služba]],Úvod!$A$22:$D$38,4,FALSE),"")</f>
        <v/>
      </c>
      <c r="C17" s="32"/>
      <c r="D17" s="32"/>
      <c r="E17" s="32"/>
      <c r="F17" s="32"/>
      <c r="G17" s="32"/>
      <c r="H17" s="32"/>
      <c r="I17" s="29"/>
      <c r="J17" s="32"/>
      <c r="K17" s="32"/>
    </row>
    <row r="18" spans="1:11">
      <c r="A18" s="42"/>
      <c r="B18" s="31" t="str">
        <f>IFERROR(VLOOKUP(Tabulka9[[#This Row],[Služba]],Úvod!$A$22:$D$38,4,FALSE),"")</f>
        <v/>
      </c>
      <c r="C18" s="32"/>
      <c r="D18" s="32"/>
      <c r="E18" s="32"/>
      <c r="F18" s="32"/>
      <c r="G18" s="32"/>
      <c r="H18" s="32"/>
      <c r="I18" s="29"/>
      <c r="J18" s="32"/>
      <c r="K18" s="32"/>
    </row>
    <row r="19" spans="1:11">
      <c r="A19" s="42"/>
      <c r="B19" s="31" t="str">
        <f>IFERROR(VLOOKUP(Tabulka9[[#This Row],[Služba]],Úvod!$A$22:$D$38,4,FALSE),"")</f>
        <v/>
      </c>
      <c r="C19" s="32"/>
      <c r="D19" s="32"/>
      <c r="E19" s="32"/>
      <c r="F19" s="32"/>
      <c r="G19" s="32"/>
      <c r="H19" s="32"/>
      <c r="I19" s="29"/>
      <c r="J19" s="32"/>
      <c r="K19" s="32"/>
    </row>
    <row r="20" spans="1:11">
      <c r="A20" s="42"/>
      <c r="B20" s="31" t="str">
        <f>IFERROR(VLOOKUP(Tabulka9[[#This Row],[Služba]],Úvod!$A$22:$D$38,4,FALSE),"")</f>
        <v/>
      </c>
      <c r="C20" s="32"/>
      <c r="D20" s="32"/>
      <c r="E20" s="32"/>
      <c r="F20" s="32"/>
      <c r="G20" s="32"/>
      <c r="H20" s="32"/>
      <c r="I20" s="29"/>
      <c r="J20" s="32"/>
      <c r="K20" s="32"/>
    </row>
    <row r="21" spans="1:11">
      <c r="A21" s="42"/>
      <c r="B21" s="31" t="str">
        <f>IFERROR(VLOOKUP(Tabulka9[[#This Row],[Služba]],Úvod!$A$22:$D$38,4,FALSE),"")</f>
        <v/>
      </c>
      <c r="C21" s="32"/>
      <c r="D21" s="32"/>
      <c r="E21" s="32"/>
      <c r="F21" s="32"/>
      <c r="G21" s="32"/>
      <c r="H21" s="32"/>
      <c r="I21" s="29"/>
      <c r="J21" s="32"/>
      <c r="K21" s="32"/>
    </row>
    <row r="22" spans="1:11">
      <c r="A22" s="42"/>
      <c r="B22" s="31" t="str">
        <f>IFERROR(VLOOKUP(Tabulka9[[#This Row],[Služba]],Úvod!$A$22:$D$38,4,FALSE),"")</f>
        <v/>
      </c>
      <c r="C22" s="40"/>
      <c r="D22" s="32"/>
      <c r="E22" s="32"/>
      <c r="F22" s="32"/>
      <c r="G22" s="32"/>
      <c r="H22" s="32"/>
      <c r="I22" s="29"/>
      <c r="J22" s="32"/>
      <c r="K22" s="32"/>
    </row>
    <row r="23" spans="1:11">
      <c r="A23" s="42"/>
      <c r="B23" s="31" t="str">
        <f>IFERROR(VLOOKUP(Tabulka9[[#This Row],[Služba]],Úvod!$A$22:$D$38,4,FALSE),"")</f>
        <v/>
      </c>
      <c r="C23" s="32"/>
      <c r="D23" s="32"/>
      <c r="E23" s="32"/>
      <c r="F23" s="32"/>
      <c r="G23" s="32"/>
      <c r="H23" s="32"/>
      <c r="I23" s="29"/>
      <c r="J23" s="32"/>
      <c r="K23" s="32"/>
    </row>
    <row r="24" spans="1:11">
      <c r="A24" s="42"/>
      <c r="B24" s="31" t="str">
        <f>IFERROR(VLOOKUP(Tabulka9[[#This Row],[Služba]],Úvod!$A$22:$D$38,4,FALSE),"")</f>
        <v/>
      </c>
      <c r="C24" s="32"/>
      <c r="D24" s="32"/>
      <c r="E24" s="32"/>
      <c r="F24" s="32"/>
      <c r="G24" s="32"/>
      <c r="H24" s="32"/>
      <c r="I24" s="29"/>
      <c r="J24" s="32"/>
      <c r="K24" s="32"/>
    </row>
    <row r="25" spans="1:11">
      <c r="A25" s="42"/>
      <c r="B25" s="31" t="str">
        <f>IFERROR(VLOOKUP(Tabulka9[[#This Row],[Služba]],Úvod!$A$22:$D$38,4,FALSE),"")</f>
        <v/>
      </c>
      <c r="C25" s="32"/>
      <c r="D25" s="32"/>
      <c r="E25" s="32"/>
      <c r="F25" s="32"/>
      <c r="G25" s="32"/>
      <c r="H25" s="32"/>
      <c r="I25" s="29"/>
      <c r="J25" s="32"/>
      <c r="K25" s="32"/>
    </row>
    <row r="26" spans="1:11">
      <c r="A26" s="42"/>
      <c r="B26" s="31" t="str">
        <f>IFERROR(VLOOKUP(Tabulka9[[#This Row],[Služba]],Úvod!$A$22:$D$38,4,FALSE),"")</f>
        <v/>
      </c>
      <c r="C26" s="32"/>
      <c r="D26" s="32"/>
      <c r="E26" s="32"/>
      <c r="F26" s="32"/>
      <c r="G26" s="32"/>
      <c r="H26" s="32"/>
      <c r="I26" s="29"/>
      <c r="J26" s="32"/>
      <c r="K26" s="32"/>
    </row>
    <row r="27" spans="1:11">
      <c r="A27" s="42"/>
      <c r="B27" s="31" t="str">
        <f>IFERROR(VLOOKUP(Tabulka9[[#This Row],[Služba]],Úvod!$A$22:$D$38,4,FALSE),"")</f>
        <v/>
      </c>
      <c r="C27" s="32"/>
      <c r="D27" s="32"/>
      <c r="E27" s="32"/>
      <c r="F27" s="32"/>
      <c r="G27" s="32"/>
      <c r="H27" s="32"/>
      <c r="I27" s="29"/>
      <c r="J27" s="32"/>
      <c r="K27" s="32"/>
    </row>
    <row r="28" spans="1:11">
      <c r="A28" s="42"/>
      <c r="B28" s="31" t="str">
        <f>IFERROR(VLOOKUP(Tabulka9[[#This Row],[Služba]],Úvod!$A$22:$D$38,4,FALSE),"")</f>
        <v/>
      </c>
      <c r="C28" s="32"/>
      <c r="D28" s="32"/>
      <c r="E28" s="32"/>
      <c r="F28" s="32"/>
      <c r="G28" s="32"/>
      <c r="H28" s="32"/>
      <c r="I28" s="29"/>
      <c r="J28" s="32"/>
      <c r="K28" s="32"/>
    </row>
    <row r="29" spans="1:11">
      <c r="A29" s="42"/>
      <c r="B29" s="31" t="str">
        <f>IFERROR(VLOOKUP(Tabulka9[[#This Row],[Služba]],Úvod!$A$22:$D$38,4,FALSE),"")</f>
        <v/>
      </c>
      <c r="C29" s="32"/>
      <c r="D29" s="32"/>
      <c r="E29" s="32"/>
      <c r="F29" s="32"/>
      <c r="G29" s="32"/>
      <c r="H29" s="32"/>
      <c r="I29" s="29"/>
      <c r="J29" s="32"/>
      <c r="K29" s="32"/>
    </row>
    <row r="30" spans="1:11">
      <c r="A30" s="42"/>
      <c r="B30" s="31" t="str">
        <f>IFERROR(VLOOKUP(Tabulka9[[#This Row],[Služba]],Úvod!$A$22:$D$38,4,FALSE),"")</f>
        <v/>
      </c>
      <c r="C30" s="32"/>
      <c r="D30" s="32"/>
      <c r="E30" s="32"/>
      <c r="F30" s="32"/>
      <c r="G30" s="32"/>
      <c r="H30" s="32"/>
      <c r="I30" s="29"/>
      <c r="J30" s="32"/>
      <c r="K30" s="32"/>
    </row>
    <row r="31" spans="1:11">
      <c r="A31" s="42"/>
      <c r="B31" s="31" t="str">
        <f>IFERROR(VLOOKUP(Tabulka9[[#This Row],[Služba]],Úvod!$A$22:$D$38,4,FALSE),"")</f>
        <v/>
      </c>
      <c r="C31" s="32"/>
      <c r="D31" s="32"/>
      <c r="E31" s="32"/>
      <c r="F31" s="32"/>
      <c r="G31" s="32"/>
      <c r="H31" s="32"/>
      <c r="I31" s="29"/>
      <c r="J31" s="32"/>
      <c r="K31" s="32"/>
    </row>
    <row r="32" spans="1:11">
      <c r="A32" s="42"/>
      <c r="B32" s="31" t="str">
        <f>IFERROR(VLOOKUP(Tabulka9[[#This Row],[Služba]],Úvod!$A$22:$D$38,4,FALSE),"")</f>
        <v/>
      </c>
      <c r="C32" s="32"/>
      <c r="D32" s="32"/>
      <c r="E32" s="32"/>
      <c r="F32" s="32"/>
      <c r="G32" s="32"/>
      <c r="H32" s="32"/>
      <c r="I32" s="29"/>
      <c r="J32" s="32"/>
      <c r="K32" s="32"/>
    </row>
    <row r="33" spans="1:11">
      <c r="A33" s="42"/>
      <c r="B33" s="31" t="str">
        <f>IFERROR(VLOOKUP(Tabulka9[[#This Row],[Služba]],Úvod!$A$22:$D$38,4,FALSE),"")</f>
        <v/>
      </c>
      <c r="C33" s="32"/>
      <c r="D33" s="32"/>
      <c r="E33" s="32"/>
      <c r="F33" s="32"/>
      <c r="G33" s="32"/>
      <c r="H33" s="32"/>
      <c r="I33" s="29"/>
      <c r="J33" s="32"/>
      <c r="K33" s="32"/>
    </row>
    <row r="34" spans="1:11">
      <c r="A34" s="42"/>
      <c r="B34" s="31" t="str">
        <f>IFERROR(VLOOKUP(Tabulka9[[#This Row],[Služba]],Úvod!$A$22:$D$38,4,FALSE),"")</f>
        <v/>
      </c>
      <c r="C34" s="32"/>
      <c r="D34" s="32"/>
      <c r="E34" s="32"/>
      <c r="F34" s="32"/>
      <c r="G34" s="32"/>
      <c r="H34" s="32"/>
      <c r="I34" s="29"/>
      <c r="J34" s="32"/>
      <c r="K34" s="32"/>
    </row>
    <row r="35" spans="1:11">
      <c r="A35" s="42"/>
      <c r="B35" s="31" t="str">
        <f>IFERROR(VLOOKUP(Tabulka9[[#This Row],[Služba]],Úvod!$A$22:$D$38,4,FALSE),"")</f>
        <v/>
      </c>
      <c r="C35" s="32"/>
      <c r="D35" s="32"/>
      <c r="E35" s="32"/>
      <c r="F35" s="32"/>
      <c r="G35" s="32"/>
      <c r="H35" s="32"/>
      <c r="I35" s="29"/>
      <c r="J35" s="32"/>
      <c r="K35" s="32"/>
    </row>
    <row r="36" spans="1:11">
      <c r="A36" s="42"/>
      <c r="B36" s="31" t="str">
        <f>IFERROR(VLOOKUP(Tabulka9[[#This Row],[Služba]],Úvod!$A$22:$D$38,4,FALSE),"")</f>
        <v/>
      </c>
      <c r="C36" s="32"/>
      <c r="D36" s="32"/>
      <c r="E36" s="32"/>
      <c r="F36" s="32"/>
      <c r="G36" s="32"/>
      <c r="H36" s="32"/>
      <c r="I36" s="29"/>
      <c r="J36" s="32"/>
      <c r="K36" s="32"/>
    </row>
    <row r="37" spans="1:11">
      <c r="A37" s="42"/>
      <c r="B37" s="31" t="str">
        <f>IFERROR(VLOOKUP(Tabulka9[[#This Row],[Služba]],Úvod!$A$22:$D$38,4,FALSE),"")</f>
        <v/>
      </c>
      <c r="C37" s="32"/>
      <c r="D37" s="32"/>
      <c r="E37" s="32"/>
      <c r="F37" s="32"/>
      <c r="G37" s="32"/>
      <c r="H37" s="32"/>
      <c r="I37" s="29"/>
      <c r="J37" s="32"/>
      <c r="K37" s="32"/>
    </row>
    <row r="38" spans="1:11">
      <c r="A38" s="42"/>
      <c r="B38" s="31" t="str">
        <f>IFERROR(VLOOKUP(Tabulka9[[#This Row],[Služba]],Úvod!$A$22:$D$38,4,FALSE),"")</f>
        <v/>
      </c>
      <c r="C38" s="32"/>
      <c r="D38" s="32"/>
      <c r="E38" s="32"/>
      <c r="F38" s="32"/>
      <c r="G38" s="32"/>
      <c r="H38" s="32"/>
      <c r="I38" s="29"/>
      <c r="J38" s="32"/>
      <c r="K38" s="32"/>
    </row>
    <row r="39" spans="1:11">
      <c r="A39" s="42"/>
      <c r="B39" s="31" t="str">
        <f>IFERROR(VLOOKUP(Tabulka9[[#This Row],[Služba]],Úvod!$A$22:$D$38,4,FALSE),"")</f>
        <v/>
      </c>
      <c r="C39" s="32"/>
      <c r="D39" s="32"/>
      <c r="E39" s="32"/>
      <c r="F39" s="32"/>
      <c r="G39" s="32"/>
      <c r="H39" s="32"/>
      <c r="I39" s="29"/>
      <c r="J39" s="32"/>
      <c r="K39" s="32"/>
    </row>
    <row r="40" spans="1:11">
      <c r="A40" s="42"/>
      <c r="B40" s="31" t="str">
        <f>IFERROR(VLOOKUP(Tabulka9[[#This Row],[Služba]],Úvod!$A$22:$D$38,4,FALSE),"")</f>
        <v/>
      </c>
      <c r="C40" s="32"/>
      <c r="D40" s="32"/>
      <c r="E40" s="32"/>
      <c r="F40" s="32"/>
      <c r="G40" s="32"/>
      <c r="H40" s="32"/>
      <c r="I40" s="29"/>
      <c r="J40" s="32"/>
      <c r="K40" s="32"/>
    </row>
    <row r="41" spans="1:11">
      <c r="A41" s="42"/>
      <c r="B41" s="31" t="str">
        <f>IFERROR(VLOOKUP(Tabulka9[[#This Row],[Služba]],Úvod!$A$22:$D$38,4,FALSE),"")</f>
        <v/>
      </c>
      <c r="C41" s="32"/>
      <c r="D41" s="32"/>
      <c r="E41" s="32"/>
      <c r="F41" s="32"/>
      <c r="G41" s="32"/>
      <c r="H41" s="32"/>
      <c r="I41" s="29"/>
      <c r="J41" s="32"/>
      <c r="K41" s="32"/>
    </row>
    <row r="42" spans="1:11">
      <c r="A42" s="42"/>
      <c r="B42" s="31" t="str">
        <f>IFERROR(VLOOKUP(Tabulka9[[#This Row],[Služba]],Úvod!$A$22:$D$38,4,FALSE),"")</f>
        <v/>
      </c>
      <c r="C42" s="32"/>
      <c r="D42" s="32"/>
      <c r="E42" s="32"/>
      <c r="F42" s="32"/>
      <c r="G42" s="32"/>
      <c r="H42" s="32"/>
      <c r="I42" s="29"/>
      <c r="J42" s="32"/>
      <c r="K42" s="32"/>
    </row>
    <row r="43" spans="1:11">
      <c r="A43" s="42"/>
      <c r="B43" s="31" t="str">
        <f>IFERROR(VLOOKUP(Tabulka9[[#This Row],[Služba]],Úvod!$A$22:$D$38,4,FALSE),"")</f>
        <v/>
      </c>
      <c r="C43" s="32"/>
      <c r="D43" s="32"/>
      <c r="E43" s="32"/>
      <c r="F43" s="32"/>
      <c r="G43" s="32"/>
      <c r="H43" s="32"/>
      <c r="I43" s="29"/>
      <c r="J43" s="32"/>
      <c r="K43" s="32"/>
    </row>
    <row r="44" spans="1:11">
      <c r="A44" s="42"/>
      <c r="B44" s="31" t="str">
        <f>IFERROR(VLOOKUP(Tabulka9[[#This Row],[Služba]],Úvod!$A$22:$D$38,4,FALSE),"")</f>
        <v/>
      </c>
      <c r="C44" s="32"/>
      <c r="D44" s="32"/>
      <c r="E44" s="32"/>
      <c r="F44" s="32"/>
      <c r="G44" s="32"/>
      <c r="H44" s="32"/>
      <c r="I44" s="29"/>
      <c r="J44" s="32"/>
      <c r="K44" s="32"/>
    </row>
    <row r="45" spans="1:11">
      <c r="A45" s="42"/>
      <c r="B45" s="31" t="str">
        <f>IFERROR(VLOOKUP(Tabulka9[[#This Row],[Služba]],Úvod!$A$22:$D$38,4,FALSE),"")</f>
        <v/>
      </c>
      <c r="C45" s="32"/>
      <c r="D45" s="32"/>
      <c r="E45" s="32"/>
      <c r="F45" s="32"/>
      <c r="G45" s="32"/>
      <c r="H45" s="32"/>
      <c r="I45" s="29"/>
      <c r="J45" s="32"/>
      <c r="K45" s="32"/>
    </row>
    <row r="46" spans="1:11">
      <c r="A46" s="42"/>
      <c r="B46" s="31" t="str">
        <f>IFERROR(VLOOKUP(Tabulka9[[#This Row],[Služba]],Úvod!$A$22:$D$38,4,FALSE),"")</f>
        <v/>
      </c>
      <c r="C46" s="32"/>
      <c r="D46" s="32"/>
      <c r="E46" s="32"/>
      <c r="F46" s="32"/>
      <c r="G46" s="32"/>
      <c r="H46" s="32"/>
      <c r="I46" s="29"/>
      <c r="J46" s="32"/>
      <c r="K46" s="32"/>
    </row>
    <row r="47" spans="1:11">
      <c r="A47" s="42"/>
      <c r="B47" s="31" t="str">
        <f>IFERROR(VLOOKUP(Tabulka9[[#This Row],[Služba]],Úvod!$A$22:$D$38,4,FALSE),"")</f>
        <v/>
      </c>
      <c r="C47" s="32"/>
      <c r="D47" s="32"/>
      <c r="E47" s="32"/>
      <c r="F47" s="32"/>
      <c r="G47" s="32"/>
      <c r="H47" s="32"/>
      <c r="I47" s="29"/>
      <c r="J47" s="32"/>
      <c r="K47" s="32"/>
    </row>
    <row r="48" spans="1:11">
      <c r="A48" s="42"/>
      <c r="B48" s="31" t="str">
        <f>IFERROR(VLOOKUP(Tabulka9[[#This Row],[Služba]],Úvod!$A$22:$D$38,4,FALSE),"")</f>
        <v/>
      </c>
      <c r="C48" s="32"/>
      <c r="D48" s="32"/>
      <c r="E48" s="32"/>
      <c r="F48" s="32"/>
      <c r="G48" s="32"/>
      <c r="H48" s="32"/>
      <c r="I48" s="29"/>
      <c r="J48" s="32"/>
      <c r="K48" s="32"/>
    </row>
    <row r="49" spans="1:11">
      <c r="A49" s="42"/>
      <c r="B49" s="31" t="str">
        <f>IFERROR(VLOOKUP(Tabulka9[[#This Row],[Služba]],Úvod!$A$22:$D$38,4,FALSE),"")</f>
        <v/>
      </c>
      <c r="C49" s="32"/>
      <c r="D49" s="32"/>
      <c r="E49" s="32"/>
      <c r="F49" s="32"/>
      <c r="G49" s="32"/>
      <c r="H49" s="32"/>
      <c r="I49" s="30"/>
      <c r="J49" s="33"/>
      <c r="K49" s="33"/>
    </row>
  </sheetData>
  <autoFilter ref="I15:K15" xr:uid="{185002FF-A439-4501-B457-AD9BB4F207D7}"/>
  <dataValidations count="1">
    <dataValidation type="list" allowBlank="1" showInputMessage="1" showErrorMessage="1" sqref="I16:I49" xr:uid="{3E5ED7B5-8FD0-4D9A-9760-F8F1314CDFCE}">
      <formula1>"PROD,TEST,DEV"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68BB85-37AE-4AA4-8E15-D5ED9590FF45}">
          <x14:formula1>
            <xm:f>Úvod!$A$23:$A$38</xm:f>
          </x14:formula1>
          <xm:sqref>A16:A49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9223-FE4E-4BF5-9463-ED8DFAC63D0A}">
  <sheetPr>
    <tabColor theme="7"/>
  </sheetPr>
  <dimension ref="A2:Y41"/>
  <sheetViews>
    <sheetView zoomScaleNormal="100" workbookViewId="0">
      <selection activeCell="A8" sqref="A8"/>
    </sheetView>
  </sheetViews>
  <sheetFormatPr defaultColWidth="0" defaultRowHeight="14.25" outlineLevelCol="1"/>
  <cols>
    <col min="1" max="1" width="31.09765625" style="1" customWidth="1"/>
    <col min="2" max="2" width="21.09765625" style="1" customWidth="1"/>
    <col min="3" max="3" width="14.69921875" style="1" customWidth="1"/>
    <col min="4" max="8" width="13.296875" style="1" customWidth="1"/>
    <col min="9" max="14" width="13.296875" style="1" hidden="1" customWidth="1" outlineLevel="1"/>
    <col min="15" max="15" width="13.296875" style="1" customWidth="1" collapsed="1"/>
    <col min="16" max="16" width="15.8984375" style="1" bestFit="1" customWidth="1"/>
    <col min="17" max="17" width="13.296875" style="1" customWidth="1"/>
    <col min="18" max="18" width="9.09765625" style="1" customWidth="1"/>
    <col min="19" max="25" width="0" style="1" hidden="1" customWidth="1"/>
    <col min="26" max="16384" width="7" style="1" hidden="1"/>
  </cols>
  <sheetData>
    <row r="2" spans="1:17" ht="22.5">
      <c r="A2" s="15" t="s">
        <v>88</v>
      </c>
    </row>
    <row r="3" spans="1:17">
      <c r="A3" s="20" t="s">
        <v>63</v>
      </c>
    </row>
    <row r="4" spans="1:17">
      <c r="A4" s="25" t="s">
        <v>89</v>
      </c>
    </row>
    <row r="5" spans="1:17">
      <c r="A5" s="3"/>
    </row>
    <row r="6" spans="1:17" ht="56.1" customHeight="1">
      <c r="A6" s="38" t="s">
        <v>70</v>
      </c>
      <c r="B6" s="38"/>
      <c r="C6" s="38" t="s">
        <v>71</v>
      </c>
      <c r="D6" s="38" t="s">
        <v>72</v>
      </c>
      <c r="E6" s="38" t="s">
        <v>73</v>
      </c>
      <c r="F6" s="38" t="s">
        <v>74</v>
      </c>
      <c r="G6" s="38" t="s">
        <v>75</v>
      </c>
      <c r="H6" s="38" t="s">
        <v>76</v>
      </c>
      <c r="I6" s="38"/>
      <c r="J6" s="38"/>
      <c r="K6" s="38"/>
      <c r="L6" s="38"/>
      <c r="M6" s="38"/>
      <c r="N6" s="38"/>
      <c r="O6" s="38" t="s">
        <v>77</v>
      </c>
      <c r="P6" s="38" t="s">
        <v>78</v>
      </c>
      <c r="Q6" s="38"/>
    </row>
    <row r="7" spans="1:17" ht="27" customHeight="1">
      <c r="A7" s="14" t="s">
        <v>18</v>
      </c>
      <c r="B7" s="14" t="s">
        <v>79</v>
      </c>
      <c r="C7" s="14" t="s">
        <v>80</v>
      </c>
      <c r="D7" s="14" t="s">
        <v>81</v>
      </c>
      <c r="E7" s="14" t="s">
        <v>82</v>
      </c>
      <c r="F7" s="14" t="s">
        <v>83</v>
      </c>
      <c r="G7" s="14" t="s">
        <v>84</v>
      </c>
      <c r="H7" s="14" t="s">
        <v>85</v>
      </c>
      <c r="I7" s="14" t="s">
        <v>90</v>
      </c>
      <c r="J7" s="14" t="s">
        <v>91</v>
      </c>
      <c r="K7" s="14" t="s">
        <v>92</v>
      </c>
      <c r="L7" s="14" t="s">
        <v>93</v>
      </c>
      <c r="M7" s="14" t="s">
        <v>94</v>
      </c>
      <c r="N7" s="14" t="s">
        <v>95</v>
      </c>
      <c r="O7" s="14" t="s">
        <v>86</v>
      </c>
      <c r="P7" s="14" t="s">
        <v>87</v>
      </c>
      <c r="Q7" s="14" t="s">
        <v>19</v>
      </c>
    </row>
    <row r="8" spans="1:17">
      <c r="A8" s="28"/>
      <c r="B8" s="31" t="str">
        <f>IFERROR(VLOOKUP(Tabulka93[[#This Row],[Služba]],Úvod!$A$22:$D$38,4,FALSE),"")</f>
        <v/>
      </c>
      <c r="C8" s="32">
        <v>2</v>
      </c>
      <c r="D8" s="32">
        <v>4</v>
      </c>
      <c r="E8" s="32">
        <v>256</v>
      </c>
      <c r="F8" s="32">
        <v>200</v>
      </c>
      <c r="G8" s="32">
        <v>200</v>
      </c>
      <c r="H8" s="32">
        <v>1000</v>
      </c>
      <c r="I8" s="2" t="str">
        <f>IF($A8&lt;&gt;"",VLOOKUP($A8,#REF!,#REF!,FALSE),"")</f>
        <v/>
      </c>
      <c r="J8" s="2" t="str">
        <f>IF($A8&lt;&gt;"",VLOOKUP($A8,#REF!,#REF!,FALSE)*Tabulka93[[#This Row],[Core]],"")</f>
        <v/>
      </c>
      <c r="K8" s="2" t="str">
        <f>IF($A8&lt;&gt;"",VLOOKUP($A8,#REF!,#REF!,FALSE)*Tabulka93[[#This Row],[GB:RAM]],"")</f>
        <v/>
      </c>
      <c r="L8" s="2" t="str">
        <f>IF($A8&lt;&gt;"",VLOOKUP($A8,#REF!,#REF!,FALSE)*Tabulka93[[#This Row],[GB:HDD]],"")</f>
        <v/>
      </c>
      <c r="M8" s="2" t="str">
        <f>IF($A8&lt;&gt;"",VLOOKUP($A8,#REF!,#REF!,FALSE)*Tabulka93[[#This Row],[GB:SSD]],"")</f>
        <v/>
      </c>
      <c r="N8" s="2" t="str">
        <f>IF($A8&lt;&gt;"",VLOOKUP($A8,#REF!,#REF!,FALSE)*Tabulka93[[#This Row],[GB:Backup]],"")</f>
        <v/>
      </c>
      <c r="O8" s="28" t="s">
        <v>96</v>
      </c>
      <c r="P8" s="32" t="s">
        <v>97</v>
      </c>
      <c r="Q8" s="31"/>
    </row>
    <row r="9" spans="1:17">
      <c r="A9" s="28"/>
      <c r="B9" s="31" t="str">
        <f>IFERROR(VLOOKUP(Tabulka93[[#This Row],[Služba]],Úvod!$A$22:$D$38,4,FALSE),"")</f>
        <v/>
      </c>
      <c r="C9" s="32">
        <v>2</v>
      </c>
      <c r="D9" s="32">
        <v>4</v>
      </c>
      <c r="E9" s="32">
        <v>256</v>
      </c>
      <c r="F9" s="32">
        <v>400</v>
      </c>
      <c r="G9" s="32"/>
      <c r="H9" s="32">
        <v>1000</v>
      </c>
      <c r="I9" s="2" t="str">
        <f>IF($A9&lt;&gt;"",VLOOKUP($A9,#REF!,#REF!,FALSE),"")</f>
        <v/>
      </c>
      <c r="J9" s="2" t="str">
        <f>IF($A9&lt;&gt;"",VLOOKUP($A9,#REF!,#REF!,FALSE)*Tabulka93[[#This Row],[Core]],"")</f>
        <v/>
      </c>
      <c r="K9" s="2" t="str">
        <f>IF($A9&lt;&gt;"",VLOOKUP($A9,#REF!,#REF!,FALSE)*Tabulka93[[#This Row],[GB:RAM]],"")</f>
        <v/>
      </c>
      <c r="L9" s="2" t="str">
        <f>IF($A9&lt;&gt;"",VLOOKUP($A9,#REF!,#REF!,FALSE)*Tabulka93[[#This Row],[GB:HDD]],"")</f>
        <v/>
      </c>
      <c r="M9" s="2" t="str">
        <f>IF($A9&lt;&gt;"",VLOOKUP($A9,#REF!,#REF!,FALSE)*Tabulka93[[#This Row],[GB:SSD]],"")</f>
        <v/>
      </c>
      <c r="N9" s="2" t="str">
        <f>IF($A9&lt;&gt;"",VLOOKUP($A9,#REF!,#REF!,FALSE)*Tabulka93[[#This Row],[GB:Backup]],"")</f>
        <v/>
      </c>
      <c r="O9" s="28" t="s">
        <v>96</v>
      </c>
      <c r="P9" s="32" t="s">
        <v>98</v>
      </c>
      <c r="Q9" s="31"/>
    </row>
    <row r="10" spans="1:17">
      <c r="A10" s="28"/>
      <c r="B10" s="31" t="str">
        <f>IFERROR(VLOOKUP(Tabulka93[[#This Row],[Služba]],Úvod!$A$22:$D$38,4,FALSE),"")</f>
        <v/>
      </c>
      <c r="C10" s="40">
        <v>1</v>
      </c>
      <c r="D10" s="32">
        <v>4</v>
      </c>
      <c r="E10" s="32">
        <v>128</v>
      </c>
      <c r="F10" s="40">
        <v>1200</v>
      </c>
      <c r="G10" s="32"/>
      <c r="H10" s="32">
        <v>3000</v>
      </c>
      <c r="I10" s="2" t="str">
        <f>IF($A10&lt;&gt;"",VLOOKUP($A10,#REF!,#REF!,FALSE),"")</f>
        <v/>
      </c>
      <c r="J10" s="2" t="str">
        <f>IF($A10&lt;&gt;"",VLOOKUP($A10,#REF!,#REF!,FALSE)*Tabulka93[[#This Row],[Core]],"")</f>
        <v/>
      </c>
      <c r="K10" s="2" t="str">
        <f>IF($A10&lt;&gt;"",VLOOKUP($A10,#REF!,#REF!,FALSE)*Tabulka93[[#This Row],[GB:RAM]],"")</f>
        <v/>
      </c>
      <c r="L10" s="2" t="str">
        <f>IF($A10&lt;&gt;"",VLOOKUP($A10,#REF!,#REF!,FALSE)*Tabulka93[[#This Row],[GB:HDD]],"")</f>
        <v/>
      </c>
      <c r="M10" s="2" t="str">
        <f>IF($A10&lt;&gt;"",VLOOKUP($A10,#REF!,#REF!,FALSE)*Tabulka93[[#This Row],[GB:SSD]],"")</f>
        <v/>
      </c>
      <c r="N10" s="2" t="str">
        <f>IF($A10&lt;&gt;"",VLOOKUP($A10,#REF!,#REF!,FALSE)*Tabulka93[[#This Row],[GB:Backup]],"")</f>
        <v/>
      </c>
      <c r="O10" s="28" t="s">
        <v>96</v>
      </c>
      <c r="P10" s="32" t="s">
        <v>99</v>
      </c>
      <c r="Q10" s="31"/>
    </row>
    <row r="11" spans="1:17">
      <c r="A11" s="28"/>
      <c r="B11" s="46" t="str">
        <f>IFERROR(VLOOKUP(Tabulka93[[#This Row],[Služba]],Úvod!$A$22:$D$38,4,FALSE),"")</f>
        <v/>
      </c>
      <c r="C11" s="32">
        <v>1</v>
      </c>
      <c r="D11" s="32">
        <v>2</v>
      </c>
      <c r="E11" s="32">
        <v>32</v>
      </c>
      <c r="F11" s="32">
        <v>200</v>
      </c>
      <c r="G11" s="32"/>
      <c r="H11" s="32">
        <v>500</v>
      </c>
      <c r="I11" s="2" t="str">
        <f>IF($A11&lt;&gt;"",VLOOKUP($A11,#REF!,#REF!,FALSE),"")</f>
        <v/>
      </c>
      <c r="J11" s="2" t="str">
        <f>IF($A11&lt;&gt;"",VLOOKUP($A11,#REF!,#REF!,FALSE)*Tabulka93[[#This Row],[Core]],"")</f>
        <v/>
      </c>
      <c r="K11" s="2" t="str">
        <f>IF($A11&lt;&gt;"",VLOOKUP($A11,#REF!,#REF!,FALSE)*Tabulka93[[#This Row],[GB:RAM]],"")</f>
        <v/>
      </c>
      <c r="L11" s="2" t="str">
        <f>IF($A11&lt;&gt;"",VLOOKUP($A11,#REF!,#REF!,FALSE)*Tabulka93[[#This Row],[GB:HDD]],"")</f>
        <v/>
      </c>
      <c r="M11" s="2" t="str">
        <f>IF($A11&lt;&gt;"",VLOOKUP($A11,#REF!,#REF!,FALSE)*Tabulka93[[#This Row],[GB:SSD]],"")</f>
        <v/>
      </c>
      <c r="N11" s="2" t="str">
        <f>IF($A11&lt;&gt;"",VLOOKUP($A11,#REF!,#REF!,FALSE)*Tabulka93[[#This Row],[GB:Backup]],"")</f>
        <v/>
      </c>
      <c r="O11" s="28" t="s">
        <v>96</v>
      </c>
      <c r="P11" s="32" t="s">
        <v>100</v>
      </c>
      <c r="Q11" s="31"/>
    </row>
    <row r="12" spans="1:17">
      <c r="A12" s="28"/>
      <c r="B12" s="31" t="str">
        <f>IFERROR(VLOOKUP(Tabulka93[[#This Row],[Služba]],Úvod!$A$22:$D$38,4,FALSE),"")</f>
        <v/>
      </c>
      <c r="C12" s="32">
        <v>2</v>
      </c>
      <c r="D12" s="32">
        <v>2</v>
      </c>
      <c r="E12" s="32">
        <v>64</v>
      </c>
      <c r="F12" s="32">
        <v>200</v>
      </c>
      <c r="G12" s="32"/>
      <c r="H12" s="32">
        <v>200</v>
      </c>
      <c r="I12" s="2" t="str">
        <f>IF($A12&lt;&gt;"",VLOOKUP($A12,#REF!,#REF!,FALSE),"")</f>
        <v/>
      </c>
      <c r="J12" s="2" t="str">
        <f>IF($A12&lt;&gt;"",VLOOKUP($A12,#REF!,#REF!,FALSE)*Tabulka93[[#This Row],[Core]],"")</f>
        <v/>
      </c>
      <c r="K12" s="2" t="str">
        <f>IF($A12&lt;&gt;"",VLOOKUP($A12,#REF!,#REF!,FALSE)*Tabulka93[[#This Row],[GB:RAM]],"")</f>
        <v/>
      </c>
      <c r="L12" s="2" t="str">
        <f>IF($A12&lt;&gt;"",VLOOKUP($A12,#REF!,#REF!,FALSE)*Tabulka93[[#This Row],[GB:HDD]],"")</f>
        <v/>
      </c>
      <c r="M12" s="2" t="str">
        <f>IF($A12&lt;&gt;"",VLOOKUP($A12,#REF!,#REF!,FALSE)*Tabulka93[[#This Row],[GB:SSD]],"")</f>
        <v/>
      </c>
      <c r="N12" s="2" t="str">
        <f>IF($A12&lt;&gt;"",VLOOKUP($A12,#REF!,#REF!,FALSE)*Tabulka93[[#This Row],[GB:Backup]],"")</f>
        <v/>
      </c>
      <c r="O12" s="28" t="s">
        <v>101</v>
      </c>
      <c r="P12" s="32" t="s">
        <v>97</v>
      </c>
      <c r="Q12" s="31"/>
    </row>
    <row r="13" spans="1:17">
      <c r="A13" s="28"/>
      <c r="B13" s="31" t="str">
        <f>IFERROR(VLOOKUP(Tabulka93[[#This Row],[Služba]],Úvod!$A$22:$D$38,4,FALSE),"")</f>
        <v/>
      </c>
      <c r="C13" s="32">
        <v>2</v>
      </c>
      <c r="D13" s="32">
        <v>2</v>
      </c>
      <c r="E13" s="32">
        <v>64</v>
      </c>
      <c r="F13" s="32">
        <v>200</v>
      </c>
      <c r="G13" s="32"/>
      <c r="H13" s="32">
        <v>200</v>
      </c>
      <c r="I13" s="2" t="str">
        <f>IF($A13&lt;&gt;"",VLOOKUP($A13,#REF!,#REF!,FALSE),"")</f>
        <v/>
      </c>
      <c r="J13" s="2" t="str">
        <f>IF($A13&lt;&gt;"",VLOOKUP($A13,#REF!,#REF!,FALSE)*Tabulka93[[#This Row],[Core]],"")</f>
        <v/>
      </c>
      <c r="K13" s="2" t="str">
        <f>IF($A13&lt;&gt;"",VLOOKUP($A13,#REF!,#REF!,FALSE)*Tabulka93[[#This Row],[GB:RAM]],"")</f>
        <v/>
      </c>
      <c r="L13" s="2" t="str">
        <f>IF($A13&lt;&gt;"",VLOOKUP($A13,#REF!,#REF!,FALSE)*Tabulka93[[#This Row],[GB:HDD]],"")</f>
        <v/>
      </c>
      <c r="M13" s="2" t="str">
        <f>IF($A13&lt;&gt;"",VLOOKUP($A13,#REF!,#REF!,FALSE)*Tabulka93[[#This Row],[GB:SSD]],"")</f>
        <v/>
      </c>
      <c r="N13" s="2" t="str">
        <f>IF($A13&lt;&gt;"",VLOOKUP($A13,#REF!,#REF!,FALSE)*Tabulka93[[#This Row],[GB:Backup]],"")</f>
        <v/>
      </c>
      <c r="O13" s="28" t="s">
        <v>101</v>
      </c>
      <c r="P13" s="32" t="s">
        <v>98</v>
      </c>
      <c r="Q13" s="31"/>
    </row>
    <row r="14" spans="1:17">
      <c r="A14" s="28"/>
      <c r="B14" s="31" t="str">
        <f>IFERROR(VLOOKUP(Tabulka93[[#This Row],[Služba]],Úvod!$A$22:$D$38,4,FALSE),"")</f>
        <v/>
      </c>
      <c r="C14" s="32">
        <v>1</v>
      </c>
      <c r="D14" s="32">
        <v>2</v>
      </c>
      <c r="E14" s="32">
        <v>64</v>
      </c>
      <c r="F14" s="32">
        <v>600</v>
      </c>
      <c r="G14" s="32"/>
      <c r="H14" s="32">
        <v>600</v>
      </c>
      <c r="I14" s="2" t="str">
        <f>IF($A14&lt;&gt;"",VLOOKUP($A14,#REF!,#REF!,FALSE),"")</f>
        <v/>
      </c>
      <c r="J14" s="2" t="str">
        <f>IF($A14&lt;&gt;"",VLOOKUP($A14,#REF!,#REF!,FALSE)*Tabulka93[[#This Row],[Core]],"")</f>
        <v/>
      </c>
      <c r="K14" s="2" t="str">
        <f>IF($A14&lt;&gt;"",VLOOKUP($A14,#REF!,#REF!,FALSE)*Tabulka93[[#This Row],[GB:RAM]],"")</f>
        <v/>
      </c>
      <c r="L14" s="2" t="str">
        <f>IF($A14&lt;&gt;"",VLOOKUP($A14,#REF!,#REF!,FALSE)*Tabulka93[[#This Row],[GB:HDD]],"")</f>
        <v/>
      </c>
      <c r="M14" s="2" t="str">
        <f>IF($A14&lt;&gt;"",VLOOKUP($A14,#REF!,#REF!,FALSE)*Tabulka93[[#This Row],[GB:SSD]],"")</f>
        <v/>
      </c>
      <c r="N14" s="2" t="str">
        <f>IF($A14&lt;&gt;"",VLOOKUP($A14,#REF!,#REF!,FALSE)*Tabulka93[[#This Row],[GB:Backup]],"")</f>
        <v/>
      </c>
      <c r="O14" s="28" t="s">
        <v>101</v>
      </c>
      <c r="P14" s="32" t="s">
        <v>99</v>
      </c>
      <c r="Q14" s="31"/>
    </row>
    <row r="15" spans="1:17">
      <c r="A15" s="28"/>
      <c r="B15" s="31" t="str">
        <f>IFERROR(VLOOKUP(Tabulka93[[#This Row],[Služba]],Úvod!$A$22:$D$38,4,FALSE),"")</f>
        <v/>
      </c>
      <c r="C15" s="32">
        <v>1</v>
      </c>
      <c r="D15" s="32">
        <v>2</v>
      </c>
      <c r="E15" s="32">
        <v>32</v>
      </c>
      <c r="F15" s="32">
        <v>100</v>
      </c>
      <c r="G15" s="32"/>
      <c r="H15" s="32">
        <v>100</v>
      </c>
      <c r="I15" s="2" t="str">
        <f>IF($A15&lt;&gt;"",VLOOKUP($A15,#REF!,#REF!,FALSE),"")</f>
        <v/>
      </c>
      <c r="J15" s="2" t="str">
        <f>IF($A15&lt;&gt;"",VLOOKUP($A15,#REF!,#REF!,FALSE)*Tabulka93[[#This Row],[Core]],"")</f>
        <v/>
      </c>
      <c r="K15" s="2" t="str">
        <f>IF($A15&lt;&gt;"",VLOOKUP($A15,#REF!,#REF!,FALSE)*Tabulka93[[#This Row],[GB:RAM]],"")</f>
        <v/>
      </c>
      <c r="L15" s="2" t="str">
        <f>IF($A15&lt;&gt;"",VLOOKUP($A15,#REF!,#REF!,FALSE)*Tabulka93[[#This Row],[GB:HDD]],"")</f>
        <v/>
      </c>
      <c r="M15" s="2" t="str">
        <f>IF($A15&lt;&gt;"",VLOOKUP($A15,#REF!,#REF!,FALSE)*Tabulka93[[#This Row],[GB:SSD]],"")</f>
        <v/>
      </c>
      <c r="N15" s="2" t="str">
        <f>IF($A15&lt;&gt;"",VLOOKUP($A15,#REF!,#REF!,FALSE)*Tabulka93[[#This Row],[GB:Backup]],"")</f>
        <v/>
      </c>
      <c r="O15" s="28" t="s">
        <v>102</v>
      </c>
      <c r="P15" s="32" t="s">
        <v>97</v>
      </c>
      <c r="Q15" s="31"/>
    </row>
    <row r="16" spans="1:17">
      <c r="A16" s="28"/>
      <c r="B16" s="31" t="str">
        <f>IFERROR(VLOOKUP(Tabulka93[[#This Row],[Služba]],Úvod!$A$22:$D$38,4,FALSE),"")</f>
        <v/>
      </c>
      <c r="C16" s="32">
        <v>1</v>
      </c>
      <c r="D16" s="32">
        <v>2</v>
      </c>
      <c r="E16" s="32">
        <v>32</v>
      </c>
      <c r="F16" s="32">
        <v>100</v>
      </c>
      <c r="G16" s="32"/>
      <c r="H16" s="32">
        <v>100</v>
      </c>
      <c r="I16" s="2" t="str">
        <f>IF($A16&lt;&gt;"",VLOOKUP($A16,#REF!,#REF!,FALSE),"")</f>
        <v/>
      </c>
      <c r="J16" s="2" t="str">
        <f>IF($A16&lt;&gt;"",VLOOKUP($A16,#REF!,#REF!,FALSE)*Tabulka93[[#This Row],[Core]],"")</f>
        <v/>
      </c>
      <c r="K16" s="2" t="str">
        <f>IF($A16&lt;&gt;"",VLOOKUP($A16,#REF!,#REF!,FALSE)*Tabulka93[[#This Row],[GB:RAM]],"")</f>
        <v/>
      </c>
      <c r="L16" s="2" t="str">
        <f>IF($A16&lt;&gt;"",VLOOKUP($A16,#REF!,#REF!,FALSE)*Tabulka93[[#This Row],[GB:HDD]],"")</f>
        <v/>
      </c>
      <c r="M16" s="2" t="str">
        <f>IF($A16&lt;&gt;"",VLOOKUP($A16,#REF!,#REF!,FALSE)*Tabulka93[[#This Row],[GB:SSD]],"")</f>
        <v/>
      </c>
      <c r="N16" s="2" t="str">
        <f>IF($A16&lt;&gt;"",VLOOKUP($A16,#REF!,#REF!,FALSE)*Tabulka93[[#This Row],[GB:Backup]],"")</f>
        <v/>
      </c>
      <c r="O16" s="28" t="s">
        <v>102</v>
      </c>
      <c r="P16" s="32" t="s">
        <v>98</v>
      </c>
      <c r="Q16" s="31"/>
    </row>
    <row r="17" spans="1:17">
      <c r="A17" s="28"/>
      <c r="B17" s="31" t="str">
        <f>IFERROR(VLOOKUP(Tabulka93[[#This Row],[Služba]],Úvod!$A$22:$D$38,4,FALSE),"")</f>
        <v/>
      </c>
      <c r="C17" s="32">
        <v>1</v>
      </c>
      <c r="D17" s="32">
        <v>2</v>
      </c>
      <c r="E17" s="32">
        <v>32</v>
      </c>
      <c r="F17" s="32">
        <v>300</v>
      </c>
      <c r="G17" s="32"/>
      <c r="H17" s="32">
        <v>300</v>
      </c>
      <c r="I17" s="2" t="str">
        <f>IF($A17&lt;&gt;"",VLOOKUP($A17,#REF!,#REF!,FALSE),"")</f>
        <v/>
      </c>
      <c r="J17" s="2" t="str">
        <f>IF($A17&lt;&gt;"",VLOOKUP($A17,#REF!,#REF!,FALSE)*Tabulka93[[#This Row],[Core]],"")</f>
        <v/>
      </c>
      <c r="K17" s="2" t="str">
        <f>IF($A17&lt;&gt;"",VLOOKUP($A17,#REF!,#REF!,FALSE)*Tabulka93[[#This Row],[GB:RAM]],"")</f>
        <v/>
      </c>
      <c r="L17" s="2" t="str">
        <f>IF($A17&lt;&gt;"",VLOOKUP($A17,#REF!,#REF!,FALSE)*Tabulka93[[#This Row],[GB:HDD]],"")</f>
        <v/>
      </c>
      <c r="M17" s="2" t="str">
        <f>IF($A17&lt;&gt;"",VLOOKUP($A17,#REF!,#REF!,FALSE)*Tabulka93[[#This Row],[GB:SSD]],"")</f>
        <v/>
      </c>
      <c r="N17" s="2" t="str">
        <f>IF($A17&lt;&gt;"",VLOOKUP($A17,#REF!,#REF!,FALSE)*Tabulka93[[#This Row],[GB:Backup]],"")</f>
        <v/>
      </c>
      <c r="O17" s="28" t="s">
        <v>102</v>
      </c>
      <c r="P17" s="32" t="s">
        <v>99</v>
      </c>
      <c r="Q17" s="31"/>
    </row>
    <row r="18" spans="1:17">
      <c r="A18" s="28"/>
      <c r="B18" s="31" t="str">
        <f>IFERROR(VLOOKUP(Tabulka93[[#This Row],[Služba]],Úvod!$A$22:$D$38,4,FALSE),"")</f>
        <v/>
      </c>
      <c r="C18" s="32"/>
      <c r="D18" s="32"/>
      <c r="E18" s="32"/>
      <c r="F18" s="32"/>
      <c r="G18" s="32"/>
      <c r="H18" s="32"/>
      <c r="I18" s="2" t="str">
        <f>IF($A18&lt;&gt;"",VLOOKUP($A18,#REF!,#REF!,FALSE),"")</f>
        <v/>
      </c>
      <c r="J18" s="2" t="str">
        <f>IF($A18&lt;&gt;"",VLOOKUP($A18,#REF!,#REF!,FALSE)*Tabulka93[[#This Row],[Core]],"")</f>
        <v/>
      </c>
      <c r="K18" s="2" t="str">
        <f>IF($A18&lt;&gt;"",VLOOKUP($A18,#REF!,#REF!,FALSE)*Tabulka93[[#This Row],[GB:RAM]],"")</f>
        <v/>
      </c>
      <c r="L18" s="2" t="str">
        <f>IF($A18&lt;&gt;"",VLOOKUP($A18,#REF!,#REF!,FALSE)*Tabulka93[[#This Row],[GB:HDD]],"")</f>
        <v/>
      </c>
      <c r="M18" s="2" t="str">
        <f>IF($A18&lt;&gt;"",VLOOKUP($A18,#REF!,#REF!,FALSE)*Tabulka93[[#This Row],[GB:SSD]],"")</f>
        <v/>
      </c>
      <c r="N18" s="2" t="str">
        <f>IF($A18&lt;&gt;"",VLOOKUP($A18,#REF!,#REF!,FALSE)*Tabulka93[[#This Row],[GB:Backup]],"")</f>
        <v/>
      </c>
      <c r="O18" s="28"/>
      <c r="P18" s="32"/>
      <c r="Q18" s="31"/>
    </row>
    <row r="19" spans="1:17">
      <c r="A19" s="28"/>
      <c r="B19" s="31" t="str">
        <f>IFERROR(VLOOKUP(Tabulka93[[#This Row],[Služba]],Úvod!$A$22:$D$38,4,FALSE),"")</f>
        <v/>
      </c>
      <c r="C19" s="32"/>
      <c r="D19" s="32"/>
      <c r="E19" s="32"/>
      <c r="F19" s="32"/>
      <c r="G19" s="32"/>
      <c r="H19" s="32"/>
      <c r="I19" s="2" t="str">
        <f>IF($A19&lt;&gt;"",VLOOKUP($A19,#REF!,#REF!,FALSE),"")</f>
        <v/>
      </c>
      <c r="J19" s="2" t="str">
        <f>IF($A19&lt;&gt;"",VLOOKUP($A19,#REF!,#REF!,FALSE)*Tabulka93[[#This Row],[Core]],"")</f>
        <v/>
      </c>
      <c r="K19" s="2" t="str">
        <f>IF($A19&lt;&gt;"",VLOOKUP($A19,#REF!,#REF!,FALSE)*Tabulka93[[#This Row],[GB:RAM]],"")</f>
        <v/>
      </c>
      <c r="L19" s="2" t="str">
        <f>IF($A19&lt;&gt;"",VLOOKUP($A19,#REF!,#REF!,FALSE)*Tabulka93[[#This Row],[GB:HDD]],"")</f>
        <v/>
      </c>
      <c r="M19" s="2" t="str">
        <f>IF($A19&lt;&gt;"",VLOOKUP($A19,#REF!,#REF!,FALSE)*Tabulka93[[#This Row],[GB:SSD]],"")</f>
        <v/>
      </c>
      <c r="N19" s="2" t="str">
        <f>IF($A19&lt;&gt;"",VLOOKUP($A19,#REF!,#REF!,FALSE)*Tabulka93[[#This Row],[GB:Backup]],"")</f>
        <v/>
      </c>
      <c r="O19" s="28"/>
      <c r="P19" s="32"/>
      <c r="Q19" s="31"/>
    </row>
    <row r="20" spans="1:17">
      <c r="A20" s="28"/>
      <c r="B20" s="31" t="str">
        <f>IFERROR(VLOOKUP(Tabulka93[[#This Row],[Služba]],Úvod!$A$22:$D$38,4,FALSE),"")</f>
        <v/>
      </c>
      <c r="C20" s="32"/>
      <c r="D20" s="32"/>
      <c r="E20" s="32"/>
      <c r="F20" s="32"/>
      <c r="G20" s="32"/>
      <c r="H20" s="32"/>
      <c r="I20" s="2" t="str">
        <f>IF($A20&lt;&gt;"",VLOOKUP($A20,#REF!,#REF!,FALSE),"")</f>
        <v/>
      </c>
      <c r="J20" s="2" t="str">
        <f>IF($A20&lt;&gt;"",VLOOKUP($A20,#REF!,#REF!,FALSE)*Tabulka93[[#This Row],[Core]],"")</f>
        <v/>
      </c>
      <c r="K20" s="2" t="str">
        <f>IF($A20&lt;&gt;"",VLOOKUP($A20,#REF!,#REF!,FALSE)*Tabulka93[[#This Row],[GB:RAM]],"")</f>
        <v/>
      </c>
      <c r="L20" s="2" t="str">
        <f>IF($A20&lt;&gt;"",VLOOKUP($A20,#REF!,#REF!,FALSE)*Tabulka93[[#This Row],[GB:HDD]],"")</f>
        <v/>
      </c>
      <c r="M20" s="2" t="str">
        <f>IF($A20&lt;&gt;"",VLOOKUP($A20,#REF!,#REF!,FALSE)*Tabulka93[[#This Row],[GB:SSD]],"")</f>
        <v/>
      </c>
      <c r="N20" s="2" t="str">
        <f>IF($A20&lt;&gt;"",VLOOKUP($A20,#REF!,#REF!,FALSE)*Tabulka93[[#This Row],[GB:Backup]],"")</f>
        <v/>
      </c>
      <c r="O20" s="28"/>
      <c r="P20" s="32"/>
      <c r="Q20" s="31"/>
    </row>
    <row r="21" spans="1:17">
      <c r="A21" s="28"/>
      <c r="B21" s="31" t="str">
        <f>IFERROR(VLOOKUP(Tabulka93[[#This Row],[Služba]],Úvod!$A$22:$D$38,4,FALSE),"")</f>
        <v/>
      </c>
      <c r="C21" s="32"/>
      <c r="D21" s="32"/>
      <c r="E21" s="32"/>
      <c r="F21" s="32"/>
      <c r="G21" s="32"/>
      <c r="H21" s="32"/>
      <c r="I21" s="2" t="str">
        <f>IF($A21&lt;&gt;"",VLOOKUP($A21,#REF!,#REF!,FALSE),"")</f>
        <v/>
      </c>
      <c r="J21" s="2" t="str">
        <f>IF($A21&lt;&gt;"",VLOOKUP($A21,#REF!,#REF!,FALSE)*Tabulka93[[#This Row],[Core]],"")</f>
        <v/>
      </c>
      <c r="K21" s="2" t="str">
        <f>IF($A21&lt;&gt;"",VLOOKUP($A21,#REF!,#REF!,FALSE)*Tabulka93[[#This Row],[GB:RAM]],"")</f>
        <v/>
      </c>
      <c r="L21" s="2" t="str">
        <f>IF($A21&lt;&gt;"",VLOOKUP($A21,#REF!,#REF!,FALSE)*Tabulka93[[#This Row],[GB:HDD]],"")</f>
        <v/>
      </c>
      <c r="M21" s="2" t="str">
        <f>IF($A21&lt;&gt;"",VLOOKUP($A21,#REF!,#REF!,FALSE)*Tabulka93[[#This Row],[GB:SSD]],"")</f>
        <v/>
      </c>
      <c r="N21" s="2" t="str">
        <f>IF($A21&lt;&gt;"",VLOOKUP($A21,#REF!,#REF!,FALSE)*Tabulka93[[#This Row],[GB:Backup]],"")</f>
        <v/>
      </c>
      <c r="O21" s="28"/>
      <c r="P21" s="32"/>
      <c r="Q21" s="31"/>
    </row>
    <row r="22" spans="1:17">
      <c r="A22" s="28"/>
      <c r="B22" s="31" t="str">
        <f>IFERROR(VLOOKUP(Tabulka93[[#This Row],[Služba]],Úvod!$A$22:$D$38,4,FALSE),"")</f>
        <v/>
      </c>
      <c r="C22" s="32"/>
      <c r="D22" s="32"/>
      <c r="E22" s="32"/>
      <c r="F22" s="32"/>
      <c r="G22" s="32"/>
      <c r="H22" s="32"/>
      <c r="I22" s="2" t="str">
        <f>IF($A22&lt;&gt;"",VLOOKUP($A22,#REF!,#REF!,FALSE),"")</f>
        <v/>
      </c>
      <c r="J22" s="2" t="str">
        <f>IF($A22&lt;&gt;"",VLOOKUP($A22,#REF!,#REF!,FALSE)*Tabulka93[[#This Row],[Core]],"")</f>
        <v/>
      </c>
      <c r="K22" s="2" t="str">
        <f>IF($A22&lt;&gt;"",VLOOKUP($A22,#REF!,#REF!,FALSE)*Tabulka93[[#This Row],[GB:RAM]],"")</f>
        <v/>
      </c>
      <c r="L22" s="2" t="str">
        <f>IF($A22&lt;&gt;"",VLOOKUP($A22,#REF!,#REF!,FALSE)*Tabulka93[[#This Row],[GB:HDD]],"")</f>
        <v/>
      </c>
      <c r="M22" s="2" t="str">
        <f>IF($A22&lt;&gt;"",VLOOKUP($A22,#REF!,#REF!,FALSE)*Tabulka93[[#This Row],[GB:SSD]],"")</f>
        <v/>
      </c>
      <c r="N22" s="2" t="str">
        <f>IF($A22&lt;&gt;"",VLOOKUP($A22,#REF!,#REF!,FALSE)*Tabulka93[[#This Row],[GB:Backup]],"")</f>
        <v/>
      </c>
      <c r="O22" s="28"/>
      <c r="P22" s="32"/>
      <c r="Q22" s="31"/>
    </row>
    <row r="23" spans="1:17">
      <c r="A23" s="28"/>
      <c r="B23" s="31" t="str">
        <f>IFERROR(VLOOKUP(Tabulka93[[#This Row],[Služba]],Úvod!$A$22:$D$38,4,FALSE),"")</f>
        <v/>
      </c>
      <c r="C23" s="32"/>
      <c r="D23" s="32"/>
      <c r="E23" s="32"/>
      <c r="F23" s="32"/>
      <c r="G23" s="32"/>
      <c r="H23" s="32"/>
      <c r="I23" s="2" t="str">
        <f>IF($A23&lt;&gt;"",VLOOKUP($A23,#REF!,#REF!,FALSE),"")</f>
        <v/>
      </c>
      <c r="J23" s="2" t="str">
        <f>IF($A23&lt;&gt;"",VLOOKUP($A23,#REF!,#REF!,FALSE)*Tabulka93[[#This Row],[Core]],"")</f>
        <v/>
      </c>
      <c r="K23" s="2" t="str">
        <f>IF($A23&lt;&gt;"",VLOOKUP($A23,#REF!,#REF!,FALSE)*Tabulka93[[#This Row],[GB:RAM]],"")</f>
        <v/>
      </c>
      <c r="L23" s="2" t="str">
        <f>IF($A23&lt;&gt;"",VLOOKUP($A23,#REF!,#REF!,FALSE)*Tabulka93[[#This Row],[GB:HDD]],"")</f>
        <v/>
      </c>
      <c r="M23" s="2" t="str">
        <f>IF($A23&lt;&gt;"",VLOOKUP($A23,#REF!,#REF!,FALSE)*Tabulka93[[#This Row],[GB:SSD]],"")</f>
        <v/>
      </c>
      <c r="N23" s="2" t="str">
        <f>IF($A23&lt;&gt;"",VLOOKUP($A23,#REF!,#REF!,FALSE)*Tabulka93[[#This Row],[GB:Backup]],"")</f>
        <v/>
      </c>
      <c r="O23" s="28"/>
      <c r="P23" s="32"/>
      <c r="Q23" s="31"/>
    </row>
    <row r="24" spans="1:17">
      <c r="A24" s="28"/>
      <c r="B24" s="31" t="str">
        <f>IFERROR(VLOOKUP(Tabulka93[[#This Row],[Služba]],Úvod!$A$22:$D$38,4,FALSE),"")</f>
        <v/>
      </c>
      <c r="C24" s="32"/>
      <c r="D24" s="32"/>
      <c r="E24" s="32"/>
      <c r="F24" s="32"/>
      <c r="G24" s="32"/>
      <c r="H24" s="32"/>
      <c r="I24" s="2" t="str">
        <f>IF($A24&lt;&gt;"",VLOOKUP($A24,#REF!,#REF!,FALSE),"")</f>
        <v/>
      </c>
      <c r="J24" s="2" t="str">
        <f>IF($A24&lt;&gt;"",VLOOKUP($A24,#REF!,#REF!,FALSE)*Tabulka93[[#This Row],[Core]],"")</f>
        <v/>
      </c>
      <c r="K24" s="2" t="str">
        <f>IF($A24&lt;&gt;"",VLOOKUP($A24,#REF!,#REF!,FALSE)*Tabulka93[[#This Row],[GB:RAM]],"")</f>
        <v/>
      </c>
      <c r="L24" s="2" t="str">
        <f>IF($A24&lt;&gt;"",VLOOKUP($A24,#REF!,#REF!,FALSE)*Tabulka93[[#This Row],[GB:HDD]],"")</f>
        <v/>
      </c>
      <c r="M24" s="2" t="str">
        <f>IF($A24&lt;&gt;"",VLOOKUP($A24,#REF!,#REF!,FALSE)*Tabulka93[[#This Row],[GB:SSD]],"")</f>
        <v/>
      </c>
      <c r="N24" s="2" t="str">
        <f>IF($A24&lt;&gt;"",VLOOKUP($A24,#REF!,#REF!,FALSE)*Tabulka93[[#This Row],[GB:Backup]],"")</f>
        <v/>
      </c>
      <c r="O24" s="28"/>
      <c r="P24" s="32"/>
      <c r="Q24" s="31"/>
    </row>
    <row r="25" spans="1:17">
      <c r="A25" s="28"/>
      <c r="B25" s="31" t="str">
        <f>IFERROR(VLOOKUP(Tabulka93[[#This Row],[Služba]],Úvod!$A$22:$D$38,4,FALSE),"")</f>
        <v/>
      </c>
      <c r="C25" s="32"/>
      <c r="D25" s="32"/>
      <c r="E25" s="32"/>
      <c r="F25" s="32"/>
      <c r="G25" s="32"/>
      <c r="H25" s="32"/>
      <c r="I25" s="2" t="str">
        <f>IF($A25&lt;&gt;"",VLOOKUP($A25,#REF!,#REF!,FALSE),"")</f>
        <v/>
      </c>
      <c r="J25" s="2" t="str">
        <f>IF($A25&lt;&gt;"",VLOOKUP($A25,#REF!,#REF!,FALSE)*Tabulka93[[#This Row],[Core]],"")</f>
        <v/>
      </c>
      <c r="K25" s="2" t="str">
        <f>IF($A25&lt;&gt;"",VLOOKUP($A25,#REF!,#REF!,FALSE)*Tabulka93[[#This Row],[GB:RAM]],"")</f>
        <v/>
      </c>
      <c r="L25" s="2" t="str">
        <f>IF($A25&lt;&gt;"",VLOOKUP($A25,#REF!,#REF!,FALSE)*Tabulka93[[#This Row],[GB:HDD]],"")</f>
        <v/>
      </c>
      <c r="M25" s="2" t="str">
        <f>IF($A25&lt;&gt;"",VLOOKUP($A25,#REF!,#REF!,FALSE)*Tabulka93[[#This Row],[GB:SSD]],"")</f>
        <v/>
      </c>
      <c r="N25" s="2" t="str">
        <f>IF($A25&lt;&gt;"",VLOOKUP($A25,#REF!,#REF!,FALSE)*Tabulka93[[#This Row],[GB:Backup]],"")</f>
        <v/>
      </c>
      <c r="O25" s="28"/>
      <c r="P25" s="32"/>
      <c r="Q25" s="31"/>
    </row>
    <row r="26" spans="1:17">
      <c r="A26" s="28"/>
      <c r="B26" s="31" t="str">
        <f>IFERROR(VLOOKUP(Tabulka93[[#This Row],[Služba]],Úvod!$A$22:$D$38,4,FALSE),"")</f>
        <v/>
      </c>
      <c r="C26" s="32"/>
      <c r="D26" s="32"/>
      <c r="E26" s="32"/>
      <c r="F26" s="32"/>
      <c r="G26" s="32"/>
      <c r="H26" s="32"/>
      <c r="I26" s="2" t="str">
        <f>IF($A26&lt;&gt;"",VLOOKUP($A26,#REF!,#REF!,FALSE),"")</f>
        <v/>
      </c>
      <c r="J26" s="2" t="str">
        <f>IF($A26&lt;&gt;"",VLOOKUP($A26,#REF!,#REF!,FALSE)*Tabulka93[[#This Row],[Core]],"")</f>
        <v/>
      </c>
      <c r="K26" s="2" t="str">
        <f>IF($A26&lt;&gt;"",VLOOKUP($A26,#REF!,#REF!,FALSE)*Tabulka93[[#This Row],[GB:RAM]],"")</f>
        <v/>
      </c>
      <c r="L26" s="2" t="str">
        <f>IF($A26&lt;&gt;"",VLOOKUP($A26,#REF!,#REF!,FALSE)*Tabulka93[[#This Row],[GB:HDD]],"")</f>
        <v/>
      </c>
      <c r="M26" s="2" t="str">
        <f>IF($A26&lt;&gt;"",VLOOKUP($A26,#REF!,#REF!,FALSE)*Tabulka93[[#This Row],[GB:SSD]],"")</f>
        <v/>
      </c>
      <c r="N26" s="2" t="str">
        <f>IF($A26&lt;&gt;"",VLOOKUP($A26,#REF!,#REF!,FALSE)*Tabulka93[[#This Row],[GB:Backup]],"")</f>
        <v/>
      </c>
      <c r="O26" s="28"/>
      <c r="P26" s="32"/>
      <c r="Q26" s="31"/>
    </row>
    <row r="27" spans="1:17">
      <c r="A27" s="28"/>
      <c r="B27" s="31" t="str">
        <f>IFERROR(VLOOKUP(Tabulka93[[#This Row],[Služba]],Úvod!$A$22:$D$38,4,FALSE),"")</f>
        <v/>
      </c>
      <c r="C27" s="32"/>
      <c r="D27" s="32"/>
      <c r="E27" s="32"/>
      <c r="F27" s="32"/>
      <c r="G27" s="32"/>
      <c r="H27" s="32"/>
      <c r="I27" s="2" t="str">
        <f>IF($A27&lt;&gt;"",VLOOKUP($A27,#REF!,#REF!,FALSE),"")</f>
        <v/>
      </c>
      <c r="J27" s="2" t="str">
        <f>IF($A27&lt;&gt;"",VLOOKUP($A27,#REF!,#REF!,FALSE)*Tabulka93[[#This Row],[Core]],"")</f>
        <v/>
      </c>
      <c r="K27" s="2" t="str">
        <f>IF($A27&lt;&gt;"",VLOOKUP($A27,#REF!,#REF!,FALSE)*Tabulka93[[#This Row],[GB:RAM]],"")</f>
        <v/>
      </c>
      <c r="L27" s="2" t="str">
        <f>IF($A27&lt;&gt;"",VLOOKUP($A27,#REF!,#REF!,FALSE)*Tabulka93[[#This Row],[GB:HDD]],"")</f>
        <v/>
      </c>
      <c r="M27" s="2" t="str">
        <f>IF($A27&lt;&gt;"",VLOOKUP($A27,#REF!,#REF!,FALSE)*Tabulka93[[#This Row],[GB:SSD]],"")</f>
        <v/>
      </c>
      <c r="N27" s="2" t="str">
        <f>IF($A27&lt;&gt;"",VLOOKUP($A27,#REF!,#REF!,FALSE)*Tabulka93[[#This Row],[GB:Backup]],"")</f>
        <v/>
      </c>
      <c r="O27" s="28"/>
      <c r="P27" s="32"/>
      <c r="Q27" s="31"/>
    </row>
    <row r="28" spans="1:17">
      <c r="A28" s="28"/>
      <c r="B28" s="31" t="str">
        <f>IFERROR(VLOOKUP(Tabulka93[[#This Row],[Služba]],Úvod!$A$22:$D$38,4,FALSE),"")</f>
        <v/>
      </c>
      <c r="C28" s="32"/>
      <c r="D28" s="32"/>
      <c r="E28" s="32"/>
      <c r="F28" s="32"/>
      <c r="G28" s="32"/>
      <c r="H28" s="32"/>
      <c r="I28" s="2" t="str">
        <f>IF($A28&lt;&gt;"",VLOOKUP($A28,#REF!,#REF!,FALSE),"")</f>
        <v/>
      </c>
      <c r="J28" s="2" t="str">
        <f>IF($A28&lt;&gt;"",VLOOKUP($A28,#REF!,#REF!,FALSE)*Tabulka93[[#This Row],[Core]],"")</f>
        <v/>
      </c>
      <c r="K28" s="2" t="str">
        <f>IF($A28&lt;&gt;"",VLOOKUP($A28,#REF!,#REF!,FALSE)*Tabulka93[[#This Row],[GB:RAM]],"")</f>
        <v/>
      </c>
      <c r="L28" s="2" t="str">
        <f>IF($A28&lt;&gt;"",VLOOKUP($A28,#REF!,#REF!,FALSE)*Tabulka93[[#This Row],[GB:HDD]],"")</f>
        <v/>
      </c>
      <c r="M28" s="2" t="str">
        <f>IF($A28&lt;&gt;"",VLOOKUP($A28,#REF!,#REF!,FALSE)*Tabulka93[[#This Row],[GB:SSD]],"")</f>
        <v/>
      </c>
      <c r="N28" s="2" t="str">
        <f>IF($A28&lt;&gt;"",VLOOKUP($A28,#REF!,#REF!,FALSE)*Tabulka93[[#This Row],[GB:Backup]],"")</f>
        <v/>
      </c>
      <c r="O28" s="28"/>
      <c r="P28" s="32"/>
      <c r="Q28" s="31"/>
    </row>
    <row r="29" spans="1:17">
      <c r="A29" s="28"/>
      <c r="B29" s="31" t="str">
        <f>IFERROR(VLOOKUP(Tabulka93[[#This Row],[Služba]],Úvod!$A$22:$D$38,4,FALSE),"")</f>
        <v/>
      </c>
      <c r="C29" s="32"/>
      <c r="D29" s="32"/>
      <c r="E29" s="32"/>
      <c r="F29" s="32"/>
      <c r="G29" s="32"/>
      <c r="H29" s="32"/>
      <c r="I29" s="2" t="str">
        <f>IF($A29&lt;&gt;"",VLOOKUP($A29,#REF!,#REF!,FALSE),"")</f>
        <v/>
      </c>
      <c r="J29" s="2" t="str">
        <f>IF($A29&lt;&gt;"",VLOOKUP($A29,#REF!,#REF!,FALSE)*Tabulka93[[#This Row],[Core]],"")</f>
        <v/>
      </c>
      <c r="K29" s="2" t="str">
        <f>IF($A29&lt;&gt;"",VLOOKUP($A29,#REF!,#REF!,FALSE)*Tabulka93[[#This Row],[GB:RAM]],"")</f>
        <v/>
      </c>
      <c r="L29" s="2" t="str">
        <f>IF($A29&lt;&gt;"",VLOOKUP($A29,#REF!,#REF!,FALSE)*Tabulka93[[#This Row],[GB:HDD]],"")</f>
        <v/>
      </c>
      <c r="M29" s="2" t="str">
        <f>IF($A29&lt;&gt;"",VLOOKUP($A29,#REF!,#REF!,FALSE)*Tabulka93[[#This Row],[GB:SSD]],"")</f>
        <v/>
      </c>
      <c r="N29" s="2" t="str">
        <f>IF($A29&lt;&gt;"",VLOOKUP($A29,#REF!,#REF!,FALSE)*Tabulka93[[#This Row],[GB:Backup]],"")</f>
        <v/>
      </c>
      <c r="O29" s="28"/>
      <c r="P29" s="32"/>
      <c r="Q29" s="31"/>
    </row>
    <row r="30" spans="1:17">
      <c r="A30" s="28"/>
      <c r="B30" s="31" t="str">
        <f>IFERROR(VLOOKUP(Tabulka93[[#This Row],[Služba]],Úvod!$A$22:$D$38,4,FALSE),"")</f>
        <v/>
      </c>
      <c r="C30" s="32"/>
      <c r="D30" s="32"/>
      <c r="E30" s="32"/>
      <c r="F30" s="32"/>
      <c r="G30" s="32"/>
      <c r="H30" s="32"/>
      <c r="I30" s="2" t="str">
        <f>IF($A30&lt;&gt;"",VLOOKUP($A30,#REF!,#REF!,FALSE),"")</f>
        <v/>
      </c>
      <c r="J30" s="2" t="str">
        <f>IF($A30&lt;&gt;"",VLOOKUP($A30,#REF!,#REF!,FALSE)*Tabulka93[[#This Row],[Core]],"")</f>
        <v/>
      </c>
      <c r="K30" s="2" t="str">
        <f>IF($A30&lt;&gt;"",VLOOKUP($A30,#REF!,#REF!,FALSE)*Tabulka93[[#This Row],[GB:RAM]],"")</f>
        <v/>
      </c>
      <c r="L30" s="2" t="str">
        <f>IF($A30&lt;&gt;"",VLOOKUP($A30,#REF!,#REF!,FALSE)*Tabulka93[[#This Row],[GB:HDD]],"")</f>
        <v/>
      </c>
      <c r="M30" s="2" t="str">
        <f>IF($A30&lt;&gt;"",VLOOKUP($A30,#REF!,#REF!,FALSE)*Tabulka93[[#This Row],[GB:SSD]],"")</f>
        <v/>
      </c>
      <c r="N30" s="2" t="str">
        <f>IF($A30&lt;&gt;"",VLOOKUP($A30,#REF!,#REF!,FALSE)*Tabulka93[[#This Row],[GB:Backup]],"")</f>
        <v/>
      </c>
      <c r="O30" s="28"/>
      <c r="P30" s="32"/>
      <c r="Q30" s="31"/>
    </row>
    <row r="31" spans="1:17">
      <c r="A31" s="28"/>
      <c r="B31" s="31" t="str">
        <f>IFERROR(VLOOKUP(Tabulka93[[#This Row],[Služba]],Úvod!$A$22:$D$38,4,FALSE),"")</f>
        <v/>
      </c>
      <c r="C31" s="32"/>
      <c r="D31" s="32"/>
      <c r="E31" s="32"/>
      <c r="F31" s="32"/>
      <c r="G31" s="32"/>
      <c r="H31" s="32"/>
      <c r="I31" s="2" t="str">
        <f>IF($A31&lt;&gt;"",VLOOKUP($A31,#REF!,#REF!,FALSE),"")</f>
        <v/>
      </c>
      <c r="J31" s="2" t="str">
        <f>IF($A31&lt;&gt;"",VLOOKUP($A31,#REF!,#REF!,FALSE)*Tabulka93[[#This Row],[Core]],"")</f>
        <v/>
      </c>
      <c r="K31" s="2" t="str">
        <f>IF($A31&lt;&gt;"",VLOOKUP($A31,#REF!,#REF!,FALSE)*Tabulka93[[#This Row],[GB:RAM]],"")</f>
        <v/>
      </c>
      <c r="L31" s="2" t="str">
        <f>IF($A31&lt;&gt;"",VLOOKUP($A31,#REF!,#REF!,FALSE)*Tabulka93[[#This Row],[GB:HDD]],"")</f>
        <v/>
      </c>
      <c r="M31" s="2" t="str">
        <f>IF($A31&lt;&gt;"",VLOOKUP($A31,#REF!,#REF!,FALSE)*Tabulka93[[#This Row],[GB:SSD]],"")</f>
        <v/>
      </c>
      <c r="N31" s="2" t="str">
        <f>IF($A31&lt;&gt;"",VLOOKUP($A31,#REF!,#REF!,FALSE)*Tabulka93[[#This Row],[GB:Backup]],"")</f>
        <v/>
      </c>
      <c r="O31" s="28"/>
      <c r="P31" s="32"/>
      <c r="Q31" s="31"/>
    </row>
    <row r="32" spans="1:17">
      <c r="A32" s="28"/>
      <c r="B32" s="31" t="str">
        <f>IFERROR(VLOOKUP(Tabulka93[[#This Row],[Služba]],Úvod!$A$22:$D$38,4,FALSE),"")</f>
        <v/>
      </c>
      <c r="C32" s="32"/>
      <c r="D32" s="32"/>
      <c r="E32" s="32"/>
      <c r="F32" s="32"/>
      <c r="G32" s="32"/>
      <c r="H32" s="32"/>
      <c r="I32" s="2" t="str">
        <f>IF($A32&lt;&gt;"",VLOOKUP($A32,#REF!,#REF!,FALSE),"")</f>
        <v/>
      </c>
      <c r="J32" s="2" t="str">
        <f>IF($A32&lt;&gt;"",VLOOKUP($A32,#REF!,#REF!,FALSE)*Tabulka93[[#This Row],[Core]],"")</f>
        <v/>
      </c>
      <c r="K32" s="2" t="str">
        <f>IF($A32&lt;&gt;"",VLOOKUP($A32,#REF!,#REF!,FALSE)*Tabulka93[[#This Row],[GB:RAM]],"")</f>
        <v/>
      </c>
      <c r="L32" s="2" t="str">
        <f>IF($A32&lt;&gt;"",VLOOKUP($A32,#REF!,#REF!,FALSE)*Tabulka93[[#This Row],[GB:HDD]],"")</f>
        <v/>
      </c>
      <c r="M32" s="2" t="str">
        <f>IF($A32&lt;&gt;"",VLOOKUP($A32,#REF!,#REF!,FALSE)*Tabulka93[[#This Row],[GB:SSD]],"")</f>
        <v/>
      </c>
      <c r="N32" s="2" t="str">
        <f>IF($A32&lt;&gt;"",VLOOKUP($A32,#REF!,#REF!,FALSE)*Tabulka93[[#This Row],[GB:Backup]],"")</f>
        <v/>
      </c>
      <c r="O32" s="28"/>
      <c r="P32" s="32"/>
      <c r="Q32" s="31"/>
    </row>
    <row r="33" spans="1:17">
      <c r="A33" s="28"/>
      <c r="B33" s="31" t="str">
        <f>IFERROR(VLOOKUP(Tabulka93[[#This Row],[Služba]],Úvod!$A$22:$D$38,4,FALSE),"")</f>
        <v/>
      </c>
      <c r="C33" s="32"/>
      <c r="D33" s="32"/>
      <c r="E33" s="32"/>
      <c r="F33" s="32"/>
      <c r="G33" s="32"/>
      <c r="H33" s="32"/>
      <c r="I33" s="2" t="str">
        <f>IF($A33&lt;&gt;"",VLOOKUP($A33,#REF!,#REF!,FALSE),"")</f>
        <v/>
      </c>
      <c r="J33" s="2" t="str">
        <f>IF($A33&lt;&gt;"",VLOOKUP($A33,#REF!,#REF!,FALSE)*Tabulka93[[#This Row],[Core]],"")</f>
        <v/>
      </c>
      <c r="K33" s="2" t="str">
        <f>IF($A33&lt;&gt;"",VLOOKUP($A33,#REF!,#REF!,FALSE)*Tabulka93[[#This Row],[GB:RAM]],"")</f>
        <v/>
      </c>
      <c r="L33" s="2" t="str">
        <f>IF($A33&lt;&gt;"",VLOOKUP($A33,#REF!,#REF!,FALSE)*Tabulka93[[#This Row],[GB:HDD]],"")</f>
        <v/>
      </c>
      <c r="M33" s="2" t="str">
        <f>IF($A33&lt;&gt;"",VLOOKUP($A33,#REF!,#REF!,FALSE)*Tabulka93[[#This Row],[GB:SSD]],"")</f>
        <v/>
      </c>
      <c r="N33" s="2" t="str">
        <f>IF($A33&lt;&gt;"",VLOOKUP($A33,#REF!,#REF!,FALSE)*Tabulka93[[#This Row],[GB:Backup]],"")</f>
        <v/>
      </c>
      <c r="O33" s="28"/>
      <c r="P33" s="32"/>
      <c r="Q33" s="31"/>
    </row>
    <row r="34" spans="1:17">
      <c r="A34" s="28"/>
      <c r="B34" s="31" t="str">
        <f>IFERROR(VLOOKUP(Tabulka93[[#This Row],[Služba]],Úvod!$A$22:$D$38,4,FALSE),"")</f>
        <v/>
      </c>
      <c r="C34" s="32"/>
      <c r="D34" s="32"/>
      <c r="E34" s="32"/>
      <c r="F34" s="32"/>
      <c r="G34" s="32"/>
      <c r="H34" s="32"/>
      <c r="I34" s="2" t="str">
        <f>IF($A34&lt;&gt;"",VLOOKUP($A34,#REF!,#REF!,FALSE),"")</f>
        <v/>
      </c>
      <c r="J34" s="2" t="str">
        <f>IF($A34&lt;&gt;"",VLOOKUP($A34,#REF!,#REF!,FALSE)*Tabulka93[[#This Row],[Core]],"")</f>
        <v/>
      </c>
      <c r="K34" s="2" t="str">
        <f>IF($A34&lt;&gt;"",VLOOKUP($A34,#REF!,#REF!,FALSE)*Tabulka93[[#This Row],[GB:RAM]],"")</f>
        <v/>
      </c>
      <c r="L34" s="2" t="str">
        <f>IF($A34&lt;&gt;"",VLOOKUP($A34,#REF!,#REF!,FALSE)*Tabulka93[[#This Row],[GB:HDD]],"")</f>
        <v/>
      </c>
      <c r="M34" s="2" t="str">
        <f>IF($A34&lt;&gt;"",VLOOKUP($A34,#REF!,#REF!,FALSE)*Tabulka93[[#This Row],[GB:SSD]],"")</f>
        <v/>
      </c>
      <c r="N34" s="2" t="str">
        <f>IF($A34&lt;&gt;"",VLOOKUP($A34,#REF!,#REF!,FALSE)*Tabulka93[[#This Row],[GB:Backup]],"")</f>
        <v/>
      </c>
      <c r="O34" s="28"/>
      <c r="P34" s="32"/>
      <c r="Q34" s="31"/>
    </row>
    <row r="35" spans="1:17">
      <c r="A35" s="28"/>
      <c r="B35" s="31" t="str">
        <f>IFERROR(VLOOKUP(Tabulka93[[#This Row],[Služba]],Úvod!$A$22:$D$38,4,FALSE),"")</f>
        <v/>
      </c>
      <c r="C35" s="32"/>
      <c r="D35" s="32"/>
      <c r="E35" s="32"/>
      <c r="F35" s="32"/>
      <c r="G35" s="32"/>
      <c r="H35" s="32"/>
      <c r="I35" s="2" t="str">
        <f>IF($A35&lt;&gt;"",VLOOKUP($A35,#REF!,#REF!,FALSE),"")</f>
        <v/>
      </c>
      <c r="J35" s="2" t="str">
        <f>IF($A35&lt;&gt;"",VLOOKUP($A35,#REF!,#REF!,FALSE)*Tabulka93[[#This Row],[Core]],"")</f>
        <v/>
      </c>
      <c r="K35" s="2" t="str">
        <f>IF($A35&lt;&gt;"",VLOOKUP($A35,#REF!,#REF!,FALSE)*Tabulka93[[#This Row],[GB:RAM]],"")</f>
        <v/>
      </c>
      <c r="L35" s="2" t="str">
        <f>IF($A35&lt;&gt;"",VLOOKUP($A35,#REF!,#REF!,FALSE)*Tabulka93[[#This Row],[GB:HDD]],"")</f>
        <v/>
      </c>
      <c r="M35" s="2" t="str">
        <f>IF($A35&lt;&gt;"",VLOOKUP($A35,#REF!,#REF!,FALSE)*Tabulka93[[#This Row],[GB:SSD]],"")</f>
        <v/>
      </c>
      <c r="N35" s="2" t="str">
        <f>IF($A35&lt;&gt;"",VLOOKUP($A35,#REF!,#REF!,FALSE)*Tabulka93[[#This Row],[GB:Backup]],"")</f>
        <v/>
      </c>
      <c r="O35" s="28"/>
      <c r="P35" s="32"/>
      <c r="Q35" s="31"/>
    </row>
    <row r="36" spans="1:17">
      <c r="A36" s="28"/>
      <c r="B36" s="31" t="str">
        <f>IFERROR(VLOOKUP(Tabulka93[[#This Row],[Služba]],Úvod!$A$22:$D$38,4,FALSE),"")</f>
        <v/>
      </c>
      <c r="C36" s="32"/>
      <c r="D36" s="32"/>
      <c r="E36" s="32"/>
      <c r="F36" s="32"/>
      <c r="G36" s="32"/>
      <c r="H36" s="32"/>
      <c r="I36" s="2" t="str">
        <f>IF($A36&lt;&gt;"",VLOOKUP($A36,#REF!,#REF!,FALSE),"")</f>
        <v/>
      </c>
      <c r="J36" s="2" t="str">
        <f>IF($A36&lt;&gt;"",VLOOKUP($A36,#REF!,#REF!,FALSE)*Tabulka93[[#This Row],[Core]],"")</f>
        <v/>
      </c>
      <c r="K36" s="2" t="str">
        <f>IF($A36&lt;&gt;"",VLOOKUP($A36,#REF!,#REF!,FALSE)*Tabulka93[[#This Row],[GB:RAM]],"")</f>
        <v/>
      </c>
      <c r="L36" s="2" t="str">
        <f>IF($A36&lt;&gt;"",VLOOKUP($A36,#REF!,#REF!,FALSE)*Tabulka93[[#This Row],[GB:HDD]],"")</f>
        <v/>
      </c>
      <c r="M36" s="2" t="str">
        <f>IF($A36&lt;&gt;"",VLOOKUP($A36,#REF!,#REF!,FALSE)*Tabulka93[[#This Row],[GB:SSD]],"")</f>
        <v/>
      </c>
      <c r="N36" s="2" t="str">
        <f>IF($A36&lt;&gt;"",VLOOKUP($A36,#REF!,#REF!,FALSE)*Tabulka93[[#This Row],[GB:Backup]],"")</f>
        <v/>
      </c>
      <c r="O36" s="28"/>
      <c r="P36" s="32"/>
      <c r="Q36" s="31"/>
    </row>
    <row r="37" spans="1:17">
      <c r="A37" s="28"/>
      <c r="B37" s="31" t="str">
        <f>IFERROR(VLOOKUP(Tabulka93[[#This Row],[Služba]],Úvod!$A$22:$D$38,4,FALSE),"")</f>
        <v/>
      </c>
      <c r="C37" s="32"/>
      <c r="D37" s="32"/>
      <c r="E37" s="32"/>
      <c r="F37" s="32"/>
      <c r="G37" s="32"/>
      <c r="H37" s="32"/>
      <c r="I37" s="2" t="str">
        <f>IF($A37&lt;&gt;"",VLOOKUP($A37,#REF!,#REF!,FALSE),"")</f>
        <v/>
      </c>
      <c r="J37" s="2" t="str">
        <f>IF($A37&lt;&gt;"",VLOOKUP($A37,#REF!,#REF!,FALSE)*Tabulka93[[#This Row],[Core]],"")</f>
        <v/>
      </c>
      <c r="K37" s="2" t="str">
        <f>IF($A37&lt;&gt;"",VLOOKUP($A37,#REF!,#REF!,FALSE)*Tabulka93[[#This Row],[GB:RAM]],"")</f>
        <v/>
      </c>
      <c r="L37" s="2" t="str">
        <f>IF($A37&lt;&gt;"",VLOOKUP($A37,#REF!,#REF!,FALSE)*Tabulka93[[#This Row],[GB:HDD]],"")</f>
        <v/>
      </c>
      <c r="M37" s="2" t="str">
        <f>IF($A37&lt;&gt;"",VLOOKUP($A37,#REF!,#REF!,FALSE)*Tabulka93[[#This Row],[GB:SSD]],"")</f>
        <v/>
      </c>
      <c r="N37" s="2" t="str">
        <f>IF($A37&lt;&gt;"",VLOOKUP($A37,#REF!,#REF!,FALSE)*Tabulka93[[#This Row],[GB:Backup]],"")</f>
        <v/>
      </c>
      <c r="O37" s="28"/>
      <c r="P37" s="32"/>
      <c r="Q37" s="31"/>
    </row>
    <row r="38" spans="1:17">
      <c r="A38" s="28"/>
      <c r="B38" s="31" t="str">
        <f>IFERROR(VLOOKUP(Tabulka93[[#This Row],[Služba]],Úvod!$A$22:$D$38,4,FALSE),"")</f>
        <v/>
      </c>
      <c r="C38" s="32"/>
      <c r="D38" s="32"/>
      <c r="E38" s="32"/>
      <c r="F38" s="32"/>
      <c r="G38" s="32"/>
      <c r="H38" s="32"/>
      <c r="I38" s="2" t="str">
        <f>IF($A38&lt;&gt;"",VLOOKUP($A38,#REF!,#REF!,FALSE),"")</f>
        <v/>
      </c>
      <c r="J38" s="2" t="str">
        <f>IF($A38&lt;&gt;"",VLOOKUP($A38,#REF!,#REF!,FALSE)*Tabulka93[[#This Row],[Core]],"")</f>
        <v/>
      </c>
      <c r="K38" s="2" t="str">
        <f>IF($A38&lt;&gt;"",VLOOKUP($A38,#REF!,#REF!,FALSE)*Tabulka93[[#This Row],[GB:RAM]],"")</f>
        <v/>
      </c>
      <c r="L38" s="2" t="str">
        <f>IF($A38&lt;&gt;"",VLOOKUP($A38,#REF!,#REF!,FALSE)*Tabulka93[[#This Row],[GB:HDD]],"")</f>
        <v/>
      </c>
      <c r="M38" s="2" t="str">
        <f>IF($A38&lt;&gt;"",VLOOKUP($A38,#REF!,#REF!,FALSE)*Tabulka93[[#This Row],[GB:SSD]],"")</f>
        <v/>
      </c>
      <c r="N38" s="2" t="str">
        <f>IF($A38&lt;&gt;"",VLOOKUP($A38,#REF!,#REF!,FALSE)*Tabulka93[[#This Row],[GB:Backup]],"")</f>
        <v/>
      </c>
      <c r="O38" s="28"/>
      <c r="P38" s="32"/>
      <c r="Q38" s="31"/>
    </row>
    <row r="39" spans="1:17">
      <c r="A39" s="28"/>
      <c r="B39" s="31" t="str">
        <f>IFERROR(VLOOKUP(Tabulka93[[#This Row],[Služba]],Úvod!$A$22:$D$38,4,FALSE),"")</f>
        <v/>
      </c>
      <c r="C39" s="32"/>
      <c r="D39" s="32"/>
      <c r="E39" s="32"/>
      <c r="F39" s="32"/>
      <c r="G39" s="32"/>
      <c r="H39" s="32"/>
      <c r="I39" s="2" t="str">
        <f>IF($A39&lt;&gt;"",VLOOKUP($A39,#REF!,#REF!,FALSE),"")</f>
        <v/>
      </c>
      <c r="J39" s="2" t="str">
        <f>IF($A39&lt;&gt;"",VLOOKUP($A39,#REF!,#REF!,FALSE)*Tabulka93[[#This Row],[Core]],"")</f>
        <v/>
      </c>
      <c r="K39" s="2" t="str">
        <f>IF($A39&lt;&gt;"",VLOOKUP($A39,#REF!,#REF!,FALSE)*Tabulka93[[#This Row],[GB:RAM]],"")</f>
        <v/>
      </c>
      <c r="L39" s="2" t="str">
        <f>IF($A39&lt;&gt;"",VLOOKUP($A39,#REF!,#REF!,FALSE)*Tabulka93[[#This Row],[GB:HDD]],"")</f>
        <v/>
      </c>
      <c r="M39" s="2" t="str">
        <f>IF($A39&lt;&gt;"",VLOOKUP($A39,#REF!,#REF!,FALSE)*Tabulka93[[#This Row],[GB:SSD]],"")</f>
        <v/>
      </c>
      <c r="N39" s="2" t="str">
        <f>IF($A39&lt;&gt;"",VLOOKUP($A39,#REF!,#REF!,FALSE)*Tabulka93[[#This Row],[GB:Backup]],"")</f>
        <v/>
      </c>
      <c r="O39" s="28"/>
      <c r="P39" s="32"/>
      <c r="Q39" s="31"/>
    </row>
    <row r="40" spans="1:17">
      <c r="A40" s="28"/>
      <c r="B40" s="31" t="str">
        <f>IFERROR(VLOOKUP(Tabulka93[[#This Row],[Služba]],Úvod!$A$22:$D$38,4,FALSE),"")</f>
        <v/>
      </c>
      <c r="C40" s="32"/>
      <c r="D40" s="32"/>
      <c r="E40" s="32"/>
      <c r="F40" s="32"/>
      <c r="G40" s="32"/>
      <c r="H40" s="32"/>
      <c r="I40" s="2" t="str">
        <f>IF($A40&lt;&gt;"",VLOOKUP($A40,#REF!,#REF!,FALSE),"")</f>
        <v/>
      </c>
      <c r="J40" s="2" t="str">
        <f>IF($A40&lt;&gt;"",VLOOKUP($A40,#REF!,#REF!,FALSE)*Tabulka93[[#This Row],[Core]],"")</f>
        <v/>
      </c>
      <c r="K40" s="2" t="str">
        <f>IF($A40&lt;&gt;"",VLOOKUP($A40,#REF!,#REF!,FALSE)*Tabulka93[[#This Row],[GB:RAM]],"")</f>
        <v/>
      </c>
      <c r="L40" s="2" t="str">
        <f>IF($A40&lt;&gt;"",VLOOKUP($A40,#REF!,#REF!,FALSE)*Tabulka93[[#This Row],[GB:HDD]],"")</f>
        <v/>
      </c>
      <c r="M40" s="2" t="str">
        <f>IF($A40&lt;&gt;"",VLOOKUP($A40,#REF!,#REF!,FALSE)*Tabulka93[[#This Row],[GB:SSD]],"")</f>
        <v/>
      </c>
      <c r="N40" s="2" t="str">
        <f>IF($A40&lt;&gt;"",VLOOKUP($A40,#REF!,#REF!,FALSE)*Tabulka93[[#This Row],[GB:Backup]],"")</f>
        <v/>
      </c>
      <c r="O40" s="28"/>
      <c r="P40" s="32"/>
      <c r="Q40" s="31"/>
    </row>
    <row r="41" spans="1:17">
      <c r="A41" s="28"/>
      <c r="B41" s="31" t="str">
        <f>IFERROR(VLOOKUP(Tabulka93[[#This Row],[Služba]],Úvod!$A$22:$D$38,4,FALSE),"")</f>
        <v/>
      </c>
      <c r="C41" s="32"/>
      <c r="D41" s="32"/>
      <c r="E41" s="32"/>
      <c r="F41" s="32"/>
      <c r="G41" s="32"/>
      <c r="H41" s="32"/>
      <c r="I41" s="2" t="str">
        <f>IF($A41&lt;&gt;"",VLOOKUP($A41,#REF!,#REF!,FALSE),"")</f>
        <v/>
      </c>
      <c r="J41" s="2" t="str">
        <f>IF($A41&lt;&gt;"",VLOOKUP($A41,#REF!,#REF!,FALSE)*Tabulka93[[#This Row],[Core]],"")</f>
        <v/>
      </c>
      <c r="K41" s="2" t="str">
        <f>IF($A41&lt;&gt;"",VLOOKUP($A41,#REF!,#REF!,FALSE)*Tabulka93[[#This Row],[GB:RAM]],"")</f>
        <v/>
      </c>
      <c r="L41" s="2" t="str">
        <f>IF($A41&lt;&gt;"",VLOOKUP($A41,#REF!,#REF!,FALSE)*Tabulka93[[#This Row],[GB:HDD]],"")</f>
        <v/>
      </c>
      <c r="M41" s="2" t="str">
        <f>IF($A41&lt;&gt;"",VLOOKUP($A41,#REF!,#REF!,FALSE)*Tabulka93[[#This Row],[GB:SSD]],"")</f>
        <v/>
      </c>
      <c r="N41" s="2" t="str">
        <f>IF($A41&lt;&gt;"",VLOOKUP($A41,#REF!,#REF!,FALSE)*Tabulka93[[#This Row],[GB:Backup]],"")</f>
        <v/>
      </c>
      <c r="O41" s="28"/>
      <c r="P41" s="32"/>
      <c r="Q41" s="31"/>
    </row>
  </sheetData>
  <dataValidations count="1">
    <dataValidation type="list" allowBlank="1" showInputMessage="1" showErrorMessage="1" sqref="O8:O41" xr:uid="{74F43565-9813-4891-8C8E-765081FBEC28}">
      <formula1>"PROD,TEST,DEV"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BB1B3-B5C9-4EF5-8065-D332F80B5B2C}">
          <x14:formula1>
            <xm:f>Úvod!$A$23:$A$38</xm:f>
          </x14:formula1>
          <xm:sqref>A8:A41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ce2eb85-38a8-42d7-bdca-270c18ccd125">
      <UserInfo>
        <DisplayName>Tereza Navarová</DisplayName>
        <AccountId>9</AccountId>
        <AccountType/>
      </UserInfo>
      <UserInfo>
        <DisplayName>Martin Dózsa</DisplayName>
        <AccountId>12</AccountId>
        <AccountType/>
      </UserInfo>
      <UserInfo>
        <DisplayName>Jaroslav Fibichr</DisplayName>
        <AccountId>14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4" ma:contentTypeDescription="Vytvoří nový dokument" ma:contentTypeScope="" ma:versionID="bd88fa2afd593c7d66bac4793821de2e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948c54264e2acb9fcd17f3aecea71e07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836539-ACA7-4CCD-86DA-93CEA161832B}">
  <ds:schemaRefs>
    <ds:schemaRef ds:uri="http://www.w3.org/XML/1998/namespace"/>
    <ds:schemaRef ds:uri="5d68eef5-98d5-40a3-92f6-b741586f1a2a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3ce2eb85-38a8-42d7-bdca-270c18ccd12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2D330D-E98D-40FE-A09B-E7F8AC76B7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Požadavky dodavatele</vt:lpstr>
      <vt:lpstr>Příklad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Navarova</dc:creator>
  <cp:keywords/>
  <dc:description/>
  <cp:lastModifiedBy>Vladimír Páral</cp:lastModifiedBy>
  <cp:revision/>
  <dcterms:created xsi:type="dcterms:W3CDTF">2021-12-16T08:52:35Z</dcterms:created>
  <dcterms:modified xsi:type="dcterms:W3CDTF">2023-04-19T06:35:26Z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ediaServiceImageTags">
    <vt:lpwstr/>
  </property>
</Properties>
</file>