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/>
  <bookViews>
    <workbookView xWindow="0" yWindow="0" windowWidth="18735" windowHeight="21600" activeTab="0"/>
  </bookViews>
  <sheets>
    <sheet name="Rekapitulace" sheetId="1" r:id="rId1"/>
    <sheet name="SO 201" sheetId="2" r:id="rId2"/>
    <sheet name="SO 201.1" sheetId="3" r:id="rId3"/>
    <sheet name="SO 101" sheetId="4" r:id="rId4"/>
    <sheet name="SO 301" sheetId="5" r:id="rId5"/>
    <sheet name="SO 90-90" sheetId="6" r:id="rId6"/>
    <sheet name="SO 98-98" sheetId="7" r:id="rId7"/>
  </sheets>
  <definedNames/>
  <calcPr calcId="191029"/>
</workbook>
</file>

<file path=xl/sharedStrings.xml><?xml version="1.0" encoding="utf-8"?>
<sst xmlns="http://schemas.openxmlformats.org/spreadsheetml/2006/main" count="2453" uniqueCount="689">
  <si>
    <t>Aspe</t>
  </si>
  <si>
    <t>Rekapitulace ceny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</si>
  <si>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</si>
  <si>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</si>
  <si>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</si>
  <si>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</si>
  <si>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</si>
  <si>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</si>
  <si>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</si>
  <si>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ASPESZDC</t>
  </si>
  <si>
    <t>S</t>
  </si>
  <si>
    <t>Soupis prací objektu</t>
  </si>
  <si>
    <t xml:space="preserve">Stavba: </t>
  </si>
  <si>
    <t>S631900248</t>
  </si>
  <si>
    <t>Rekonstrukce mostu v km 204,560 trati 0581 Žatec (mimo) – České Zlatníky (mimo) (vč. Obrnice)</t>
  </si>
  <si>
    <t>O</t>
  </si>
  <si>
    <t>Objekt:</t>
  </si>
  <si>
    <t>D.2.1.1</t>
  </si>
  <si>
    <t>Železniční svršek a spodek</t>
  </si>
  <si>
    <t>0.00</t>
  </si>
  <si>
    <t>15.00</t>
  </si>
  <si>
    <t>3</t>
  </si>
  <si>
    <t>2</t>
  </si>
  <si>
    <t>SO 201</t>
  </si>
  <si>
    <t>Železniční svršek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</si>
  <si>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</si>
  <si>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</si>
  <si>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</si>
  <si>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</si>
  <si>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</si>
  <si>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</si>
  <si>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</si>
  <si>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</si>
  <si>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</si>
  <si>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</si>
  <si>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</si>
  <si>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</si>
  <si>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</si>
  <si>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</si>
  <si>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</si>
  <si>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</si>
  <si>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</si>
  <si>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</si>
  <si>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</si>
  <si>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Zatřídění monitoring</t>
  </si>
  <si>
    <t>Úroveň 1</t>
  </si>
  <si>
    <t>Úroveň 2</t>
  </si>
  <si>
    <t>Úroveň 3</t>
  </si>
  <si>
    <t>12</t>
  </si>
  <si>
    <t>13</t>
  </si>
  <si>
    <t>14</t>
  </si>
  <si>
    <t xml:space="preserve"> SO 201</t>
  </si>
  <si>
    <t>SD</t>
  </si>
  <si>
    <t>Všeobecné konstrukce a práce</t>
  </si>
  <si>
    <t>P</t>
  </si>
  <si>
    <t>28</t>
  </si>
  <si>
    <t>R015112</t>
  </si>
  <si>
    <t>904</t>
  </si>
  <si>
    <t>POPLATKY ZA LIKVIDACI ODPADŮ NEKONTAMINOVANÝCH - 17 05 04  VYTĚŽENÉ ZEMINY A HORNINY -  II. TŘÍDA TĚŽITELNOSTI</t>
  </si>
  <si>
    <t>T</t>
  </si>
  <si>
    <t>[bez vazby na CS]</t>
  </si>
  <si>
    <t>PP</t>
  </si>
  <si>
    <t/>
  </si>
  <si>
    <t>VV</t>
  </si>
  <si>
    <t>TS</t>
  </si>
  <si>
    <t>1. Položka obsahuje:  
– veškeré poplatky provozovateli skládky, recyklační linky nebo jiného zařízení na zpracování nebo likvidaci odpadů související s převzetím, uložením, zpracováním nebo likvidací odpadu  
2. Položka neobsahuje:  
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</si>
  <si>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29</t>
  </si>
  <si>
    <t>R015140</t>
  </si>
  <si>
    <t>905</t>
  </si>
  <si>
    <t>POPLATKY ZA LIKVIDACI ODPADŮ NEKONTAMINOVANÝCH - 17 01 01  BETON Z DEMOLIC OBJEKTŮ, ZÁKLADŮ TV</t>
  </si>
  <si>
    <t>betonové patky z výstroje dráhy</t>
  </si>
  <si>
    <t>30</t>
  </si>
  <si>
    <t>R015150</t>
  </si>
  <si>
    <t>906</t>
  </si>
  <si>
    <t>POPLATKY ZA LIKVIDACI ODPADŮ NEKONTAMINOVANÝCH - 17 05 08  ŠTĚRK Z KOLEJIŠTĚ (ODPAD PO RECYKLACI)</t>
  </si>
  <si>
    <t>31</t>
  </si>
  <si>
    <t>R015260</t>
  </si>
  <si>
    <t>907</t>
  </si>
  <si>
    <t>POPLATKY ZA LIKVIDACI ODPADŮ NEKONTAMINOVANÝCH - 07 02 99  PRYŽOVÉ PODLOŽKY (ŽEL. SVRŠEK)</t>
  </si>
  <si>
    <t>Zemní práce</t>
  </si>
  <si>
    <t>12573A</t>
  </si>
  <si>
    <t>VYKOPÁVKY ZE ZEMNÍKŮ A SKLÁDEK TŘ. I - BEZ DOPRAVY</t>
  </si>
  <si>
    <t>M3</t>
  </si>
  <si>
    <t>2021_OTSKP</t>
  </si>
  <si>
    <t>odpad z čištění kolejové lože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</si>
  <si>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</si>
  <si>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12930</t>
  </si>
  <si>
    <t>ČIŠTĚNÍ PŘÍKOPŮ OD NÁNOSU</t>
  </si>
  <si>
    <t>čištění banketů</t>
  </si>
  <si>
    <t>Součástí položky je vodorovná a svislá doprava, přemístění, přeložení, manipulace s materiálem a uložení na skládku.  
Nezahrnuje poplatek za skládku, který se vykazuje v položce 0141** (s výjimkou malého množství  materiálu, kde je možné poplatek zahrnout do jednotkové ceny položky – tento fakt musí být uveden v doplňujícím textu k položce)</t>
  </si>
  <si>
    <t>Komunikace</t>
  </si>
  <si>
    <t>512550</t>
  </si>
  <si>
    <t>KOLEJOVÉ LOŽE - ZŘÍZENÍ Z KAMENIVA HRUBÉHO DRCENÉHO (ŠTĚRK)</t>
  </si>
  <si>
    <t>1. Položka obsahuje:  
– dodávku, dopravu a uložení kameniva předepsané specifikace a frakce v požadované míře zhutnění  
2. Položka neobsahuje:  
X  
3. Způsob měření:  
Měří se objem kolejového lože v projektovaném profilu.</t>
  </si>
  <si>
    <t>513550</t>
  </si>
  <si>
    <t>KOLEJOVÉ LOŽE - DOPLNĚNÍ Z KAMENIVA HRUBÉHO DRCENÉHO (ŠTĚRK)</t>
  </si>
  <si>
    <t>po strojním čištění</t>
  </si>
  <si>
    <t>514000R</t>
  </si>
  <si>
    <t>KOLEJOVÉ LOŽE - PROČIŠTĚNÍ</t>
  </si>
  <si>
    <t>370,4*2,856=1 057.862 [A]</t>
  </si>
  <si>
    <t>1. Položka obsahuje:  
– veškeré práce a materiál obsažený v názvu položky  
2. Položka neobsahuje:  
– případné doplnění lože, vykazuje se položkami 5135x0  
– poplatek za likvidaci odpadů (nacení se dle SSD 0)  
3. Způsob měření:  
Měří se metr krychlový kolejového lože ve stavu před pročištěním, tj. před odečtením  
odpadního materiálu.</t>
  </si>
  <si>
    <t>52X000</t>
  </si>
  <si>
    <t>KOLEJ ZPĚTNĚ NAMONTOVANÁ Z VYZÍSKANÉHO MATERIÁLU</t>
  </si>
  <si>
    <t>M</t>
  </si>
  <si>
    <t>Kolej: kolejnice S49,  bet. pražce SB8 ,  upevnění K (ŽS4), rozdělení "d",  zpětné vložení</t>
  </si>
  <si>
    <t>1. Položka obsahuje:  
– ověření kvality vyzískaných materiálů s případnou regenerací do předpisového stavu  
– defektoskopické zkoušky kolejnic, jsou-li vyžadovány  
– dopravu smontovaných kolejových polí nebo součástí z montážní základny na místo určení, pokud si to zvolená technologie pokládky vyžaduje  
– zřízení koleje pomocí kolejových polí za použití vhodného kladecího prostředku  
– sespojkování kolejových polí bez jejich svaření  
– směrovou a výškovou úpravu koleje do předepsané polohy včetně stabilizace kolejového lože  
– očištění a naolejování spojkových a svěrkových šroubů před zahájením provozu  
– pomocné a dokončovací práce  
– případné ztížení práce při překážách na jedné nebo obou stranách, v tunelu i při  
rekonstrukcích  
2. Položka neobsahuje:  
– zřízení kolejového lože  
– svařování kolejnic do bezstykové koleje  
– broušení koleje  
– případnou dodávku a montáž pražcových kotev  
– následnou úpravu směrového a výškového uspořádání koleje  
3. Způsob měření:  
Měří se délka koleje ve smyslu ČSN 73 6360, tj. v ose koleje.</t>
  </si>
  <si>
    <t>7</t>
  </si>
  <si>
    <t>541322</t>
  </si>
  <si>
    <t>ZDVIH KOLEJE NA PRAŽCÍCH BETONOVÝCH OD 0 PŘES 200 MM</t>
  </si>
  <si>
    <t>1. Položka obsahuje:  
– veškeré práce spojené s výškovým zdvihem kolejového roštu včetně doplnění a úpravy štěrkového lože  
– příplatky za ztížené podmínky při práci v koleji, např. překážky po stranách koleje, práci v  
tunelu apod.  
2. Položka neobsahuje:  
– zrušení a znovuzřízení bezstykové koleje  
3. Způsob měření:  
Měří se délka koleje ve smyslu ČSN 73 6360, tj. v ose koleje.</t>
  </si>
  <si>
    <t>8</t>
  </si>
  <si>
    <t>542121</t>
  </si>
  <si>
    <t>SMĚROVÉ A VÝŠKOVÉ VYROVNÁNÍ KOLEJE NA PRAŽCÍCH BETONOVÝCH DO 0,05 M</t>
  </si>
  <si>
    <t>1. Položka obsahuje:  
– podbíjení pražců, vyrovnání nivelety stávající koleje nebo výhybkové konstrukce do 50 mm při zapojování na novostavbu (přechodový úsek)  
– příplatky za ztížené podmínky při práci v koleji, např. překážky po stranách koleje, práci v  
tunelu apod.  
2. Položka neobsahuje:  
– případné doplnění štěrkového lože  
3. Způsob měření:  
Měří se délka koleje ve smyslu ČSN 73 6360, tj. v ose koleje.</t>
  </si>
  <si>
    <t>543341</t>
  </si>
  <si>
    <t>VÝMĚNA KOLEJNICE 49 E1 REGENEROVANÉ JEDNOTLIVĚ</t>
  </si>
  <si>
    <t>Kolejnice tv. S49 pro kolejnicové vložky (dodávka zhotovitele)</t>
  </si>
  <si>
    <t>1. Položka obsahuje:  
– dodávku a uložení vyměňovaného materiálu, ať nového, regenerovaného nebo vyzískaného  
– doplnění podložek, spojkových šroubů, svěrkových šroubů, matic a dvojitých pružných kroužků apod.  
– naložení a odvoz demontovaného materiálu do skladu nebo na likvidaci  
– příplatky za ztížené podmínky při práci v koleji, např. překážky po stranách koleje, práci v  
tunelu ap.  
2. Položka neobsahuje:  
X  
3. Způsob měření:  
Měří se délka kolejnice v metech délkových.</t>
  </si>
  <si>
    <t>543411R</t>
  </si>
  <si>
    <t>VÝMĚNA UPEVNĚNÍ (ŠROUBŮ, SPON, SVĚREK, KROUŽKŮ) TUHÉHO</t>
  </si>
  <si>
    <t>PÁR</t>
  </si>
  <si>
    <t>1. Položka obsahuje:  
– dodávku a uložení vyměňovaného materiálu, ať nového, regenerovaného nebo vyzískaného  
– případné doplnění ostatního drobného kolejiva  
– naložení a odvoz demontovaného materiálu do skladu nebo na likvidaci  
– příplatky za ztížené podmínky při práci v koleji, např. překážky po stranách koleje, práci v  
tunelu ap.  
2. Položka neobsahuje:  
X  
3. Způsob měření:  
Udává se vždy pár, tj. po dvou kusech úložných ploch kolejnice na každém pražci.</t>
  </si>
  <si>
    <t>543430</t>
  </si>
  <si>
    <t>VÝMĚNA PODLOŽEK POD KOLEJNICEMI</t>
  </si>
  <si>
    <t>1. Položka obsahuje:  
– dodávku a uložení vyměňovaného materiálu, ať nového, regenerovaného nebo vyzískaného  
– případné doplnění ostatního drobného kolejiva  
– naložení a odvoz demontovaného materiálu do skladu nebo na likvidaci  
– příplatky za ztížené podmínky při práci v koleji, např. překážky po stranách koleje, práci v  
tunelu ap.  
2. Položka neobsahuje:  
– poplatek za likvidaci odpadů (nacení se dle SSD 0)  
3. Způsob měření:  
Udává se vždy pár, tj. po dvou kusech úložných ploch kolejnice na každém pražci.</t>
  </si>
  <si>
    <t>545122</t>
  </si>
  <si>
    <t>SVAR KOLEJNIC (STEJNÉHO TVARU) 49 E1, T SPOJITĚ</t>
  </si>
  <si>
    <t>KUS</t>
  </si>
  <si>
    <t>Jednotlivým svarem se rozumí svar, který splňuje některé z následujících kriterií:  
–  počet svarů v jednom objektu je menší než 20 ks  
–  při vevařování lepených izolovaných styků a dilatačních zařízení do kolejí  
–  závěrný svar při zřizování bezstykové koleje ve smyslu předpisu S3/2 Svar, který nesplňuje ani jedno z výše uvedených kriterií, je svar průběžný  
1. Položka obsahuje:  
– úpravu koleje nebo výhybky, tj. povolení upevňovadel do vzdálenosti předepsané  
předpisem S3/2, jejich případná ojedinělá výměna, úprava dilatačních spar, vyrovnání kolejnic výškové a směrové, podbití stykových pražců, demontáž spojek a jejich odvoz na určené místo nebo do šrotu, případné obroušení nutných ploch apod., tak, aby mohl být vyhotoven svar, utažení upevňovadel  
–  úpravu kolejového lože pro nasazení formy, zpětnou úprava do profilu  
– svaření kolejnic nebo části výhybek, opracování a obroušení svaru  
– úprava koleje nebo výhybkové konstrukce do stavu před svařováním  
– příplatky za ztížené podmínky při práci v koleji, např. překážky po stranách koleje, práci v  
tunelu ap.  
2. Položka neobsahuje:  
– případné řezání koleje  
3. Způsob měření:  
Udává se počet kusů kompletní konstrukce nebo práce.</t>
  </si>
  <si>
    <t>549311</t>
  </si>
  <si>
    <t>ZRUŠENÍ A ZNOVUZŘÍZENÍ BEZSTYKOVÉ KOLEJE NA NEDEMONTOVANÝCH ÚSECÍCH V KOLEJI</t>
  </si>
  <si>
    <t>1. Položka obsahuje:  
– povolení upevňovadel, úprava dilatačních spár a následné utažení upevňovadel  
– montážní přípravky na zajištění podmínek daných předpisem SŽDC S 3/2, zejména dodržení upínací teploty  
– směrovou a výškovou úpravu koleje  
– podbíjení pražců, vyrovnání nivelety koleje nebo výhybkové konstrukce do 50 mm při zapojování na novostavbu (přechodový úsek)  
– příplatky za ztížené podmínky při práci v koleji, např. překážky po stranách koleje, práci v  
tunelu ap.  
2. Položka neobsahuje:  
– případné doplnění kolejového lože  
– svary  
3. Způsob měření:  
Měří se délka koleje ve smyslu ČSN 73 6360, tj. v ose koleje.</t>
  </si>
  <si>
    <t>549331</t>
  </si>
  <si>
    <t>ZŘÍZENÍ BEZSTYKOVÉ KOLEJE NA STÁVAJÍCÍCH ÚSECÍCH V KOLEJI</t>
  </si>
  <si>
    <t>1. Položka obsahuje:  
– úprava dilatačních spár a následné utažení upevňovadel  
– montážní přípravky na zajištění podmínek daných předpisem SŽDC S 3/2, zejména dodržení upínací teploty  
– směrovou a výškovou úpravu koleje  
– podbíjení pražců, vyrovnání nivelety koleje nebo výhybkové konstrukce do 50 mm při zapojování na novostavbu (přechodový úsek)  
– příplatky za ztížené podmínky při práci v koleji, např. překážky po stranách koleje, práci v  
tunelu ap.  
2. Položka neobsahuje:  
– případné doplnění kolejového lože  
– svary  
3. Způsob měření:  
Měří se délka koleje ve smyslu ČSN 73 6360, tj. v ose koleje.</t>
  </si>
  <si>
    <t>15</t>
  </si>
  <si>
    <t>549510R</t>
  </si>
  <si>
    <t>ŘEZÁNÍ KOLEJNIC BEZ OHLEDU NA TVAR</t>
  </si>
  <si>
    <t>1. Položka obsahuje:  
 – veškeré práce a materiály spojené s řezáním kolejnic  
 – příplatky za ztížené podmínky při práci v koleji, např. překážky po stranách koleje, práci v tunelu apod.  
2. Položka neobsahuje:  
 X  
3. Způsob měření:  
Udává se počet kusů kompletní konstrukce nebo práce.</t>
  </si>
  <si>
    <t>32</t>
  </si>
  <si>
    <t>R1</t>
  </si>
  <si>
    <t>POSUN KOLEJNIC PŘED SVAŘOVÁNÍM TV. S49</t>
  </si>
  <si>
    <t>Přidružená stavební výroba</t>
  </si>
  <si>
    <t>16</t>
  </si>
  <si>
    <t>75C917R</t>
  </si>
  <si>
    <t>SNÍMAČ POČÍTAČE NÁPRAV - MONTÁŽ</t>
  </si>
  <si>
    <t>zpětná montáž</t>
  </si>
  <si>
    <t>1. Položka obsahuje:  
– montáž snímače počítače náprav včetně zapojení kabelových forem (včetně měření a zapojení po měření), přezkoušení  
– montáž snímače počítače náprav se všemi pomocnými a doplňujícími pracemi a součástmi, případné použití mechanizmů, včetně dopravy ze skladu k místu montáže  
2. Položka neobsahuje:  
X  
3. Způsob měření:  
Udává se počet kusů kompletní konstrukce nebo práce.</t>
  </si>
  <si>
    <t>17</t>
  </si>
  <si>
    <t>75C918</t>
  </si>
  <si>
    <t>SNÍMAČ POČÍTAČE NÁPRAV - DEMONTÁŽ</t>
  </si>
  <si>
    <t>1. Položka obsahuje:  
– demontáž snímače počítače náprav včetně odpojení kabelových přívodů  
– demontáž snímače počítače náprav se všemi pomocnými a doplňujícími pracemi a součástmi, případné použití mechanizmů, včetně dopravy z místa demontáže do skladu  
– naložení vybouraného materiálu na dopravní prostředek  
– odvoz vybouraného materiálu do skladu nebo na likvidaci  
2. Položka neobsahuje:  
– poplatek za likvidaci odpadů (nacení se dle SSD 0)  
3. Způsob měření:  
Udává se počet kusů kompletní konstrukce nebo práce.</t>
  </si>
  <si>
    <t>Ostatní konstrukce a práce</t>
  </si>
  <si>
    <t>18</t>
  </si>
  <si>
    <t>923341</t>
  </si>
  <si>
    <t>RYCHLOSTNÍK N - TABULE</t>
  </si>
  <si>
    <t>1. Položka obsahuje:  
– dodávku a montáž návěsti v příslušném provedení na sloupek, popř. jinou podpůrnou konstrukci včetně upevňovacího a pomocného materiálu  
– protikorozní úpravu, není-li tato provedena již z výroby nebo daná vlastnostmi použitého  
materiálu  
– odrazky nebo retroreflexní fólie  
2. Položka neobsahuje:  
– nosnou konstrukci, např. sloupek, konzolu apod. včetně základu a zemních prácí  
3. Způsob měření:  
Udává se počet kusů kompletní konstrukce nebo práce.</t>
  </si>
  <si>
    <t>19</t>
  </si>
  <si>
    <t>923471</t>
  </si>
  <si>
    <t>SKLONOVNÍK</t>
  </si>
  <si>
    <t>20</t>
  </si>
  <si>
    <t>923821</t>
  </si>
  <si>
    <t>SLOUPEK DN 60 PRO NÁVĚST</t>
  </si>
  <si>
    <t>1. Položka obsahuje:  
– dodání a osazení sloupku v příslušném provedení včetně základu nebo patky a zemních  
prací  
– protikorozní úpravu, není-li tato provedena již z výroby nebo daná vlastnostmi použitého  
materiálu  
2. Položka neobsahuje:  
X  
3. Způsob měření:  
Udává se počet kusů kompletní konstrukce nebo práce.</t>
  </si>
  <si>
    <t>21</t>
  </si>
  <si>
    <t>923971R</t>
  </si>
  <si>
    <t>ZAJIŠŤOVACÍ ZNAČKA KONZOLOVÁ (K) NA ZÁKLADU TRA NÍHO STOŽÁRU</t>
  </si>
  <si>
    <t>1. Položka obsahuje:  
– geodetické zaměření a kontrolu připravenosti pro osazení značky  
– vyvrtání otvoru požadovaného průměru, vlepení zajišťovací značky a další související práce  
– dodávku a montáž konzolové zajišťovací značky v požadovaném provedení  
– všechny potřebné pomůcky, stroje, nářadí a pomocný materiál  
– kontrolní měření  
– vyhotovení příslušné dokumentace  
2. Položka neobsahuje:  
X  
3. Způsob měření:  
Udává se počet kusů kompletní konstrukce nebo práce.</t>
  </si>
  <si>
    <t>22</t>
  </si>
  <si>
    <t>925120R</t>
  </si>
  <si>
    <t>DRÁŽNÍ STEZKY Z DRTI TL. PŘES 50 MM</t>
  </si>
  <si>
    <t>M2</t>
  </si>
  <si>
    <t>4/16 tl. 0,08m</t>
  </si>
  <si>
    <t>1. Položka obsahuje:  
 – kompletní provedení konstrukce s dodáním materiálu  
 – urovnání povrchu do předepsaného tvaru, případně i ruční hutnění a výplň nerovností a prohlubní  
 – zhutnění na předepsanou míru bez ohledu na způsob provádění  
 – příplatky za ztížené podmínky vyskytující se při zřízení drážních stezek, např. za překážky na straně koleje ap.  
2. Položka neobsahuje:  
 – výplň pod drážní stezkou mezi kolejovým ložem sousedních kolejí, nacení se položkami ve sd 51  
3. Způsob měření:  
Měří se horní pochozí plocha bez ohledu na tvar dosypávek pod drážní stezkou.</t>
  </si>
  <si>
    <t>23</t>
  </si>
  <si>
    <t>965010R</t>
  </si>
  <si>
    <t>ODSTRANĚNÍ KOLEJOVÉHO LOŽE A DRÁŽNÍCH STEZEK</t>
  </si>
  <si>
    <t>1. Položka obsahuje:  
– odstranění kolejového lože ručně nebo mechanizací, a to po nebo bez sejmutí kolejového roštu  
– příplatky za ztížené podmínky při práci v kolejišti, např. za překážky na straně koleje apod.  
– naložení vybouraného materiálu na dopravní prostředek  
2. Položka neobsahuje:  
– odvoz vybouraného materiálu do skladu nebo na likvidaci  
– poplatky za likvidaci odpadů, nacení se položkami ze ssd 0  
3. Způsob měření:  
Měří se metry krychlové odtěženého kolejového lože v ulehlém (původním) stavu.</t>
  </si>
  <si>
    <t>24</t>
  </si>
  <si>
    <t>965112R</t>
  </si>
  <si>
    <t>DEMONTÁŽ KOLEJE NA BETONOVÝCH PRAŽCÍCH DO KOLEJOVÝCH POLÍ S ODVOZEM NA MONTÁŽNÍ ZÁKLADNU BEZ NÁSLEDNÉHO ROZEBRÁNÍ</t>
  </si>
  <si>
    <t>1. Položka obsahuje:  
– uvolnění kolejového roštu z kolejového lože  
– odstranění kolejnicových propojek, uzemnění a jiného vybavení  
– případné rozřezání kolejového roštu  
– úplné rozebrání koleje v místě demontáže do kolejových polí a jejich hrubé očištění  
– naložení vybouraného materiálu na dopravní prostředek  
– odvoz kolejových polí z místa demontáže na montážní základnu  
– příplatky za ztížené podmínky při práci v kolejišti, např. za překážky na straně koleje apod.  
2. Položka neobsahuje:  
– rozebrání kolejových polí na montážní základně do součástí  
3. Způsob měření:  
Měří se délka koleje ve smyslu ČSN 73 6360, tj. v ose koleje.</t>
  </si>
  <si>
    <t>25</t>
  </si>
  <si>
    <t>965811</t>
  </si>
  <si>
    <t>DEMONTÁŽ PRAŽCOVÉ KOTVY</t>
  </si>
  <si>
    <t>1. Položka obsahuje:  
– zahrnuje veškeré činnosti, zařízení a materiál nutných k odstranění konstrukce  
– naložení vybouraného materiálu na dopravní prostředek  
– příplatky za ztížené podmínky při práci v kolejišti, např. za překážky na straně koleje apod.  
2. Položka neobsahuje:  
– odvoz vybouraného materiálu do skladu nebo na likvidaci  
– poplatky za likvidaci odpadů, nacení se položkami ze ssd 0  
3. Způsob měření:  
Udává se počet kusů kompletní konstrukce nebo práce.</t>
  </si>
  <si>
    <t>26</t>
  </si>
  <si>
    <t>965841</t>
  </si>
  <si>
    <t>DEMONTÁŽ JAKÉKOLIV NÁVĚSTI</t>
  </si>
  <si>
    <t>27</t>
  </si>
  <si>
    <t>965851</t>
  </si>
  <si>
    <t>DEMONTÁŽ ZAJIŠŤOVACÍ ZNAČKY</t>
  </si>
  <si>
    <t>1. Položka obsahuje:  
– demontáž zajišťovací značky z jakékoliv nosné konstrukce  
– případnou demontáž sloupku včetně základu, konzoly a jiné drobné nosné konstrukce  
– naložení vybouraného materiálu na dopravní prostředek  
2. Položka neobsahuje:  
– odvoz vybouraného materiálu do skladu nebo na likvidaci  
– poplatky za likvidaci odpadů, nacení se položkami ze ssd 0  
3. Způsob měření:  
Udává se počet kusů kompletní konstrukce nebo práce.</t>
  </si>
  <si>
    <t>SO 201.1</t>
  </si>
  <si>
    <t xml:space="preserve"> SO 201.1</t>
  </si>
  <si>
    <t>R</t>
  </si>
  <si>
    <t>418*3,4*0,02=28.424 [A]</t>
  </si>
  <si>
    <t>542312R</t>
  </si>
  <si>
    <t>NÁSLEDNÁ ÚPRAVA SMĚROVÉHO A VÝŠKOVÉHO USPOŘÁDÁNÍ KOLEJE - PRAŽCE BETONOVÉ</t>
  </si>
  <si>
    <t>Položka obsahuje:  
- geodetické měření koleje pro následnou směrovou a výškovou úpravu koleje do předepsané  
polohy  
- následnou směrovou a výškovou úpravu koleje do předepsané polohy  
- kontrolní geodetické měření koleje a posouzení odchylek od předepsané polohy vzhledem k příslušným technickým normám  
Způsob měření:  
- Měří se délka koleje ve smyslu ČSN 73 6360, tj. v ose koleje.</t>
  </si>
  <si>
    <t>D.2.1.4</t>
  </si>
  <si>
    <t>Mosty</t>
  </si>
  <si>
    <t>SO 101</t>
  </si>
  <si>
    <t>Rekonstrukce mostu</t>
  </si>
  <si>
    <t xml:space="preserve"> SO 101</t>
  </si>
  <si>
    <t>027121R</t>
  </si>
  <si>
    <t>PROVIZORNÍ PŘÍSTUPOVÉ CESTY - ZŘÍZENÍ</t>
  </si>
  <si>
    <t>Úprava stávající nezpevněné komunikace.</t>
  </si>
  <si>
    <t>100*3,5=350.000 [A]</t>
  </si>
  <si>
    <t>zahrnuje veškeré náklady spojené s objednatelem požadovanými zařízeními</t>
  </si>
  <si>
    <t>02730R</t>
  </si>
  <si>
    <t>POMOC PRÁCE ZŘÍZ NEBO ZAJIŠŤ OCHRANU INŽENÝRSKÝCH SÍTÍ</t>
  </si>
  <si>
    <t>KPL</t>
  </si>
  <si>
    <t>Provizorní zajištění stávající kabelové trasy, celkem 30 m.</t>
  </si>
  <si>
    <t>1=1.000 [A]</t>
  </si>
  <si>
    <t>02946R</t>
  </si>
  <si>
    <t>OSTAT POŽADAVKY - FOTODOKUMENTACE</t>
  </si>
  <si>
    <t>Pasportizace komunikace a okolních ploch(fotodokumentace, video).</t>
  </si>
  <si>
    <t>položka zahrnuje:  
- fotodokumentaci zadavatelem požadovaného děje a konstrukcí v požadovaných časových  
intervalech  
- zadavatelem specifikované výstupy (fotografie v papírovém a digitálním formátu) v  
požadovaném počtu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</si>
  <si>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</si>
  <si>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</si>
  <si>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</si>
  <si>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65</t>
  </si>
  <si>
    <t>R014112</t>
  </si>
  <si>
    <t>901</t>
  </si>
  <si>
    <t>POPLATKY ZA SKLÁDKU TYP S-IO (INERTNÍ ODPAD)</t>
  </si>
  <si>
    <t>Výkopová zemina, 2,0 kg/m3</t>
  </si>
  <si>
    <t>(17,1*3,99+13,4*5,7+13,3*5,1)*2,0=424.878 [A]</t>
  </si>
  <si>
    <t>zahrnuje veškeré poplatky provozovateli skládky související s uložením odpadu na skládce.</t>
  </si>
  <si>
    <t>66</t>
  </si>
  <si>
    <t>902</t>
  </si>
  <si>
    <t>Kámen, 2,3 kg/m3</t>
  </si>
  <si>
    <t>18,618*2,3=42.821 [A]</t>
  </si>
  <si>
    <t>67</t>
  </si>
  <si>
    <t>903</t>
  </si>
  <si>
    <t>Odpad z koryta, 2,0 kg/m3</t>
  </si>
  <si>
    <t>8,75*2,0=17.500 [A]</t>
  </si>
  <si>
    <t>11120</t>
  </si>
  <si>
    <t>ODSTRANĚNÍ KŘOVIN</t>
  </si>
  <si>
    <t>40=40.000 [A]</t>
  </si>
  <si>
    <t>odstranění křovin a stromů do průměru 100 mm  
doprava dřevin bez ohledu na vzdálenost  
spálení na hromadách nebo štěpkování</t>
  </si>
  <si>
    <t>11525</t>
  </si>
  <si>
    <t>PŘEVEDENÍ VODY POTRUBÍM DN 600 NEBO ŽLABY R.O. DO 2,0M</t>
  </si>
  <si>
    <t>Dočasné zatrubnění potoka v prostoru pod mostem pro provedení sanačních prací. Včetně hrázek na vtoku i výtoku.</t>
  </si>
  <si>
    <t>2*25=50.000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</si>
  <si>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</si>
  <si>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12960</t>
  </si>
  <si>
    <t>ČIŠTĚNÍ VODOTEČÍ A MELIORAČ KANÁLŮ OD NÁNOSŮ</t>
  </si>
  <si>
    <t>Pročištění koryta (před, v mostním otvoru a za ním) od nánosů.</t>
  </si>
  <si>
    <t>3,5*25*0,1=8.750 [A]</t>
  </si>
  <si>
    <t>13183</t>
  </si>
  <si>
    <t>HLOUBENÍ JAM ZAPAŽ I NEPAŽ TŘ II</t>
  </si>
  <si>
    <t>17,1*3,99+13,4*5,7+13,3*5,1=212.439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</si>
  <si>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</si>
  <si>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17180</t>
  </si>
  <si>
    <t>ULOŽENÍ SYPANINY DO NÁSYPŮ Z NAKUPOVANÝCH MATERIÁLŮ</t>
  </si>
  <si>
    <t>Nákup ornice, tl. 0,15 m</t>
  </si>
  <si>
    <t>0,15*100=15.000 [A]</t>
  </si>
  <si>
    <t>položka zahrnuje:  
- kompletní provedení zemní konstrukce (násypového tělesa včetně aktivní zóny) včetně  
nákupu a dopravy materiálu dle zadávací 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</si>
  <si>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17581</t>
  </si>
  <si>
    <t>OBSYP POTRUBÍ A OBJEKTŮ Z NAKUPOVANÝCH MATERIÁLŮ</t>
  </si>
  <si>
    <t>Obsyp drenáže štěrkodrtí.</t>
  </si>
  <si>
    <t>2*8*0,1=1.600 [A]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</si>
  <si>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</si>
  <si>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18090</t>
  </si>
  <si>
    <t>VŠEOBECNÉ ÚPRAVY OSTATNÍCH PLOCH</t>
  </si>
  <si>
    <t>250=250.000 [A]</t>
  </si>
  <si>
    <t>Všeobecné úpravy musí zahrnovat úpravu území po uskutečnění stavby, tak jak je požadováno v zadávací dokumentaci s výjimkou těch prací, pro které jsou uvedeny samostatné položky.</t>
  </si>
  <si>
    <t>18222</t>
  </si>
  <si>
    <t>ROZPROSTŘENÍ ORNICE VE SVAHU V TL DO 0,15M</t>
  </si>
  <si>
    <t>100=100.000 [A]</t>
  </si>
  <si>
    <t>položka zahrnuje:  
nutné přemístění ornice z dočasných skládek vzdálených do 50m rozprostření ornice v předepsané tloušťce ve svahu přes 1:5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</si>
  <si>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</si>
  <si>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</si>
  <si>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</si>
  <si>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Základy</t>
  </si>
  <si>
    <t>21263</t>
  </si>
  <si>
    <t>TRATIVODY KOMPLET Z TRUB Z PLAST HMOT DN DO 150MM</t>
  </si>
  <si>
    <t>Příčná drenáž za opěrami..</t>
  </si>
  <si>
    <t>2*8=16.000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</si>
  <si>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</si>
  <si>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261416</t>
  </si>
  <si>
    <t>VRTY PRO KOTV, INJEKT, MIKROPIL NA POVRCHU TŘ IV D DO 80MM</t>
  </si>
  <si>
    <t>Vrty pro zeminové hřeby, DN min 76 m, dl. 4,0 m.</t>
  </si>
  <si>
    <t>44*4,5=198.000 [A]</t>
  </si>
  <si>
    <t>položka zahrnuje:  
přemístění, montáž a demontáž vrtných souprav  
svislou dopravu zeminy z vrtu  
vodorovnou dopravu zeminy bez uložení na skládku případně nutné pažení dočasné (včetně odpažení) i trvalé</t>
  </si>
  <si>
    <t>261512</t>
  </si>
  <si>
    <t>VRTY PRO KOTVENÍ A INJEKTÁŽ TŘ V NA POVRCHU D DO 16MM</t>
  </si>
  <si>
    <t>Kotvení helikální výztuže - krátké kotvy (přikotvení klenáků).</t>
  </si>
  <si>
    <t>92*(0,5+0,5)=92.000 [A]</t>
  </si>
  <si>
    <t>261513</t>
  </si>
  <si>
    <t>VRTY PRO KOTVENÍ A INJEKTÁŽ TŘ V NA POVRCHU D DO 25MM</t>
  </si>
  <si>
    <t>Vrty pro kotvení ŽB desky do stávající poprsní zdi.</t>
  </si>
  <si>
    <t>2*(30+35+29)*0,5=94.000 [A]</t>
  </si>
  <si>
    <t>261515</t>
  </si>
  <si>
    <t>VRTY PRO KOTVENÍ A INJEKTÁŽ NA POVRCHU TŘ. V D DO 50MM</t>
  </si>
  <si>
    <t>Vrty vzduchovým kladivem pro injektáž zdiva</t>
  </si>
  <si>
    <t>39+39+19+16+18+19+11+8=169.000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</si>
  <si>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</si>
  <si>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261516</t>
  </si>
  <si>
    <t>VRTY PRO KOTV, INJEKT, MIKROPIL NA POVRCHU TŘ V D DO 80MM</t>
  </si>
  <si>
    <t>Vrty pro zeminové hřeby skrz kamenné křídlo, DN min 76 m, proměnné délky.</t>
  </si>
  <si>
    <t>241-198=43.000 [A]</t>
  </si>
  <si>
    <t>281611</t>
  </si>
  <si>
    <t>INJEKTOVÁNÍ NÍZKOTLAKÉ Z CEMENTOVÝCH POJIV NA POVRCHU</t>
  </si>
  <si>
    <t>Cementová injektáž zdiva včetně nezbytného lešení pro provedení vrtání a injektáž; předp. mezerovitost zdiva 12%.</t>
  </si>
  <si>
    <t>(7,7+4,6+7,9)*5,1*0,12=12.362 [A]</t>
  </si>
  <si>
    <t>Položka injektážních prací obsahuje kompletní práce, mimo zřízení vrtů (vykazují se  
položkami 261, 262), které jsou nutné pro předepsanou funkci injektáže (statickou, těsnící a pod.).Položka obsahuje vodní tlakové zkoušky před a po injektáži.  
Položka zahrnuje veškerý materiál, výrobky a polotovary, včetně mimostaveništní a  
vnitrostaveništní dopravy (rovněž přesuny), včetně naložení a složení, případně s uložením.</t>
  </si>
  <si>
    <t>285392</t>
  </si>
  <si>
    <t>DODATEČNÉ KOTVENÍ VLEPENÍM BETONÁŘSKÉ VÝZTUŽE D DO 16MM DO VRTŮ</t>
  </si>
  <si>
    <t>Kotvení římsy na přechodových dílech U1-K.</t>
  </si>
  <si>
    <t>56=56.000 [A]</t>
  </si>
  <si>
    <t>Položka zahrnuje:  
dodání výztuže předepsaného profilu a předepsané délky (do 600mm) provedení vrtu předepsaného profilu a předepsané délky (do 300mm) vsunutí výztuže do vyvrtaného profilu a její zalepení předepsaným pojivem případně nutné lešení</t>
  </si>
  <si>
    <t>28991R</t>
  </si>
  <si>
    <t>ZEMNÍ HŘEBY</t>
  </si>
  <si>
    <t>Zavrtávané tyče se ztracenou korunkou DN32mm</t>
  </si>
  <si>
    <t>241=241.000 [A]</t>
  </si>
  <si>
    <t>položka zahrnuje dodávku a zaražení hřebů předepsaných v dokumentaci</t>
  </si>
  <si>
    <t>Svislé konstrukce</t>
  </si>
  <si>
    <t>311325</t>
  </si>
  <si>
    <t>ZDI A STĚNY PODP A VOL ZE ŽELEZOBET DO C30/37</t>
  </si>
  <si>
    <t>Předbetonávka kamenných křídel, včetně říms.</t>
  </si>
  <si>
    <t>23,4=23.400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</si>
  <si>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</si>
  <si>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311365</t>
  </si>
  <si>
    <t>VÝZTUŽ ZDÍ A STĚN PODP A VOL Z OCELI 10505, B500B</t>
  </si>
  <si>
    <t>Předbetonávka kamenných křídel, včetně říms; výztuž.</t>
  </si>
  <si>
    <t>559/1000=0.559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</si>
  <si>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</si>
  <si>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317325</t>
  </si>
  <si>
    <t>ŘÍMSY ZE ŽELEZOBETONU DO C30/37</t>
  </si>
  <si>
    <t>Nové žb římsy na poprsních zdech a na přechodových zídkách.</t>
  </si>
  <si>
    <t>Na poprsních zdech: 
3,6+4,4=8.000 [A] 
Na přechodových zídkách: 
2*0,3+2*0,4=1.400 [B] 
Celkem: A+B=9.400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</si>
  <si>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</si>
  <si>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31736</t>
  </si>
  <si>
    <t>VÝZTUŽ ŘÍMS Z OCELI</t>
  </si>
  <si>
    <t>Výztuž nových ŽB říms.</t>
  </si>
  <si>
    <t>Poprsní zdi: 
1389/1000=1.389 [A] 
Přechodové zídky: 
278/1000=0.278 [B] 
Celkem: A+B=1.667 [C]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</si>
  <si>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</si>
  <si>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327125</t>
  </si>
  <si>
    <t>ZDI OPĚR, ZÁRUB, NÁBŘEŽ Z DÍLCŮ ŽELEZOBETON DO C30/37</t>
  </si>
  <si>
    <t>Prefabrikované přechodové úhlové zídky U1-K; 2x levý, 2x pravý.</t>
  </si>
  <si>
    <t>0,432*2,96*4=5.115 [A]</t>
  </si>
  <si>
    <t>- dodání dílce požadovaného tvaru a vlastností, jeho skladování, doprava a osazení do  
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</si>
  <si>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333215</t>
  </si>
  <si>
    <t>PŘEZDĚNÍ OPĚR A KŘÍDEL Z KAMENNÉHO ZDIVA</t>
  </si>
  <si>
    <t>Lokální přezděhjí spodní stavby a poprsních zdí; odborný odhad</t>
  </si>
  <si>
    <t>10=10.000 [A]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</si>
  <si>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</si>
  <si>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348175R</t>
  </si>
  <si>
    <t>ZÁBRADLÍ Z DÍLCŮ KOVOVÝCH ŽÁROVĚ STŘÍKANÉ KOVEM S NÁTĚREM</t>
  </si>
  <si>
    <t>KG</t>
  </si>
  <si>
    <t>Na římsách i přechodových zídkách; včetně PKO - viz technické specifikace!</t>
  </si>
  <si>
    <t>1150=1 150.000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</si>
  <si>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 
výpomocí,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</si>
  <si>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Vodorovné konstrukce</t>
  </si>
  <si>
    <t>421325</t>
  </si>
  <si>
    <t>MOSTNÍ NOSNÉ DESKOVÉ KONSTRUKCE ZE ŽELEZOBETONU C30/37</t>
  </si>
  <si>
    <t>17,5=17.500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</si>
  <si>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</si>
  <si>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42136</t>
  </si>
  <si>
    <t>VÝZTUŽ MOSTNÍ NOSNÉ DESKOVÉ KONSTR Z OCELI</t>
  </si>
  <si>
    <t>(2852+299)/1000=3.151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</si>
  <si>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</si>
  <si>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451314</t>
  </si>
  <si>
    <t>PODKLADNÍ A VÝPLŇOVÉ VRSTVY Z PROSTÉHO BETONU C25/30</t>
  </si>
  <si>
    <t>Pod dlažbu a přechodové zídky.</t>
  </si>
  <si>
    <t>Pod dlažbu: 4*1,0*1,0*0,15+(10,5+6,1+7,1+7,0)*0,15+6,6*5,7*0,15+5,7*6,6*0,15=16.491 [A] 
Pod U1-K: 4*1,8*3,2*0,1=2.304 [B] 
Celkem: A+B=18.795 [C]</t>
  </si>
  <si>
    <t>33</t>
  </si>
  <si>
    <t>451315</t>
  </si>
  <si>
    <t>PODKLADNÍ A VÝPLŇOVÉ VRSTVY Z PROSTÉHO BETONU C30/37</t>
  </si>
  <si>
    <t>V přechodové oblasti: 2*0,75*7,7=11.550 [A] 
Pod ŽB deskou:5,8=5.800 [B] 
Celkem: A+B=17.350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</si>
  <si>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</si>
  <si>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34</t>
  </si>
  <si>
    <t>451366</t>
  </si>
  <si>
    <t>VÝZTUŽ PODKL VRSTEV Z KARI-SÍTÍ</t>
  </si>
  <si>
    <t>Do podkladních a výplňových vrstev, do lože pro dlažby, do přibetonovaných částí křídel.</t>
  </si>
  <si>
    <t>0,299=0.299 [A] 
0,842=0.842 [B] 
0,401=0.401 [C] 
1,998=1.998 [D] 
Celkem: A+B+C+D=3.540 [E]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</si>
  <si>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veškerá opatření pro zajištění soudržnosti výztuže a betonu  
- vodivé propojení výztuže, které je součástí ochrany konstrukce proti vlivům bludných proudů, vyvedení do měřících skříní nebo míst pro měření bludných proudů  
- povrchovou antikorozní úpravu výztuže  
- separaci výztuže</t>
  </si>
  <si>
    <t>35</t>
  </si>
  <si>
    <t>465512</t>
  </si>
  <si>
    <t>DLAŽBY Z LOMOVÉHO KAMENE NA MC</t>
  </si>
  <si>
    <t>Dlažba z regulačního kamene tl. 200 mm do bet. lože v korytě toku.</t>
  </si>
  <si>
    <t>5,7*6,6*0,20=7.524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</si>
  <si>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</si>
  <si>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36</t>
  </si>
  <si>
    <t>Dlažba podél říms na křídlech, vyústění drenáže, pod mostem v poli č. 2; tl. 200 mm.</t>
  </si>
  <si>
    <t>4*1,0*1,0*0,20+(10,5+6,1+7,1+7,0)*0,20+6,6*5,7*0,20=14.464 [A]</t>
  </si>
  <si>
    <t>37</t>
  </si>
  <si>
    <t>467385</t>
  </si>
  <si>
    <t>STUPNĚ A PRAHY VOD KORYT ZE ŽELBET DO C30/37 VČET VÝZT</t>
  </si>
  <si>
    <t>14,8=14.800 [A]</t>
  </si>
  <si>
    <t>položka zahrnuje:  
- nutné zemní práce (hloubení rýh apod.)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</t>
  </si>
  <si>
    <t>38</t>
  </si>
  <si>
    <t>501101</t>
  </si>
  <si>
    <t>ZŘÍZENÍ KONSTRUKČNÍ VRSTVY TĚLESA ŽELEZNIČNÍHO SPODKU ZE ŠTĚRKODRTI NOVÉ</t>
  </si>
  <si>
    <t>Zesílená konstrukce pražcového podloží.</t>
  </si>
  <si>
    <t>2*6,0*7,0=84.000 [A]</t>
  </si>
  <si>
    <t>1. Položka obsahuje:  
– nákup a dodání štěrkodrtě v požadované kvalitě podle zadávací dokumentace  
– očištění podkladu, případně zřízení spojovací vrstvy  
– uložení štěrkodrtě dle předepsaného technologického předpisu  
– zřízení podkladní nebo konstru ní vrstvy ze štěrkodrtě bez rozlišení šířky, pokládání vrstvy po etapách, případně dílčích vrstvách, včetně pracovních spar a spojů  
– hutnění na předepsanou míru hutnění  
– průkazní zkoušky, kontrolní zkoušky a kontrolní měření  
– úpravu napojení, ukončení a těsnění podél odvodňovacích zařízení, vpustí, šachet apod.  
– těsnění, tmelení a výplň spar a otvorů  
– ošetření úložiště po celou dobu práce v něm vč. klimatických opatření  
– ztížení v okolí inženýrských vedení, konstrukcí a objektů a jejich dočasné zajištění  
– ztížení provádění včetně hutnění ve ztížených podmínkách a stísněných prostorech  
– úpravu povrchu vrstvy  
2. Položka neobsahuje:  
X  
3. Způsob měření:  
Měří se metr krychlový.</t>
  </si>
  <si>
    <t>Úpravy povrchů, podlahy, výplně otvorů</t>
  </si>
  <si>
    <t>39</t>
  </si>
  <si>
    <t>626111</t>
  </si>
  <si>
    <t>REPROFILACE PODHLEDŮ, SVISLÝCH PLOCH SANAČNÍ MALTOU JEDNOVRST TL 10MM</t>
  </si>
  <si>
    <t>Reprofilace podhledu klenby (30%)</t>
  </si>
  <si>
    <t>70*0,3=21.000 [A]</t>
  </si>
  <si>
    <t>položka zahrnuje:  
dodávku veškerého materiálu potřebného pro předepsanou úpravu v předepsané kvalitě nutné vyspravení podkladu, případně zatření spar zdiva  
položení vrstvy v předepsané tloušťce potřebná lešení a podpěrné konstrukce</t>
  </si>
  <si>
    <t>40</t>
  </si>
  <si>
    <t>626112</t>
  </si>
  <si>
    <t>REPROFILACE PODHLEDŮ, SVISLÝCH PLOCH SANAČNÍ MALTOU JEDNOVRST TL 20MM</t>
  </si>
  <si>
    <t>Reprofilace podhledu klenby (50%)</t>
  </si>
  <si>
    <t>70*0,5=35.000 [A]</t>
  </si>
  <si>
    <t>41</t>
  </si>
  <si>
    <t>626113</t>
  </si>
  <si>
    <t>REPROFILACE PODHLEDŮ, SVISLÝCH PLOCH SANAČNÍ MALTOU JEDNOVRST TL 30MM</t>
  </si>
  <si>
    <t>Reprofilace podhledu klenby (20%)</t>
  </si>
  <si>
    <t>70*0,2=14.000 [A]</t>
  </si>
  <si>
    <t>42</t>
  </si>
  <si>
    <t>62631</t>
  </si>
  <si>
    <t>SPOJOVACÍ MŮSTEK MEZI STARÝM A NOVÝM BETONEM</t>
  </si>
  <si>
    <t>100% plochy betonu.</t>
  </si>
  <si>
    <t>70=70.000 [A]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</si>
  <si>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</si>
  <si>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43</t>
  </si>
  <si>
    <t>62641</t>
  </si>
  <si>
    <t>SJEDNOCUJÍCÍ STĚRKA JEMNOU MALTOU TL CCA 2MM</t>
  </si>
  <si>
    <t>100% ploch vnějšího povrchu podhledu klenby.</t>
  </si>
  <si>
    <t>44</t>
  </si>
  <si>
    <t>62745</t>
  </si>
  <si>
    <t>SPÁROVÁNÍ STARÉHO ZDIVA CEMENTOVOU MALTOU</t>
  </si>
  <si>
    <t>Hloubkové spárování zdiva opěr, pilíře, poprsních zdí včetně vysekání staré malty, spárovací malta bude včetně přísady pro zvýšení přilnavosti.   
100% plochy</t>
  </si>
  <si>
    <t>41,9=41.900 [A]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</si>
  <si>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</si>
  <si>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45</t>
  </si>
  <si>
    <t>702112</t>
  </si>
  <si>
    <t>KABELOVÝ ŽLAB ZEMNÍ VČETNĚ KRYTU SVĚTLÉ ŠÍŘKY PŘES 120 DO 250 MM</t>
  </si>
  <si>
    <t>Plastový žlab s víkem - vnitř. rozměr 200x130 mm - uložen vlevo od osy koleje</t>
  </si>
  <si>
    <t>25=25.000 [A]</t>
  </si>
  <si>
    <t>1. Položka obsahuje:  
– kompletní montáž, rozměření, upevnění, řezání, spojování a pod.  
– veškerý spojovací a montážní materiál vč. upevňovacího materiálu ( držáky apod.)  
– pomocné mechanismy  
2. Položka neobsahuje:  
X  
3. Způsob měření:  
Měří se metr délkový.</t>
  </si>
  <si>
    <t>46</t>
  </si>
  <si>
    <t>711131</t>
  </si>
  <si>
    <t>IZOLACE BĚŽNÝCH KONSTRUKCÍ PROTI VOLNĚ STÉKAJÍCÍ VODĚ ASFALTOVÝMI NÁTĚRY</t>
  </si>
  <si>
    <t>4*(2,5+0,6)*3,0=37.200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</si>
  <si>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</si>
  <si>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47</t>
  </si>
  <si>
    <t>711132R</t>
  </si>
  <si>
    <t>IZOLACE BĚŽNÝCH KONSTRUKCÍ PROTI VOLNĚ STÉKAJÍCÍ VODĚ ASFALTOVÝMI PÁSY</t>
  </si>
  <si>
    <t>Skladba A.</t>
  </si>
  <si>
    <t>(4,45+5,15+4,35)*5,6=78.120 [A]</t>
  </si>
  <si>
    <t>48</t>
  </si>
  <si>
    <t>Skladba B.</t>
  </si>
  <si>
    <t>(2,0+2,0)*5,6=22.400 [A]</t>
  </si>
  <si>
    <t>49</t>
  </si>
  <si>
    <t>Skladba C.</t>
  </si>
  <si>
    <t>2*4,3*5,1=43.860 [A]</t>
  </si>
  <si>
    <t>50</t>
  </si>
  <si>
    <t>711212R</t>
  </si>
  <si>
    <t>IZOLACE ZVLÁŠT KONSTR PROTI ZEM VLHK ASFALT PÁSY</t>
  </si>
  <si>
    <t>Místa dil. spár říms a spár mezi uhlovými prefabrikáty U3 budou překryta izolačními pásy modifikovanými SBS šířky 0,5 m.</t>
  </si>
  <si>
    <t>4*2,5*0,5=5.000 [A]</t>
  </si>
  <si>
    <t>51</t>
  </si>
  <si>
    <t>78381</t>
  </si>
  <si>
    <t>NÁTĚRY BETON KONSTR TYP S1 (OS-A)</t>
  </si>
  <si>
    <t>Hydrofobní nátěr na sanovaný povrch betonu (100% plochy).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</si>
  <si>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</si>
  <si>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</si>
  <si>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52</t>
  </si>
  <si>
    <t>83434</t>
  </si>
  <si>
    <t>POTRUBÍ Z TRUB KAMENINOVÝCH DN DO 200MM</t>
  </si>
  <si>
    <t>Vyústění drenážních trubek, kameninová tr. DN 180 mm.</t>
  </si>
  <si>
    <t>2*0,8=1.600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</si>
  <si>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</si>
  <si>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53</t>
  </si>
  <si>
    <t>917211</t>
  </si>
  <si>
    <t>ZÁHONOVÉ OBRUBY Z BETONOVÝCH OBRUBNÍKŮ ŠÍŘ 50MM</t>
  </si>
  <si>
    <t>Obruba podél dlažby.</t>
  </si>
  <si>
    <t>2*6,2+(10,5+6,1+7,1+7,0)=43.100 [A]</t>
  </si>
  <si>
    <t>Položka zahrnuje:  
dodání a pokládku betonových obrubníků o rozměrech předepsaných zadávací dokumentací betonové lože i boční betonovou opěrku.</t>
  </si>
  <si>
    <t>54</t>
  </si>
  <si>
    <t>919161</t>
  </si>
  <si>
    <t>ŘEZÁNÍ KAMENNÝCH KONSTRUKCÍ TL DO 50MM</t>
  </si>
  <si>
    <t>Drážky pro uložení helikální výztuže - pilíř.</t>
  </si>
  <si>
    <t>183,4=183.400 [A]</t>
  </si>
  <si>
    <t>položka zahrnuje řezání kamenných konstrukcí v předepsané tloušťce, včetně spotřeby vody</t>
  </si>
  <si>
    <t>55</t>
  </si>
  <si>
    <t>931182</t>
  </si>
  <si>
    <t>VÝPLŇ DILATAČNÍCH SPAR Z POLYSTYRENU TL 20MM</t>
  </si>
  <si>
    <t>Dilatační spáry říms.</t>
  </si>
  <si>
    <t>2*0,4*0,75+2*0,6*0,75=1.500 [A]</t>
  </si>
  <si>
    <t>položka zahrnuje dodávku a osazení předepsaného materiálu, očištění ploch spáry před úpravou, očištění okolí spáry po úpravě</t>
  </si>
  <si>
    <t>56</t>
  </si>
  <si>
    <t>931185</t>
  </si>
  <si>
    <t>VÝPLŇ DILATAČNÍCH SPAR Z POLYSTYRENU TL 50MM</t>
  </si>
  <si>
    <t>Spára mezi římsou a úhlovou zídkou.</t>
  </si>
  <si>
    <t>4*5=20.000 [A]</t>
  </si>
  <si>
    <t>57</t>
  </si>
  <si>
    <t>93631R</t>
  </si>
  <si>
    <t>DROBNÉ DOPLŇK KONSTR BETON MONOLIT</t>
  </si>
  <si>
    <t>KS</t>
  </si>
  <si>
    <t>Letopočet výstavby vlysem do betonu na římsách.</t>
  </si>
  <si>
    <t>58</t>
  </si>
  <si>
    <t>936501R</t>
  </si>
  <si>
    <t>DROBNÉ DOPLŇK KONSTR KOVOVÉ NEREZ</t>
  </si>
  <si>
    <t>Helikální výztuž - nerezové výztužné pruty šroubovitého tvaru osazené do vyfrézovaných drážek v místech poruch pilíře.</t>
  </si>
  <si>
    <t>316,6=316.600 [A]</t>
  </si>
  <si>
    <t>položka zahrnuje:  
- dílenská dokumentace, včetně technologického předpisu spojování  
- dodání  materiálu  v požadované kvalitě a výroba konstrukce i dílenská (včetně  pomůcek, přípravků a prostředků pro výrobu) bez ohledu na náročnost a její hmotnost, dílenská montáž  
- dodání spojovacího materiálu  
- zřízení  montážních  a  dilatačních  spojů,  spar, včetně potřebných úprav, vložek, opracování, očištění a ošetření  
- podpěr. konstr. a lešení všech druhů pro montáž konstrukcí i doplňkových, včetně požadovaných otvorů, ochranných a bezpečnostních opatření a základů pro tyto konstrukce a lešení  
- jakákoliv doprava a manipulace dílců  a  montážních  sestav,  včetně  dopravy konstrukce z  
výrobny na stavbu  
- montáž konstrukce na staveništi, včetně montážních prostředků a pomůcek a zednických  
výpomocí  
- výplň, těsnění a tmelení spar a spojů  
- čištění konstrukce a odstranění všech vrubů (vrypy, otlačeniny a pod.)  
- všechny druhy ocelového kotvení  
- dílenskou přejímku a montážní prohlídku, včetně požadovaných dokladů  
- zřízení kotevních otvorů nebo jam, nejsou-li částí jiné konstrukce, jejich úpravy, očištění a ošetření  
- osazení kotvení nebo přímo částí konstrukce do podpůrné konstrukce nebo do zeminy  
- výplň kotevních otvorů  (příp.  podlití  patních  desek)  maltou,  betonem  nebo  jinou speciální hmotou, vyplnění jam zeminou  
- předepsanou protikorozní ochranu a nátěry konstrukcí  
- osazení měřících zařízení a úpravy pro ně  
- ochranná opatření před účinky bludných proudů</t>
  </si>
  <si>
    <t>59</t>
  </si>
  <si>
    <t>93650R</t>
  </si>
  <si>
    <t>DROBNÉ DOPLŇK KONSTR KOVOVÉ</t>
  </si>
  <si>
    <t>Deska se zhotovitelem rekonstrukce mostu.</t>
  </si>
  <si>
    <t>- dílenská dokumentace, včetně technologického předpisu spojování,  
- dodání  materiálu  v požadované kvalitě a výroba konstrukce i dílenská (včetně  pomůcek,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 
výrobny na stavbu,  
- montáž konstrukce na staveništi, včetně montážních prostředků a pomůcek a zednických  
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 
například:</t>
  </si>
  <si>
    <t>60</t>
  </si>
  <si>
    <t>938443</t>
  </si>
  <si>
    <t>OČIŠTĚNÍ ZDIVA OTRYSKÁNÍM TLAKOVOU VODOU DO 1000 BARŮ</t>
  </si>
  <si>
    <t>Kamenné zdivo opěr a pilíře, poprsní zdivo; po sanaci - 800 bar.</t>
  </si>
  <si>
    <t>položka zahrnuje očištění předepsaným způsobem včetně odklizení vzniklého odpadu</t>
  </si>
  <si>
    <t>61</t>
  </si>
  <si>
    <t>938444</t>
  </si>
  <si>
    <t>OČIŠTĚNÍ ZDIVA OTRYSKÁNÍM TLAKOVOU VODOU PŘES 1000 BARŮ</t>
  </si>
  <si>
    <t>Betonová klenba, kamenné zdivo opěr a pilíře, poprsní zdivo; před sanačními zásahy - 1500 bar.</t>
  </si>
  <si>
    <t>41,9+70=111.900 [A]</t>
  </si>
  <si>
    <t>62</t>
  </si>
  <si>
    <t>94190</t>
  </si>
  <si>
    <t>LEHKÉ PRACOVNÍ LEŠENÍ DO 1,5 KPA</t>
  </si>
  <si>
    <t>M3OP</t>
  </si>
  <si>
    <t>15*8,1+13*8,1+4*30+2*20*6=586.800 [A]</t>
  </si>
  <si>
    <t>Položka zahrnuje dovoz, montáž, údržbu, opotřebení (nájemné), demontáž, konzervaci, odvoz.</t>
  </si>
  <si>
    <t>63</t>
  </si>
  <si>
    <t>96613</t>
  </si>
  <si>
    <t>BOURÁNÍ KONSTRUKCÍ Z KAMENE NA MC</t>
  </si>
  <si>
    <t>ŘÍMSY: (0,31+0,34)*17,87=11.616 [A] 
POPRSNÍ ZÍDKY: (0,18+0,13)*17,87=5.540 [B] 
KŘÍDLA: 4*0,11*0,8=0.352 [C] 
ŘÍMSY NA KŘÍDLECH: (2,2+2,7+1,9+4,3)*0,1=1.110 [D] 
Celkem: A+B+C+D=18.618 [E]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</si>
  <si>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</si>
  <si>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64</t>
  </si>
  <si>
    <t>96618</t>
  </si>
  <si>
    <t>BOURÁNÍ KONSTRUKCÍ KOVOVÝCH</t>
  </si>
  <si>
    <t>Odstranění zábradlí, 20 kg/m.</t>
  </si>
  <si>
    <t>(2*18)*0,02=0.720 [A]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</si>
  <si>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</si>
  <si>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D.2.1.5</t>
  </si>
  <si>
    <t>Ostatní inženýrské objekty</t>
  </si>
  <si>
    <t>SO 301</t>
  </si>
  <si>
    <t>Úprava trakčního vedení</t>
  </si>
  <si>
    <t xml:space="preserve"> SO 301</t>
  </si>
  <si>
    <t>74A</t>
  </si>
  <si>
    <t>Základy TV</t>
  </si>
  <si>
    <t>11512</t>
  </si>
  <si>
    <t>ČERPÁNÍ VODY DO 1000 L/MIN</t>
  </si>
  <si>
    <t>HOD</t>
  </si>
  <si>
    <t>viz. TZ</t>
  </si>
  <si>
    <t>Položka čerpání vody na povrchu zahrnuje i potrubí, pohotovost záložní čerpací soupravy a zřízení čerpací jímky. Součástí položky je také následná demontáž a likvidace těchto zařízení</t>
  </si>
  <si>
    <t>74A420</t>
  </si>
  <si>
    <t>OBETONOVÁNÍ STÁVAJÍCÍHO ZÁKLADU</t>
  </si>
  <si>
    <t>1. Položka obsahuje: montáž a materiál   
 – bourání narušené části základu  
 – obetonování stávajícího základu  
 – odtěžení terénu pro bednění  
 – upevnění KARI sítě na stávající základ  
 – osazení bednění  
 – betonáž  
 – geodetické značky  
2. Položka neobsahuje:  
x  
3. Způsob měření:  
Měří se metry kubické uložené betonové směsi.</t>
  </si>
  <si>
    <t>74AF11</t>
  </si>
  <si>
    <t>TAŽNÉ HNACÍ VOZIDLO K PRACOVNÍM SOUPRAVÁM (PRO ZÁKLADY - MONTÁŽ)</t>
  </si>
  <si>
    <t>na 1m3 základu je nutná 1hod vozidla</t>
  </si>
  <si>
    <t>1. Položka obsahuje:  
 – kolejové mechanizmy pro výstavbu základů podpěr trakčního vedení  
 – dopravu kolejových mechanismů z mateřského depa do prostoru stavby a zpět  
2. Položka neobsahuje:  
 X  
3. Způsob měření:  
Udává se čas v hodinách bez pohotovostních stavů vozidla.</t>
  </si>
  <si>
    <t>74C</t>
  </si>
  <si>
    <t>Vodiče TV</t>
  </si>
  <si>
    <t>74C111</t>
  </si>
  <si>
    <t>ZÁVĚS TV NA KONZOLE BEZ PŘÍDAVNÉHO LANA</t>
  </si>
  <si>
    <t>viz. polohový plán</t>
  </si>
  <si>
    <t>1. Položka obsahuje:  
 – materiál a montáž vč. mechanizmů  
 – protikorozní ošetření podle TKP  
2. Položka neobsahuje:  
 X  
3. Způsob měření:  
Udává se počet kusů kompletní konstrukce nebo práce.</t>
  </si>
  <si>
    <t>74C121R</t>
  </si>
  <si>
    <t>PŘÍPLATEK ZA HLINÍKOVOU KONZOLU S VODOROVNOU L1 NEBO SIK A 2x PLASTOVÝ IZOLÁTOR</t>
  </si>
  <si>
    <t>1. Položka obsahuje:    
 – příplatek za hliníkový materiál    
 – příplatek za 2 plastové izolátory    
2. Položka neobsahuje:    
 X    
3. Způsob měření:    
Udává se počet kusů kompletní konstrukce nebo práce.</t>
  </si>
  <si>
    <t>74C131</t>
  </si>
  <si>
    <t>VÝMĚNA IZOLÁTORU V KONZOLE, SIK NEBO LANĚ (PODÉLNÉM, PŘÍČNÉM, SMĚROVÉM)</t>
  </si>
  <si>
    <t>1. Položka obsahuje:  
 – materiál, demontáž a montáž izolátoru vč. mechanizmů a spojovacího a pomocného materiálu  
 – definitivní regulaci konzoly, SIK nebo lana  
2. Položka neobsahuje:  
 X  
3. Způsob měření:  
Udává se počet kusů kompletní konstrukce nebo práce.</t>
  </si>
  <si>
    <t>74C134</t>
  </si>
  <si>
    <t>VÝŠKOVÁ A SMĚROVÁ REGULACE KONZOLY NEBO SIK</t>
  </si>
  <si>
    <t>1. Položka obsahuje:  
 – uvolnění a montáž stávajících závěsů troleje a nosného lana vč. potřebných mechanizmů, pomůcek a měření   
2. Položka neobsahuje:  
 – závěs TV  
3. Způsob měření:  
Udává se počet kusů kompletní konstrukce nebo práce.</t>
  </si>
  <si>
    <t>74C135</t>
  </si>
  <si>
    <t>SVISLÝ POSUN KONZOLY NA STOŽÁRU</t>
  </si>
  <si>
    <t>1. Položka obsahuje:  
 – demontáž a montáž konzoly vč. mechanizmů a měření  
 – definitivní regulaci konzoly  
2. Položka neobsahuje:  
 – konzolu a upevňovací materiál  
3. Způsob měření:  
Udává se počet kusů kompletní konstrukce nebo práce.</t>
  </si>
  <si>
    <t>74C137</t>
  </si>
  <si>
    <t>UVOLNĚNÍ A ZPĚTNÁ MONTÁŽ TR NEBO NL V ZÁVĚSU</t>
  </si>
  <si>
    <t>1. Položka obsahuje:  
 – uvolnění lana nebo troleje ze závěsu a jeho opětovná montáž s použitím mechanizmů včetně potřebného měření  
2. Položka neobsahuje:  
 – materiál  
3. Způsob měření:  
Udává se počet kusů kompletní konstrukce nebo práce.</t>
  </si>
  <si>
    <t>74C313</t>
  </si>
  <si>
    <t>VĚŠÁK TROLEJE POHYBLIVÝ S PROUDOVÝM PROPOJENÍM</t>
  </si>
  <si>
    <t>1. Položka obsahuje:  
 – všechny náklady na montáž a materiál dodaného zařízení protikorozně ošetřeného podle TKP se všemi pomocnými doplňujícími součástmi a pracemi s použitím mechanizmů  
2. Položka neobsahuje:  
 X  
3. Způsob měření:  
Udává se počet kusů kompletní konstrukce nebo práce.</t>
  </si>
  <si>
    <t>74C315</t>
  </si>
  <si>
    <t>PROUDOVÉ PROPOJENÍ PODÉLNÝCH POLÍ</t>
  </si>
  <si>
    <t>74C591</t>
  </si>
  <si>
    <t>VÝŠKOVÁ REGULACE TROLEJE</t>
  </si>
  <si>
    <t>1. Položka obsahuje:  
 – všechny náklady na regulaci troleje s použitím mechanizmů  
 – cena položky je vč. ostatních rozpočtových nákladů  
2. Položka neobsahuje:  
 X  
3. Způsob měření:  
Měří se metr délkový v ose vodiče nebo lana.</t>
  </si>
  <si>
    <t>74C5A1</t>
  </si>
  <si>
    <t>DEFINITIVNÍ REGULACE POHYBLIVÉHO KOTVENÍ TROLEJE</t>
  </si>
  <si>
    <t>1. Položka obsahuje:  
 – všechny náklady na regulaci kotvení se všemi pomocnými doplňujícími pracemi vč,mechanismů  
2. Položka neobsahuje:  
 X  
3. Způsob měření:  
Udává se počet kusů kompletní konstrukce nebo práce.</t>
  </si>
  <si>
    <t>74C5A2</t>
  </si>
  <si>
    <t>DEFINITIVNÍ REGULACE POHYBLIVÉHO KOTVENÍ NOSNÉHO LANA</t>
  </si>
  <si>
    <t>74C733</t>
  </si>
  <si>
    <t>PROUDOVÉ PROPOJENÍ SESTAV TV</t>
  </si>
  <si>
    <t>1. Položka obsahuje:  
 – všechny náklady na montáž a materiál dodaného zařízení protikorozně ošetřeného podle TKP se všemi pomocnými doplňujícími součástmi a pracemi s použitím mechanizmů  
 – cena položky je vč. ostatních rozpočtových nákladů  
2. Položka neobsahuje:  
 X  
3. Způsob měření:  
Udává se počet kusů kompletní konstrukce nebo práce.</t>
  </si>
  <si>
    <t>74C933</t>
  </si>
  <si>
    <t>UKOLEJŇOVACÍ VODIČ IZOLOVANÝ VŮČI ZEMI (VČETNĚ PŘIPOJENÍ KE KONSTRUKCÍM)</t>
  </si>
  <si>
    <t>1. Položka obsahuje:  
 – všechny náklady na montáž a materiál dodaného zařízení protikorozně ošetřeného podle TKP se všemi pomocnými doplňujícími součástmi a pracemi s použitím mechanizmů  
 – cena položky je vč. ostatních rozpočtových nákladů  
2. Položka neobsahuje:  
 X  
3. Způsob měření:  
Měří se metr délkový v ose vodiče nebo lana.</t>
  </si>
  <si>
    <t>74C973</t>
  </si>
  <si>
    <t>ÚPRAVY STÁVAJÍCÍHO TV - PROVIZORNÍ STAVY ZA 100 M ZPROVOZŇOVANÉ SKUPINY</t>
  </si>
  <si>
    <t>1. Položka obsahuje:  
 – veškeré další práce a úpravy na stávajícím TV, nutné ke zprovoznění TV  
2. Položka neobsahuje:  
 X  
3. Způsob měření:  
Udává se počet kusů kompletní konstrukce nebo práce.</t>
  </si>
  <si>
    <t>74C974</t>
  </si>
  <si>
    <t>AKTUALIZACE KSU A TP DLE KOLEJOVÝCH POSTUPŮ ZA 100 M ZPROVOZŇOVANÉ SKUPINY</t>
  </si>
  <si>
    <t>1. Položka obsahuje:  
 – veškeré další práce na aktualizaci KSU a TP po každém stavebním postupu  
2. Položka neobsahuje:  
 X  
3. Způsob měření:  
Udává se počet kusů kompletní konstrukce nebo práce.</t>
  </si>
  <si>
    <t>74C975</t>
  </si>
  <si>
    <t>AKTUALIZACE TV DLE KOLEJOVÝCH POSTUPŮ ZA 100 M ZPROVOZŇOVANÉ SKUPINY</t>
  </si>
  <si>
    <t>1. Položka obsahuje:  
 – veškeré další práce na aktualizaci TV po každém stavebním postupu  
2. Položka neobsahuje:  
 X  
3. Způsob měření:  
Udává se počet kusů kompletní konstrukce nebo práce.</t>
  </si>
  <si>
    <t>74C976</t>
  </si>
  <si>
    <t>ZPRACOVÁNÍ KSU A TP PRO ÚČELY ZAVEDENÍ DO PROVOZU ZA 100 M ZPROVOZŇOVANÉ SKUPINY</t>
  </si>
  <si>
    <t>1. Položka obsahuje:  
 – veškeré další práce pro zpracování a odsouhlasení KSU a TP při uvádění do provozu  
2. Položka neobsahuje:  
 X  
3. Způsob měření:  
Udává se počet kusů kompletní konstrukce nebo práce.</t>
  </si>
  <si>
    <t>74CF11</t>
  </si>
  <si>
    <t>TAŽNÉ HNACÍ VOZIDLO K PRACOVNÍM SOUPRAVÁM (PRO VODIČE - MONTÁŽ)</t>
  </si>
  <si>
    <t>1. Položka obsahuje:  
 – kolejové mechanizmy pro výstavbu  trakčního vedení  
 – dopravu kolejových mechanismů z mateřského depa do prostoru stavby a zpět  
2. Položka neobsahuje:  
 X  
3. Způsob měření:  
Udává se čas v hodinách bez pohotovostních stavů vozidla.</t>
  </si>
  <si>
    <t>74G</t>
  </si>
  <si>
    <t>Demontáže TV</t>
  </si>
  <si>
    <t>74F433</t>
  </si>
  <si>
    <t>DEMONTÁŽ OTOČNÝCH KONZOL TV VČETNĚ UPEVNĚNÍ</t>
  </si>
  <si>
    <t>1. Položka obsahuje:  
 – všechny náklady na demontáž stávajícího zařízení se všemi pomocnými doplňujícími úpravami pro jeho likvidaci  
 – naložení a odvoz demontovaného materiálu na určené místo pro stavbu  
2. Položka neobsahuje:  
 – poplatek za likvidaci odpadů (nacení se dle SSD 0)  
3. Způsob měření:  
Udává se počet kusů kompletní konstrukce nebo práce.</t>
  </si>
  <si>
    <t>74F455</t>
  </si>
  <si>
    <t>DEMONTÁŽ VĚŠÁKŮ TROLEJE</t>
  </si>
  <si>
    <t>74F456</t>
  </si>
  <si>
    <t>DEMONTÁŽ PROUDOVÝCH PROPOJENÍ PODÉLNÝCH A PŘÍČNÝCH</t>
  </si>
  <si>
    <t>74F457</t>
  </si>
  <si>
    <t>DEMONTÁŽ VLOŽENÝCH IZOLACÍ V PODÉLNÝCH A PŘÍČNÝCH POLÍCH</t>
  </si>
  <si>
    <t>74F473R</t>
  </si>
  <si>
    <t>DEMONTÁŽ UKOLEJŇOVACÍCH DRÁTŮ IZOLOVANÝCH PO ZEMI (MIMO PŘIPOJENÍ KE KONSTRUKCÍM)</t>
  </si>
  <si>
    <t>1. Položka obsahuje: – všechny náklady na demontáž stávajícího zařízení se všemi pomocnými doplňujícími úpravami pro jeho likvidaci – naložení  a odvoz demontovaného materiálu na určené místo pro stavbu2. Položka neobsahuje: – poplatek za likvidaci odpadů (nacení se dle SSD 0)3. Způsob měření:Měří se metr délkový v ose vodiče nebo lana.</t>
  </si>
  <si>
    <t>74H</t>
  </si>
  <si>
    <t>Doprava na skládku, veškeré manipulace a poplatek za uložení na skládku</t>
  </si>
  <si>
    <t>R015270</t>
  </si>
  <si>
    <t>908</t>
  </si>
  <si>
    <t>POPLATKY ZA LIKVIDACI ODPADŮ NEKONTAMINOVANÝCH VČ. DOPRAVY NA SKLÁDKU A VEŠKERÉ MANIPULACE - 17 01 03 IZOLÁTORY PORCELÁNOVÉ</t>
  </si>
  <si>
    <t>přepočet kubatury na tuny - izolátor 11 kg</t>
  </si>
  <si>
    <t>1. Položka obsahuje: – veškeré poplatky provozovateli skládky, recyklační linky nebo jiného zařízení na zpracování nebo likvidaci odpadů související s převzetím, uložením, zpracováním nebo likvidací odpadu vč. dopravy na skládku a veškeré manipulace 3. Způsob měření:Tunou se rozumí hmotnost odpadu vytříděného v souladu se zákonem č. 185/2001 Sb., o nakládání s odpady, v platném znění.</t>
  </si>
  <si>
    <t>74I</t>
  </si>
  <si>
    <t>Zkoušky a revize</t>
  </si>
  <si>
    <t>74F312</t>
  </si>
  <si>
    <t>MĚŘENÍ PARAMETRŮ TV STATICKÉ</t>
  </si>
  <si>
    <t>KM</t>
  </si>
  <si>
    <t>viz. technická zpráva</t>
  </si>
  <si>
    <t>1. Položka obsahuje:  
 – měření parametrů TV pro revizi a dokumentaci skutečného provedení  
 – dopravu kolejových mechanismů z mateřského depa do prostoru stavby a zpět  
2. Položka neobsahuje:  
 X  
3. Způsob měření:  
Měří se projeté kilometry při měření, tj. bez režijních jízd.</t>
  </si>
  <si>
    <t>74F313</t>
  </si>
  <si>
    <t>MĚŘENÍ ELEKTRICKÝCH VLASTNOSTÍ TV</t>
  </si>
  <si>
    <t>1. Položka obsahuje:  
 – měření elektrických parametrů TV pro zpracování revize  
 – dopravu kolejových mechanismů z mateřského depa do prostoru stavby a zpět  
2. Položka neobsahuje:  
 X  
3. Způsob měření:  
Měří se projeté kilometry při měření, tj. bez režijních jízd.</t>
  </si>
  <si>
    <t>74F321</t>
  </si>
  <si>
    <t>PROTOKOL ZPŮSOBILOSTI</t>
  </si>
  <si>
    <t>1. Položka obsahuje:  
 – vyhotovení dokladu právnickou osobou o trolejových vedeních a trakčních zařízeních  
2. Položka neobsahuje:  
 X  
3. Způsob měření:  
Udává se počet kusů kompletní konstrukce nebo práce.</t>
  </si>
  <si>
    <t>74F322</t>
  </si>
  <si>
    <t>REVIZNÍ ZPRÁVA</t>
  </si>
  <si>
    <t>1. Položka obsahuje:  
 – revizi autorizovaným revizním technikem na zařízeních trakčního vedení podle požadavku ČSN, včetně hodnocení  
2. Položka neobsahuje:  
 X  
3. Způsob měření:  
Udává se počet kusů kompletní konstrukce nebo práce.</t>
  </si>
  <si>
    <t>74F323</t>
  </si>
  <si>
    <t>PROTOKOL UTZ</t>
  </si>
  <si>
    <t>1. Položka obsahuje:  
 – protokol autorizovaným revizním technikem na zařízeních trakčního vedení podle požadavku ČSN, včetně hodnocení  
2. Položka neobsahuje:  
 X  
3. Způsob měření:  
Udává se počet kusů kompletní konstrukce nebo práce.</t>
  </si>
  <si>
    <t>74F332</t>
  </si>
  <si>
    <t>VÝKON ORGANIZAČNÍCH JEDNOTEK SPRÁVCE</t>
  </si>
  <si>
    <t>počet výluk viz. technická zpráva * 1h/výluku</t>
  </si>
  <si>
    <t>1. Položka obsahuje:  
 – zajištění pracoviště správcem TV (zkratování TV), zajištění přejezdů správcem TV vč. nájmu pracovníků a poUŽITÝch mechanismů nutných k výkonu  
2. Položka neobsahuje:  
 X  
3. Způsob měření:  
Udává se čas v hodinách.</t>
  </si>
  <si>
    <t>D.4</t>
  </si>
  <si>
    <t>Ostatní zařízení</t>
  </si>
  <si>
    <t>SO 90-90</t>
  </si>
  <si>
    <t>Likvidace odpadů včetně dopravy</t>
  </si>
  <si>
    <t xml:space="preserve"> SO 90-90</t>
  </si>
  <si>
    <t>POPLATKY ZA LIKVIDACŮ ODPADŮ NEKONTAMINOVANÝCH - 17 05 04  VYTĚŽENÉ ZEMINY A HORNINY -  II. TŘÍDA TĚŽITELNOSTI</t>
  </si>
  <si>
    <t>SO 98-98</t>
  </si>
  <si>
    <t>Všeobecný objekt</t>
  </si>
  <si>
    <t xml:space="preserve"> SO 98-98</t>
  </si>
  <si>
    <t>Dokumentace stavby</t>
  </si>
  <si>
    <t>VSEOB001</t>
  </si>
  <si>
    <t>Geodetická dokumentace skutečného provedení stavby</t>
  </si>
  <si>
    <t>Předání 3x tištěná + 3x digitální forma CD</t>
  </si>
  <si>
    <t>"V této položce ocení dodavatel náklady na geodetickou část dokumentace skutečného provedení.     
Měrnou jednotkou je KOMPLET=KPL, kterou je soubor všech objektů stavby, předání 3x tištěná + 3x digitální forma CD."</t>
  </si>
  <si>
    <t>VSEOB002</t>
  </si>
  <si>
    <t>Dokumentace skutečného provedení v listinné formě</t>
  </si>
  <si>
    <t>Předání 3 x tištěná forma</t>
  </si>
  <si>
    <t>"V této položce ocení dodavatel náklady na  dokumentaci skutečného provedení, vyjma geodetické části a vyjma digitální dokumentace.     
Měrnou jednotkou je KOMPLET=KPL, kterou je soubor všech objektů stavby, předání 3 x tištěná forma."</t>
  </si>
  <si>
    <t>VSEOB003</t>
  </si>
  <si>
    <t>Dokumentace skutečného provedení v elektronické formě</t>
  </si>
  <si>
    <t>Předání 3 x digitální forma CD</t>
  </si>
  <si>
    <t>"V této položce ocení dodavatel náklady na zpracování dokumentace skutečného provedení v digitální podobě.     
Měrnou jednotkou je KOMPLET=KPL, kterou je soubor všech objektů stavby, předání 3 x digitální forma CD."</t>
  </si>
  <si>
    <t>Ostatní</t>
  </si>
  <si>
    <t>VSEOB005</t>
  </si>
  <si>
    <t>Osvědčení o shodě notifikovanou osobou</t>
  </si>
  <si>
    <t>"Položka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  
Měrnou jednotkou je KOMPLET=KPL, kterou je soubor všech objektů stavby, které posouzení vyžadují, předání 3x tištěná + 3x digitální forma CD."</t>
  </si>
  <si>
    <t>VSEOB006</t>
  </si>
  <si>
    <t>Osvědčení o bezpečnosti před uvedením do provozu</t>
  </si>
  <si>
    <t>"Položka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 Měrnou jednotkou je KOMPLET=KPL, kterou je soubor všech objektů stavby, které posouzení vyžadují, předání 3x tištěná + 3x digitální forma CD."</t>
  </si>
  <si>
    <t>VŠEOB017</t>
  </si>
  <si>
    <t>NÁJMY HRAZENÉ ZHOTOVITELEM</t>
  </si>
  <si>
    <t>Pronájmy pozemků pro účely stavby v období dle harmonogramu stavby</t>
  </si>
  <si>
    <t>ZŘ</t>
  </si>
  <si>
    <t>20230207_OTSKP2022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</si>
</sst>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6"/>
      <color rgb="FFFFFFFF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52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wrapText="1"/>
    </xf>
    <xf numFmtId="0" fontId="0" fillId="3" borderId="0" xfId="0" applyFont="1" applyFill="1"/>
    <xf numFmtId="0" fontId="3" fillId="3" borderId="0" xfId="0" applyFont="1" applyFill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3" borderId="2" xfId="0" applyFont="1" applyFill="1" applyBorder="1"/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3</xdr:row>
      <xdr:rowOff>180975</xdr:rowOff>
    </xdr:from>
    <xdr:to>
      <xdr:col>4</xdr:col>
      <xdr:colOff>542925</xdr:colOff>
      <xdr:row>3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3144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2</xdr:row>
      <xdr:rowOff>180975</xdr:rowOff>
    </xdr:from>
    <xdr:to>
      <xdr:col>9</xdr:col>
      <xdr:colOff>542925</xdr:colOff>
      <xdr:row>2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847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2</xdr:row>
      <xdr:rowOff>180975</xdr:rowOff>
    </xdr:from>
    <xdr:to>
      <xdr:col>9</xdr:col>
      <xdr:colOff>542925</xdr:colOff>
      <xdr:row>2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847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2</xdr:row>
      <xdr:rowOff>180975</xdr:rowOff>
    </xdr:from>
    <xdr:to>
      <xdr:col>9</xdr:col>
      <xdr:colOff>542925</xdr:colOff>
      <xdr:row>2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847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2</xdr:row>
      <xdr:rowOff>180975</xdr:rowOff>
    </xdr:from>
    <xdr:to>
      <xdr:col>9</xdr:col>
      <xdr:colOff>542925</xdr:colOff>
      <xdr:row>2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847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2</xdr:row>
      <xdr:rowOff>180975</xdr:rowOff>
    </xdr:from>
    <xdr:to>
      <xdr:col>9</xdr:col>
      <xdr:colOff>542925</xdr:colOff>
      <xdr:row>2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847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2</xdr:row>
      <xdr:rowOff>180975</xdr:rowOff>
    </xdr:from>
    <xdr:to>
      <xdr:col>9</xdr:col>
      <xdr:colOff>542925</xdr:colOff>
      <xdr:row>2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847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workbookViewId="0" topLeftCell="A1">
      <selection activeCell="B34" sqref="B34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10"/>
      <c r="C1" s="9"/>
      <c r="D1" s="9"/>
      <c r="E1" s="9"/>
    </row>
    <row r="2" spans="1:5" ht="57" customHeight="1">
      <c r="A2" s="7"/>
      <c r="B2" s="6" t="s">
        <v>1</v>
      </c>
      <c r="C2" s="9"/>
      <c r="D2" s="9"/>
      <c r="E2" s="9"/>
    </row>
    <row r="3" spans="1:5" ht="20.1" customHeight="1">
      <c r="A3" s="7"/>
      <c r="B3" s="5"/>
      <c r="C3" s="9"/>
      <c r="D3" s="9"/>
      <c r="E3" s="9"/>
    </row>
    <row r="4" spans="1:5" ht="39.95" customHeight="1">
      <c r="A4" s="38" t="s">
        <v>13</v>
      </c>
      <c r="B4" s="4" t="s">
        <v>14</v>
      </c>
      <c r="C4" s="7"/>
      <c r="E4" s="8" t="s">
        <v>0</v>
      </c>
    </row>
    <row r="5" spans="1:5" ht="30" customHeight="1">
      <c r="A5" s="36" t="s">
        <v>687</v>
      </c>
      <c r="B5" s="37" t="s">
        <v>688</v>
      </c>
      <c r="C5" s="7"/>
      <c r="D5" s="7"/>
      <c r="E5" s="7"/>
    </row>
    <row r="6" spans="2:3" ht="12.75" customHeight="1">
      <c r="B6" s="12" t="s">
        <v>2</v>
      </c>
      <c r="C6" s="14">
        <f>0+C10+C13+C15+C17</f>
        <v>0</v>
      </c>
    </row>
    <row r="7" spans="2:3" ht="12.75" customHeight="1">
      <c r="B7" s="12" t="s">
        <v>3</v>
      </c>
      <c r="C7" s="14">
        <f>0+E10+E13+E15+E17</f>
        <v>0</v>
      </c>
    </row>
    <row r="9" spans="1:5" ht="12.75" customHeight="1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</row>
    <row r="10" spans="1:5" ht="12.75">
      <c r="A10" s="20" t="s">
        <v>17</v>
      </c>
      <c r="B10" s="21" t="s">
        <v>18</v>
      </c>
      <c r="C10" s="22">
        <f>SUM(C11:C12)</f>
        <v>0</v>
      </c>
      <c r="D10" s="22">
        <f>SUM(D11:D12)</f>
        <v>0</v>
      </c>
      <c r="E10" s="22">
        <f>SUM(E11:E12)</f>
        <v>0</v>
      </c>
    </row>
    <row r="11" spans="1:5" ht="12.75">
      <c r="A11" s="20" t="s">
        <v>51</v>
      </c>
      <c r="B11" s="21" t="s">
        <v>24</v>
      </c>
      <c r="C11" s="22">
        <f>'SO 201'!I3</f>
        <v>0</v>
      </c>
      <c r="D11" s="22">
        <f>'SO 201'!O2</f>
        <v>0</v>
      </c>
      <c r="E11" s="22">
        <f>C11+D11</f>
        <v>0</v>
      </c>
    </row>
    <row r="12" spans="1:5" ht="12.75">
      <c r="A12" s="20" t="s">
        <v>194</v>
      </c>
      <c r="B12" s="21" t="s">
        <v>24</v>
      </c>
      <c r="C12" s="22">
        <f>'SO 201.1'!I3</f>
        <v>0</v>
      </c>
      <c r="D12" s="22">
        <f>'SO 201.1'!O2</f>
        <v>0</v>
      </c>
      <c r="E12" s="22">
        <f>C12+D12</f>
        <v>0</v>
      </c>
    </row>
    <row r="13" spans="1:5" ht="12.75">
      <c r="A13" s="20" t="s">
        <v>200</v>
      </c>
      <c r="B13" s="21" t="s">
        <v>201</v>
      </c>
      <c r="C13" s="22">
        <f>SUM(C14:C14)</f>
        <v>0</v>
      </c>
      <c r="D13" s="22">
        <f>SUM(D14:D14)</f>
        <v>0</v>
      </c>
      <c r="E13" s="22">
        <f>SUM(E14:E14)</f>
        <v>0</v>
      </c>
    </row>
    <row r="14" spans="1:5" ht="12.75">
      <c r="A14" s="20" t="s">
        <v>204</v>
      </c>
      <c r="B14" s="21" t="s">
        <v>203</v>
      </c>
      <c r="C14" s="22">
        <f>'SO 101'!I3</f>
        <v>0</v>
      </c>
      <c r="D14" s="22">
        <f>'SO 101'!O2</f>
        <v>0</v>
      </c>
      <c r="E14" s="22">
        <f>C14+D14</f>
        <v>0</v>
      </c>
    </row>
    <row r="15" spans="1:5" ht="12.75">
      <c r="A15" s="20" t="s">
        <v>537</v>
      </c>
      <c r="B15" s="21" t="s">
        <v>538</v>
      </c>
      <c r="C15" s="22">
        <f>SUM(C16:C16)</f>
        <v>0</v>
      </c>
      <c r="D15" s="22">
        <f>SUM(D16:D16)</f>
        <v>0</v>
      </c>
      <c r="E15" s="22">
        <f>SUM(E16:E16)</f>
        <v>0</v>
      </c>
    </row>
    <row r="16" spans="1:5" ht="12.75">
      <c r="A16" s="20" t="s">
        <v>541</v>
      </c>
      <c r="B16" s="21" t="s">
        <v>540</v>
      </c>
      <c r="C16" s="22">
        <f>'SO 301'!I3</f>
        <v>0</v>
      </c>
      <c r="D16" s="22">
        <f>'SO 301'!O2</f>
        <v>0</v>
      </c>
      <c r="E16" s="22">
        <f>C16+D16</f>
        <v>0</v>
      </c>
    </row>
    <row r="17" spans="1:5" ht="12.75">
      <c r="A17" s="20" t="s">
        <v>655</v>
      </c>
      <c r="B17" s="21" t="s">
        <v>656</v>
      </c>
      <c r="C17" s="22">
        <f>SUM(C18:C19)</f>
        <v>0</v>
      </c>
      <c r="D17" s="22">
        <f>SUM(D18:D19)</f>
        <v>0</v>
      </c>
      <c r="E17" s="22">
        <f>SUM(E18:E19)</f>
        <v>0</v>
      </c>
    </row>
    <row r="18" spans="1:5" ht="12.75">
      <c r="A18" s="20" t="s">
        <v>659</v>
      </c>
      <c r="B18" s="21" t="s">
        <v>658</v>
      </c>
      <c r="C18" s="22">
        <f>'SO 90-90'!I3</f>
        <v>0</v>
      </c>
      <c r="D18" s="22">
        <f>'SO 90-90'!O2</f>
        <v>0</v>
      </c>
      <c r="E18" s="22">
        <f>C18+D18</f>
        <v>0</v>
      </c>
    </row>
    <row r="19" spans="1:5" ht="12.75">
      <c r="A19" s="20" t="s">
        <v>663</v>
      </c>
      <c r="B19" s="21" t="s">
        <v>662</v>
      </c>
      <c r="C19" s="22">
        <f>'SO 98-98'!I3</f>
        <v>0</v>
      </c>
      <c r="D19" s="22">
        <f>'SO 98-98'!O2</f>
        <v>0</v>
      </c>
      <c r="E19" s="22">
        <f>C19+D19</f>
        <v>0</v>
      </c>
    </row>
  </sheetData>
  <mergeCells count="4">
    <mergeCell ref="A1:A3"/>
    <mergeCell ref="B2:B3"/>
    <mergeCell ref="B4:C4"/>
    <mergeCell ref="B5:E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0"/>
  <sheetViews>
    <sheetView workbookViewId="0" topLeftCell="A1">
      <pane ySplit="7" topLeftCell="A8" activePane="bottomLeft" state="frozen"/>
      <selection pane="bottomLeft" activeCell="E15" sqref="E1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1" max="13" width="9.140625" style="0" hidden="1" customWidth="1"/>
    <col min="15" max="18" width="9.140625" style="0" hidden="1" customWidth="1"/>
  </cols>
  <sheetData>
    <row r="1" spans="1:16" ht="12.75" customHeight="1">
      <c r="A1" t="s">
        <v>9</v>
      </c>
      <c r="B1" s="9"/>
      <c r="D1" s="9"/>
      <c r="E1" s="10"/>
      <c r="F1" s="9"/>
      <c r="G1" s="9"/>
      <c r="H1" s="9"/>
      <c r="I1" s="9"/>
      <c r="J1" s="9"/>
      <c r="K1" s="9"/>
      <c r="L1" s="9"/>
      <c r="M1" s="9"/>
      <c r="P1" t="s">
        <v>21</v>
      </c>
    </row>
    <row r="2" spans="2:16" ht="39.95" customHeight="1">
      <c r="B2" s="9"/>
      <c r="D2" s="9"/>
      <c r="E2" s="11" t="s">
        <v>11</v>
      </c>
      <c r="F2" s="9"/>
      <c r="G2" s="9"/>
      <c r="H2" s="16"/>
      <c r="I2" s="16"/>
      <c r="J2" s="9"/>
      <c r="K2" s="9"/>
      <c r="L2" s="9"/>
      <c r="M2" s="9"/>
      <c r="O2">
        <f>0+O8+O25+O34+O91+O100</f>
        <v>0</v>
      </c>
      <c r="P2" t="s">
        <v>21</v>
      </c>
    </row>
    <row r="3" spans="1:16" ht="39.95" customHeight="1">
      <c r="A3" t="s">
        <v>10</v>
      </c>
      <c r="B3" s="18" t="s">
        <v>12</v>
      </c>
      <c r="C3" s="3" t="s">
        <v>13</v>
      </c>
      <c r="D3" s="7"/>
      <c r="E3" s="2" t="s">
        <v>14</v>
      </c>
      <c r="F3" s="7"/>
      <c r="H3" s="15" t="s">
        <v>23</v>
      </c>
      <c r="I3" s="30">
        <f>0+I8+I25+I34+I91+I100</f>
        <v>0</v>
      </c>
      <c r="J3" s="17" t="s">
        <v>0</v>
      </c>
      <c r="O3" t="s">
        <v>19</v>
      </c>
      <c r="P3" t="s">
        <v>22</v>
      </c>
    </row>
    <row r="4" spans="1:16" ht="39.95" customHeight="1">
      <c r="A4" t="s">
        <v>15</v>
      </c>
      <c r="B4" s="18" t="s">
        <v>16</v>
      </c>
      <c r="C4" s="3" t="s">
        <v>17</v>
      </c>
      <c r="D4" s="7"/>
      <c r="E4" s="2" t="s">
        <v>18</v>
      </c>
      <c r="F4" s="7"/>
      <c r="O4" t="s">
        <v>20</v>
      </c>
      <c r="P4" t="s">
        <v>22</v>
      </c>
    </row>
    <row r="5" spans="1:13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J5" s="1" t="s">
        <v>42</v>
      </c>
      <c r="K5" s="1" t="s">
        <v>44</v>
      </c>
      <c r="L5" s="1"/>
      <c r="M5" s="1"/>
    </row>
    <row r="6" spans="1:13" ht="12.75" customHeight="1">
      <c r="A6" s="1"/>
      <c r="B6" s="1"/>
      <c r="C6" s="1"/>
      <c r="D6" s="1"/>
      <c r="E6" s="1"/>
      <c r="F6" s="1"/>
      <c r="G6" s="1"/>
      <c r="H6" s="19" t="s">
        <v>38</v>
      </c>
      <c r="I6" s="19" t="s">
        <v>40</v>
      </c>
      <c r="J6" s="1"/>
      <c r="K6" s="19" t="s">
        <v>45</v>
      </c>
      <c r="L6" s="19" t="s">
        <v>46</v>
      </c>
      <c r="M6" s="19" t="s">
        <v>47</v>
      </c>
    </row>
    <row r="7" spans="1:13" ht="12.75" customHeight="1">
      <c r="A7" s="19" t="s">
        <v>26</v>
      </c>
      <c r="B7" s="19" t="s">
        <v>28</v>
      </c>
      <c r="C7" s="19" t="s">
        <v>22</v>
      </c>
      <c r="D7" s="19" t="s">
        <v>21</v>
      </c>
      <c r="E7" s="19" t="s">
        <v>32</v>
      </c>
      <c r="F7" s="19" t="s">
        <v>34</v>
      </c>
      <c r="G7" s="19" t="s">
        <v>36</v>
      </c>
      <c r="H7" s="19" t="s">
        <v>39</v>
      </c>
      <c r="I7" s="19" t="s">
        <v>41</v>
      </c>
      <c r="J7" s="19" t="s">
        <v>43</v>
      </c>
      <c r="K7" s="19" t="s">
        <v>48</v>
      </c>
      <c r="L7" s="19" t="s">
        <v>49</v>
      </c>
      <c r="M7" s="19" t="s">
        <v>50</v>
      </c>
    </row>
    <row r="8" spans="1:18" ht="12.75" customHeight="1">
      <c r="A8" t="s">
        <v>52</v>
      </c>
      <c r="C8" s="24" t="s">
        <v>26</v>
      </c>
      <c r="E8" s="25" t="s">
        <v>53</v>
      </c>
      <c r="I8" s="26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25.5">
      <c r="A9" s="23" t="s">
        <v>54</v>
      </c>
      <c r="B9" s="27" t="s">
        <v>55</v>
      </c>
      <c r="C9" s="27" t="s">
        <v>56</v>
      </c>
      <c r="D9" s="23" t="s">
        <v>57</v>
      </c>
      <c r="E9" s="28" t="s">
        <v>58</v>
      </c>
      <c r="F9" s="15" t="s">
        <v>59</v>
      </c>
      <c r="G9" s="29">
        <v>258</v>
      </c>
      <c r="H9" s="30">
        <v>0</v>
      </c>
      <c r="I9" s="30">
        <f>ROUND(ROUND(H9,2)*ROUND(G9,3),2)</f>
        <v>0</v>
      </c>
      <c r="J9" s="15" t="s">
        <v>60</v>
      </c>
      <c r="K9" s="23"/>
      <c r="L9" s="23"/>
      <c r="M9" s="23"/>
      <c r="O9">
        <f>(I9*21)/100</f>
        <v>0</v>
      </c>
      <c r="P9" t="s">
        <v>22</v>
      </c>
    </row>
    <row r="10" spans="1:5" ht="12.75">
      <c r="A10" s="31" t="s">
        <v>61</v>
      </c>
      <c r="E10" s="21" t="s">
        <v>62</v>
      </c>
    </row>
    <row r="11" spans="1:5" ht="12.75">
      <c r="A11" s="32" t="s">
        <v>63</v>
      </c>
      <c r="E11" s="33" t="s">
        <v>62</v>
      </c>
    </row>
    <row r="12" spans="1:5" ht="140.25">
      <c r="A12" t="s">
        <v>64</v>
      </c>
      <c r="E12" s="21" t="s">
        <v>65</v>
      </c>
    </row>
    <row r="13" spans="1:16" ht="25.5">
      <c r="A13" s="23" t="s">
        <v>54</v>
      </c>
      <c r="B13" s="27" t="s">
        <v>66</v>
      </c>
      <c r="C13" s="27" t="s">
        <v>67</v>
      </c>
      <c r="D13" s="23" t="s">
        <v>68</v>
      </c>
      <c r="E13" s="28" t="s">
        <v>69</v>
      </c>
      <c r="F13" s="15" t="s">
        <v>59</v>
      </c>
      <c r="G13" s="29">
        <v>1.5</v>
      </c>
      <c r="H13" s="30">
        <v>0</v>
      </c>
      <c r="I13" s="30">
        <f>ROUND(ROUND(H13,2)*ROUND(G13,3),2)</f>
        <v>0</v>
      </c>
      <c r="J13" s="15" t="s">
        <v>60</v>
      </c>
      <c r="K13" s="23"/>
      <c r="L13" s="23"/>
      <c r="M13" s="23"/>
      <c r="O13">
        <f>(I13*21)/100</f>
        <v>0</v>
      </c>
      <c r="P13" t="s">
        <v>22</v>
      </c>
    </row>
    <row r="14" spans="1:5" ht="12.75">
      <c r="A14" s="31" t="s">
        <v>61</v>
      </c>
      <c r="E14" s="21" t="s">
        <v>70</v>
      </c>
    </row>
    <row r="15" spans="1:5" ht="12.75">
      <c r="A15" s="32" t="s">
        <v>63</v>
      </c>
      <c r="E15" s="33" t="s">
        <v>62</v>
      </c>
    </row>
    <row r="16" spans="1:5" ht="140.25">
      <c r="A16" t="s">
        <v>64</v>
      </c>
      <c r="E16" s="21" t="s">
        <v>65</v>
      </c>
    </row>
    <row r="17" spans="1:16" ht="25.5">
      <c r="A17" s="23" t="s">
        <v>54</v>
      </c>
      <c r="B17" s="27" t="s">
        <v>71</v>
      </c>
      <c r="C17" s="27" t="s">
        <v>72</v>
      </c>
      <c r="D17" s="23" t="s">
        <v>73</v>
      </c>
      <c r="E17" s="28" t="s">
        <v>74</v>
      </c>
      <c r="F17" s="15" t="s">
        <v>59</v>
      </c>
      <c r="G17" s="29">
        <v>759.7</v>
      </c>
      <c r="H17" s="30">
        <v>0</v>
      </c>
      <c r="I17" s="30">
        <f>ROUND(ROUND(H17,2)*ROUND(G17,3),2)</f>
        <v>0</v>
      </c>
      <c r="J17" s="15" t="s">
        <v>60</v>
      </c>
      <c r="K17" s="23"/>
      <c r="L17" s="23"/>
      <c r="M17" s="23"/>
      <c r="O17">
        <f>(I17*21)/100</f>
        <v>0</v>
      </c>
      <c r="P17" t="s">
        <v>22</v>
      </c>
    </row>
    <row r="18" spans="1:5" ht="12.75">
      <c r="A18" s="31" t="s">
        <v>61</v>
      </c>
      <c r="E18" s="21" t="s">
        <v>62</v>
      </c>
    </row>
    <row r="19" spans="1:5" ht="12.75">
      <c r="A19" s="32" t="s">
        <v>63</v>
      </c>
      <c r="E19" s="33" t="s">
        <v>62</v>
      </c>
    </row>
    <row r="20" spans="1:5" ht="140.25">
      <c r="A20" t="s">
        <v>64</v>
      </c>
      <c r="E20" s="21" t="s">
        <v>65</v>
      </c>
    </row>
    <row r="21" spans="1:16" ht="25.5">
      <c r="A21" s="23" t="s">
        <v>54</v>
      </c>
      <c r="B21" s="27" t="s">
        <v>75</v>
      </c>
      <c r="C21" s="27" t="s">
        <v>76</v>
      </c>
      <c r="D21" s="23" t="s">
        <v>77</v>
      </c>
      <c r="E21" s="28" t="s">
        <v>78</v>
      </c>
      <c r="F21" s="15" t="s">
        <v>59</v>
      </c>
      <c r="G21" s="29">
        <v>0.28</v>
      </c>
      <c r="H21" s="30">
        <v>0</v>
      </c>
      <c r="I21" s="30">
        <f>ROUND(ROUND(H21,2)*ROUND(G21,3),2)</f>
        <v>0</v>
      </c>
      <c r="J21" s="15" t="s">
        <v>60</v>
      </c>
      <c r="K21" s="23"/>
      <c r="L21" s="23"/>
      <c r="M21" s="23"/>
      <c r="O21">
        <f>(I21*21)/100</f>
        <v>0</v>
      </c>
      <c r="P21" t="s">
        <v>22</v>
      </c>
    </row>
    <row r="22" spans="1:5" ht="12.75">
      <c r="A22" s="31" t="s">
        <v>61</v>
      </c>
      <c r="E22" s="21" t="s">
        <v>62</v>
      </c>
    </row>
    <row r="23" spans="1:5" ht="12.75">
      <c r="A23" s="32" t="s">
        <v>63</v>
      </c>
      <c r="E23" s="33" t="s">
        <v>62</v>
      </c>
    </row>
    <row r="24" spans="1:5" ht="140.25">
      <c r="A24" t="s">
        <v>64</v>
      </c>
      <c r="E24" s="21" t="s">
        <v>65</v>
      </c>
    </row>
    <row r="25" spans="1:18" ht="12.75" customHeight="1">
      <c r="A25" t="s">
        <v>52</v>
      </c>
      <c r="C25" s="34" t="s">
        <v>28</v>
      </c>
      <c r="E25" s="25" t="s">
        <v>79</v>
      </c>
      <c r="I25" s="35">
        <f>0+Q25</f>
        <v>0</v>
      </c>
      <c r="O25">
        <f>0+R25</f>
        <v>0</v>
      </c>
      <c r="Q25">
        <f>0+I26+I30</f>
        <v>0</v>
      </c>
      <c r="R25">
        <f>0+O26+O30</f>
        <v>0</v>
      </c>
    </row>
    <row r="26" spans="1:16" ht="12.75">
      <c r="A26" s="23" t="s">
        <v>54</v>
      </c>
      <c r="B26" s="27" t="s">
        <v>28</v>
      </c>
      <c r="C26" s="27" t="s">
        <v>80</v>
      </c>
      <c r="D26" s="23" t="s">
        <v>62</v>
      </c>
      <c r="E26" s="28" t="s">
        <v>81</v>
      </c>
      <c r="F26" s="15" t="s">
        <v>82</v>
      </c>
      <c r="G26" s="29">
        <v>317.4</v>
      </c>
      <c r="H26" s="30">
        <v>0</v>
      </c>
      <c r="I26" s="30">
        <f>ROUND(ROUND(H26,2)*ROUND(G26,3),2)</f>
        <v>0</v>
      </c>
      <c r="J26" s="15" t="s">
        <v>83</v>
      </c>
      <c r="K26" s="23"/>
      <c r="L26" s="23"/>
      <c r="M26" s="23"/>
      <c r="O26">
        <f>(I26*21)/100</f>
        <v>0</v>
      </c>
      <c r="P26" t="s">
        <v>22</v>
      </c>
    </row>
    <row r="27" spans="1:5" ht="12.75">
      <c r="A27" s="31" t="s">
        <v>61</v>
      </c>
      <c r="E27" s="21" t="s">
        <v>84</v>
      </c>
    </row>
    <row r="28" spans="1:5" ht="12.75">
      <c r="A28" s="32" t="s">
        <v>63</v>
      </c>
      <c r="E28" s="33" t="s">
        <v>62</v>
      </c>
    </row>
    <row r="29" spans="1:5" ht="318.75">
      <c r="A29" t="s">
        <v>64</v>
      </c>
      <c r="E29" s="21" t="s">
        <v>85</v>
      </c>
    </row>
    <row r="30" spans="1:16" ht="12.75">
      <c r="A30" s="23" t="s">
        <v>54</v>
      </c>
      <c r="B30" s="27" t="s">
        <v>22</v>
      </c>
      <c r="C30" s="27" t="s">
        <v>86</v>
      </c>
      <c r="D30" s="23" t="s">
        <v>62</v>
      </c>
      <c r="E30" s="28" t="s">
        <v>87</v>
      </c>
      <c r="F30" s="15" t="s">
        <v>82</v>
      </c>
      <c r="G30" s="29">
        <v>172</v>
      </c>
      <c r="H30" s="30">
        <v>0</v>
      </c>
      <c r="I30" s="30">
        <f>ROUND(ROUND(H30,2)*ROUND(G30,3),2)</f>
        <v>0</v>
      </c>
      <c r="J30" s="15" t="s">
        <v>83</v>
      </c>
      <c r="K30" s="23"/>
      <c r="L30" s="23"/>
      <c r="M30" s="23"/>
      <c r="O30">
        <f>(I30*21)/100</f>
        <v>0</v>
      </c>
      <c r="P30" t="s">
        <v>22</v>
      </c>
    </row>
    <row r="31" spans="1:5" ht="12.75">
      <c r="A31" s="31" t="s">
        <v>61</v>
      </c>
      <c r="E31" s="21" t="s">
        <v>88</v>
      </c>
    </row>
    <row r="32" spans="1:5" ht="12.75">
      <c r="A32" s="32" t="s">
        <v>63</v>
      </c>
      <c r="E32" s="33" t="s">
        <v>62</v>
      </c>
    </row>
    <row r="33" spans="1:5" ht="63.75">
      <c r="A33" t="s">
        <v>64</v>
      </c>
      <c r="E33" s="21" t="s">
        <v>89</v>
      </c>
    </row>
    <row r="34" spans="1:18" ht="12.75" customHeight="1">
      <c r="A34" t="s">
        <v>52</v>
      </c>
      <c r="C34" s="34" t="s">
        <v>34</v>
      </c>
      <c r="E34" s="25" t="s">
        <v>90</v>
      </c>
      <c r="I34" s="35">
        <f>0+Q34</f>
        <v>0</v>
      </c>
      <c r="O34">
        <f>0+R34</f>
        <v>0</v>
      </c>
      <c r="Q34">
        <f>0+I35+I39+I43+I47+I51+I55+I59+I63+I67+I71+I75+I79+I83+I87</f>
        <v>0</v>
      </c>
      <c r="R34">
        <f>0+O35+O39+O43+O47+O51+O55+O59+O63+O67+O71+O75+O79+O83+O87</f>
        <v>0</v>
      </c>
    </row>
    <row r="35" spans="1:16" ht="12.75">
      <c r="A35" s="23" t="s">
        <v>54</v>
      </c>
      <c r="B35" s="27" t="s">
        <v>21</v>
      </c>
      <c r="C35" s="27" t="s">
        <v>91</v>
      </c>
      <c r="D35" s="23" t="s">
        <v>62</v>
      </c>
      <c r="E35" s="28" t="s">
        <v>92</v>
      </c>
      <c r="F35" s="15" t="s">
        <v>82</v>
      </c>
      <c r="G35" s="29">
        <v>102.8</v>
      </c>
      <c r="H35" s="30">
        <v>0</v>
      </c>
      <c r="I35" s="30">
        <f>ROUND(ROUND(H35,2)*ROUND(G35,3),2)</f>
        <v>0</v>
      </c>
      <c r="J35" s="15" t="s">
        <v>83</v>
      </c>
      <c r="K35" s="23"/>
      <c r="L35" s="23"/>
      <c r="M35" s="23"/>
      <c r="O35">
        <f>(I35*21)/100</f>
        <v>0</v>
      </c>
      <c r="P35" t="s">
        <v>22</v>
      </c>
    </row>
    <row r="36" spans="1:5" ht="12.75">
      <c r="A36" s="31" t="s">
        <v>61</v>
      </c>
      <c r="E36" s="21" t="s">
        <v>62</v>
      </c>
    </row>
    <row r="37" spans="1:5" ht="12.75">
      <c r="A37" s="32" t="s">
        <v>63</v>
      </c>
      <c r="E37" s="33" t="s">
        <v>62</v>
      </c>
    </row>
    <row r="38" spans="1:5" ht="89.25">
      <c r="A38" t="s">
        <v>64</v>
      </c>
      <c r="E38" s="21" t="s">
        <v>93</v>
      </c>
    </row>
    <row r="39" spans="1:16" ht="12.75">
      <c r="A39" s="23" t="s">
        <v>54</v>
      </c>
      <c r="B39" s="27" t="s">
        <v>32</v>
      </c>
      <c r="C39" s="27" t="s">
        <v>94</v>
      </c>
      <c r="D39" s="23" t="s">
        <v>62</v>
      </c>
      <c r="E39" s="28" t="s">
        <v>95</v>
      </c>
      <c r="F39" s="15" t="s">
        <v>82</v>
      </c>
      <c r="G39" s="29">
        <v>317.4</v>
      </c>
      <c r="H39" s="30">
        <v>0</v>
      </c>
      <c r="I39" s="30">
        <f>ROUND(ROUND(H39,2)*ROUND(G39,3),2)</f>
        <v>0</v>
      </c>
      <c r="J39" s="15" t="s">
        <v>83</v>
      </c>
      <c r="K39" s="23"/>
      <c r="L39" s="23"/>
      <c r="M39" s="23"/>
      <c r="O39">
        <f>(I39*21)/100</f>
        <v>0</v>
      </c>
      <c r="P39" t="s">
        <v>22</v>
      </c>
    </row>
    <row r="40" spans="1:5" ht="12.75">
      <c r="A40" s="31" t="s">
        <v>61</v>
      </c>
      <c r="E40" s="21" t="s">
        <v>96</v>
      </c>
    </row>
    <row r="41" spans="1:5" ht="12.75">
      <c r="A41" s="32" t="s">
        <v>63</v>
      </c>
      <c r="E41" s="33" t="s">
        <v>62</v>
      </c>
    </row>
    <row r="42" spans="1:5" ht="89.25">
      <c r="A42" t="s">
        <v>64</v>
      </c>
      <c r="E42" s="21" t="s">
        <v>93</v>
      </c>
    </row>
    <row r="43" spans="1:16" ht="12.75">
      <c r="A43" s="23" t="s">
        <v>54</v>
      </c>
      <c r="B43" s="27" t="s">
        <v>34</v>
      </c>
      <c r="C43" s="27" t="s">
        <v>97</v>
      </c>
      <c r="D43" s="23" t="s">
        <v>62</v>
      </c>
      <c r="E43" s="28" t="s">
        <v>98</v>
      </c>
      <c r="F43" s="15" t="s">
        <v>82</v>
      </c>
      <c r="G43" s="29">
        <v>1057.8624</v>
      </c>
      <c r="H43" s="30">
        <v>0</v>
      </c>
      <c r="I43" s="30">
        <f>ROUND(ROUND(H43,2)*ROUND(G43,3),2)</f>
        <v>0</v>
      </c>
      <c r="J43" s="15" t="s">
        <v>60</v>
      </c>
      <c r="K43" s="23"/>
      <c r="L43" s="23"/>
      <c r="M43" s="23"/>
      <c r="O43">
        <f>(I43*21)/100</f>
        <v>0</v>
      </c>
      <c r="P43" t="s">
        <v>22</v>
      </c>
    </row>
    <row r="44" spans="1:5" ht="12.75">
      <c r="A44" s="31" t="s">
        <v>61</v>
      </c>
      <c r="E44" s="21" t="s">
        <v>62</v>
      </c>
    </row>
    <row r="45" spans="1:5" ht="12.75">
      <c r="A45" s="32" t="s">
        <v>63</v>
      </c>
      <c r="E45" s="33" t="s">
        <v>99</v>
      </c>
    </row>
    <row r="46" spans="1:5" ht="114.75">
      <c r="A46" t="s">
        <v>64</v>
      </c>
      <c r="E46" s="21" t="s">
        <v>100</v>
      </c>
    </row>
    <row r="47" spans="1:16" ht="12.75">
      <c r="A47" s="23" t="s">
        <v>54</v>
      </c>
      <c r="B47" s="27" t="s">
        <v>36</v>
      </c>
      <c r="C47" s="27" t="s">
        <v>101</v>
      </c>
      <c r="D47" s="23" t="s">
        <v>62</v>
      </c>
      <c r="E47" s="28" t="s">
        <v>102</v>
      </c>
      <c r="F47" s="15" t="s">
        <v>103</v>
      </c>
      <c r="G47" s="29">
        <v>47.9</v>
      </c>
      <c r="H47" s="30">
        <v>0</v>
      </c>
      <c r="I47" s="30">
        <f>ROUND(ROUND(H47,2)*ROUND(G47,3),2)</f>
        <v>0</v>
      </c>
      <c r="J47" s="15" t="s">
        <v>83</v>
      </c>
      <c r="K47" s="23"/>
      <c r="L47" s="23"/>
      <c r="M47" s="23"/>
      <c r="O47">
        <f>(I47*21)/100</f>
        <v>0</v>
      </c>
      <c r="P47" t="s">
        <v>22</v>
      </c>
    </row>
    <row r="48" spans="1:5" ht="25.5">
      <c r="A48" s="31" t="s">
        <v>61</v>
      </c>
      <c r="E48" s="21" t="s">
        <v>104</v>
      </c>
    </row>
    <row r="49" spans="1:5" ht="12.75">
      <c r="A49" s="32" t="s">
        <v>63</v>
      </c>
      <c r="E49" s="33" t="s">
        <v>62</v>
      </c>
    </row>
    <row r="50" spans="1:5" ht="280.5">
      <c r="A50" t="s">
        <v>64</v>
      </c>
      <c r="E50" s="21" t="s">
        <v>105</v>
      </c>
    </row>
    <row r="51" spans="1:16" ht="12.75">
      <c r="A51" s="23" t="s">
        <v>54</v>
      </c>
      <c r="B51" s="27" t="s">
        <v>106</v>
      </c>
      <c r="C51" s="27" t="s">
        <v>107</v>
      </c>
      <c r="D51" s="23" t="s">
        <v>62</v>
      </c>
      <c r="E51" s="28" t="s">
        <v>108</v>
      </c>
      <c r="F51" s="15" t="s">
        <v>103</v>
      </c>
      <c r="G51" s="29">
        <v>370.4</v>
      </c>
      <c r="H51" s="30">
        <v>0</v>
      </c>
      <c r="I51" s="30">
        <f>ROUND(ROUND(H51,2)*ROUND(G51,3),2)</f>
        <v>0</v>
      </c>
      <c r="J51" s="15" t="s">
        <v>83</v>
      </c>
      <c r="K51" s="23"/>
      <c r="L51" s="23"/>
      <c r="M51" s="23"/>
      <c r="O51">
        <f>(I51*21)/100</f>
        <v>0</v>
      </c>
      <c r="P51" t="s">
        <v>22</v>
      </c>
    </row>
    <row r="52" spans="1:5" ht="12.75">
      <c r="A52" s="31" t="s">
        <v>61</v>
      </c>
      <c r="E52" s="21" t="s">
        <v>96</v>
      </c>
    </row>
    <row r="53" spans="1:5" ht="12.75">
      <c r="A53" s="32" t="s">
        <v>63</v>
      </c>
      <c r="E53" s="33" t="s">
        <v>62</v>
      </c>
    </row>
    <row r="54" spans="1:5" ht="127.5">
      <c r="A54" t="s">
        <v>64</v>
      </c>
      <c r="E54" s="21" t="s">
        <v>109</v>
      </c>
    </row>
    <row r="55" spans="1:16" ht="25.5">
      <c r="A55" s="23" t="s">
        <v>54</v>
      </c>
      <c r="B55" s="27" t="s">
        <v>110</v>
      </c>
      <c r="C55" s="27" t="s">
        <v>111</v>
      </c>
      <c r="D55" s="23" t="s">
        <v>62</v>
      </c>
      <c r="E55" s="28" t="s">
        <v>112</v>
      </c>
      <c r="F55" s="15" t="s">
        <v>103</v>
      </c>
      <c r="G55" s="29">
        <v>370.4</v>
      </c>
      <c r="H55" s="30">
        <v>0</v>
      </c>
      <c r="I55" s="30">
        <f>ROUND(ROUND(H55,2)*ROUND(G55,3),2)</f>
        <v>0</v>
      </c>
      <c r="J55" s="15" t="s">
        <v>83</v>
      </c>
      <c r="K55" s="23"/>
      <c r="L55" s="23"/>
      <c r="M55" s="23"/>
      <c r="O55">
        <f>(I55*21)/100</f>
        <v>0</v>
      </c>
      <c r="P55" t="s">
        <v>22</v>
      </c>
    </row>
    <row r="56" spans="1:5" ht="12.75">
      <c r="A56" s="31" t="s">
        <v>61</v>
      </c>
      <c r="E56" s="21" t="s">
        <v>62</v>
      </c>
    </row>
    <row r="57" spans="1:5" ht="12.75">
      <c r="A57" s="32" t="s">
        <v>63</v>
      </c>
      <c r="E57" s="33" t="s">
        <v>62</v>
      </c>
    </row>
    <row r="58" spans="1:5" ht="127.5">
      <c r="A58" t="s">
        <v>64</v>
      </c>
      <c r="E58" s="21" t="s">
        <v>113</v>
      </c>
    </row>
    <row r="59" spans="1:16" ht="12.75">
      <c r="A59" s="23" t="s">
        <v>54</v>
      </c>
      <c r="B59" s="27" t="s">
        <v>39</v>
      </c>
      <c r="C59" s="27" t="s">
        <v>114</v>
      </c>
      <c r="D59" s="23" t="s">
        <v>62</v>
      </c>
      <c r="E59" s="28" t="s">
        <v>115</v>
      </c>
      <c r="F59" s="15" t="s">
        <v>103</v>
      </c>
      <c r="G59" s="29">
        <v>45</v>
      </c>
      <c r="H59" s="30">
        <v>0</v>
      </c>
      <c r="I59" s="30">
        <f>ROUND(ROUND(H59,2)*ROUND(G59,3),2)</f>
        <v>0</v>
      </c>
      <c r="J59" s="15" t="s">
        <v>83</v>
      </c>
      <c r="K59" s="23"/>
      <c r="L59" s="23"/>
      <c r="M59" s="23"/>
      <c r="O59">
        <f>(I59*21)/100</f>
        <v>0</v>
      </c>
      <c r="P59" t="s">
        <v>22</v>
      </c>
    </row>
    <row r="60" spans="1:5" ht="12.75">
      <c r="A60" s="31" t="s">
        <v>61</v>
      </c>
      <c r="E60" s="21" t="s">
        <v>116</v>
      </c>
    </row>
    <row r="61" spans="1:5" ht="12.75">
      <c r="A61" s="32" t="s">
        <v>63</v>
      </c>
      <c r="E61" s="33" t="s">
        <v>62</v>
      </c>
    </row>
    <row r="62" spans="1:5" ht="165.75">
      <c r="A62" t="s">
        <v>64</v>
      </c>
      <c r="E62" s="21" t="s">
        <v>117</v>
      </c>
    </row>
    <row r="63" spans="1:16" ht="12.75">
      <c r="A63" s="23" t="s">
        <v>54</v>
      </c>
      <c r="B63" s="27" t="s">
        <v>41</v>
      </c>
      <c r="C63" s="27" t="s">
        <v>118</v>
      </c>
      <c r="D63" s="23" t="s">
        <v>62</v>
      </c>
      <c r="E63" s="28" t="s">
        <v>119</v>
      </c>
      <c r="F63" s="15" t="s">
        <v>120</v>
      </c>
      <c r="G63" s="29">
        <v>767</v>
      </c>
      <c r="H63" s="30">
        <v>0</v>
      </c>
      <c r="I63" s="30">
        <f>ROUND(ROUND(H63,2)*ROUND(G63,3),2)</f>
        <v>0</v>
      </c>
      <c r="J63" s="15" t="s">
        <v>60</v>
      </c>
      <c r="K63" s="23"/>
      <c r="L63" s="23"/>
      <c r="M63" s="23"/>
      <c r="O63">
        <f>(I63*21)/100</f>
        <v>0</v>
      </c>
      <c r="P63" t="s">
        <v>22</v>
      </c>
    </row>
    <row r="64" spans="1:5" ht="12.75">
      <c r="A64" s="31" t="s">
        <v>61</v>
      </c>
      <c r="E64" s="21" t="s">
        <v>62</v>
      </c>
    </row>
    <row r="65" spans="1:5" ht="12.75">
      <c r="A65" s="32" t="s">
        <v>63</v>
      </c>
      <c r="E65" s="33" t="s">
        <v>62</v>
      </c>
    </row>
    <row r="66" spans="1:5" ht="165.75">
      <c r="A66" t="s">
        <v>64</v>
      </c>
      <c r="E66" s="21" t="s">
        <v>121</v>
      </c>
    </row>
    <row r="67" spans="1:16" ht="12.75">
      <c r="A67" s="23" t="s">
        <v>54</v>
      </c>
      <c r="B67" s="27" t="s">
        <v>43</v>
      </c>
      <c r="C67" s="27" t="s">
        <v>122</v>
      </c>
      <c r="D67" s="23" t="s">
        <v>62</v>
      </c>
      <c r="E67" s="28" t="s">
        <v>123</v>
      </c>
      <c r="F67" s="15" t="s">
        <v>120</v>
      </c>
      <c r="G67" s="29">
        <v>767</v>
      </c>
      <c r="H67" s="30">
        <v>0</v>
      </c>
      <c r="I67" s="30">
        <f>ROUND(ROUND(H67,2)*ROUND(G67,3),2)</f>
        <v>0</v>
      </c>
      <c r="J67" s="15" t="s">
        <v>83</v>
      </c>
      <c r="K67" s="23"/>
      <c r="L67" s="23"/>
      <c r="M67" s="23"/>
      <c r="O67">
        <f>(I67*21)/100</f>
        <v>0</v>
      </c>
      <c r="P67" t="s">
        <v>22</v>
      </c>
    </row>
    <row r="68" spans="1:5" ht="12.75">
      <c r="A68" s="31" t="s">
        <v>61</v>
      </c>
      <c r="E68" s="21" t="s">
        <v>62</v>
      </c>
    </row>
    <row r="69" spans="1:5" ht="12.75">
      <c r="A69" s="32" t="s">
        <v>63</v>
      </c>
      <c r="E69" s="33" t="s">
        <v>62</v>
      </c>
    </row>
    <row r="70" spans="1:5" ht="165.75">
      <c r="A70" t="s">
        <v>64</v>
      </c>
      <c r="E70" s="21" t="s">
        <v>124</v>
      </c>
    </row>
    <row r="71" spans="1:16" ht="12.75">
      <c r="A71" s="23" t="s">
        <v>54</v>
      </c>
      <c r="B71" s="27" t="s">
        <v>48</v>
      </c>
      <c r="C71" s="27" t="s">
        <v>125</v>
      </c>
      <c r="D71" s="23" t="s">
        <v>62</v>
      </c>
      <c r="E71" s="28" t="s">
        <v>126</v>
      </c>
      <c r="F71" s="15" t="s">
        <v>127</v>
      </c>
      <c r="G71" s="29">
        <v>38</v>
      </c>
      <c r="H71" s="30">
        <v>0</v>
      </c>
      <c r="I71" s="30">
        <f>ROUND(ROUND(H71,2)*ROUND(G71,3),2)</f>
        <v>0</v>
      </c>
      <c r="J71" s="15" t="s">
        <v>83</v>
      </c>
      <c r="K71" s="23"/>
      <c r="L71" s="23"/>
      <c r="M71" s="23"/>
      <c r="O71">
        <f>(I71*21)/100</f>
        <v>0</v>
      </c>
      <c r="P71" t="s">
        <v>22</v>
      </c>
    </row>
    <row r="72" spans="1:5" ht="12.75">
      <c r="A72" s="31" t="s">
        <v>61</v>
      </c>
      <c r="E72" s="21" t="s">
        <v>62</v>
      </c>
    </row>
    <row r="73" spans="1:5" ht="12.75">
      <c r="A73" s="32" t="s">
        <v>63</v>
      </c>
      <c r="E73" s="33" t="s">
        <v>62</v>
      </c>
    </row>
    <row r="74" spans="1:5" ht="267.75">
      <c r="A74" t="s">
        <v>64</v>
      </c>
      <c r="E74" s="21" t="s">
        <v>128</v>
      </c>
    </row>
    <row r="75" spans="1:16" ht="25.5">
      <c r="A75" s="23" t="s">
        <v>54</v>
      </c>
      <c r="B75" s="27" t="s">
        <v>49</v>
      </c>
      <c r="C75" s="27" t="s">
        <v>129</v>
      </c>
      <c r="D75" s="23" t="s">
        <v>62</v>
      </c>
      <c r="E75" s="28" t="s">
        <v>130</v>
      </c>
      <c r="F75" s="15" t="s">
        <v>103</v>
      </c>
      <c r="G75" s="29">
        <v>420.4</v>
      </c>
      <c r="H75" s="30">
        <v>0</v>
      </c>
      <c r="I75" s="30">
        <f>ROUND(ROUND(H75,2)*ROUND(G75,3),2)</f>
        <v>0</v>
      </c>
      <c r="J75" s="15" t="s">
        <v>83</v>
      </c>
      <c r="K75" s="23"/>
      <c r="L75" s="23"/>
      <c r="M75" s="23"/>
      <c r="O75">
        <f>(I75*21)/100</f>
        <v>0</v>
      </c>
      <c r="P75" t="s">
        <v>22</v>
      </c>
    </row>
    <row r="76" spans="1:5" ht="12.75">
      <c r="A76" s="31" t="s">
        <v>61</v>
      </c>
      <c r="E76" s="21" t="s">
        <v>62</v>
      </c>
    </row>
    <row r="77" spans="1:5" ht="12.75">
      <c r="A77" s="32" t="s">
        <v>63</v>
      </c>
      <c r="E77" s="33" t="s">
        <v>62</v>
      </c>
    </row>
    <row r="78" spans="1:5" ht="191.25">
      <c r="A78" t="s">
        <v>64</v>
      </c>
      <c r="E78" s="21" t="s">
        <v>131</v>
      </c>
    </row>
    <row r="79" spans="1:16" ht="12.75">
      <c r="A79" s="23" t="s">
        <v>54</v>
      </c>
      <c r="B79" s="27" t="s">
        <v>50</v>
      </c>
      <c r="C79" s="27" t="s">
        <v>132</v>
      </c>
      <c r="D79" s="23" t="s">
        <v>62</v>
      </c>
      <c r="E79" s="28" t="s">
        <v>133</v>
      </c>
      <c r="F79" s="15" t="s">
        <v>103</v>
      </c>
      <c r="G79" s="29">
        <v>47.9</v>
      </c>
      <c r="H79" s="30">
        <v>0</v>
      </c>
      <c r="I79" s="30">
        <f>ROUND(ROUND(H79,2)*ROUND(G79,3),2)</f>
        <v>0</v>
      </c>
      <c r="J79" s="15" t="s">
        <v>83</v>
      </c>
      <c r="K79" s="23"/>
      <c r="L79" s="23"/>
      <c r="M79" s="23"/>
      <c r="O79">
        <f>(I79*21)/100</f>
        <v>0</v>
      </c>
      <c r="P79" t="s">
        <v>22</v>
      </c>
    </row>
    <row r="80" spans="1:5" ht="12.75">
      <c r="A80" s="31" t="s">
        <v>61</v>
      </c>
      <c r="E80" s="21" t="s">
        <v>62</v>
      </c>
    </row>
    <row r="81" spans="1:5" ht="12.75">
      <c r="A81" s="32" t="s">
        <v>63</v>
      </c>
      <c r="E81" s="33" t="s">
        <v>62</v>
      </c>
    </row>
    <row r="82" spans="1:5" ht="191.25">
      <c r="A82" t="s">
        <v>64</v>
      </c>
      <c r="E82" s="21" t="s">
        <v>134</v>
      </c>
    </row>
    <row r="83" spans="1:16" ht="12.75">
      <c r="A83" s="23" t="s">
        <v>54</v>
      </c>
      <c r="B83" s="27" t="s">
        <v>135</v>
      </c>
      <c r="C83" s="27" t="s">
        <v>136</v>
      </c>
      <c r="D83" s="23" t="s">
        <v>62</v>
      </c>
      <c r="E83" s="28" t="s">
        <v>137</v>
      </c>
      <c r="F83" s="15" t="s">
        <v>127</v>
      </c>
      <c r="G83" s="29">
        <v>64</v>
      </c>
      <c r="H83" s="30">
        <v>0</v>
      </c>
      <c r="I83" s="30">
        <f>ROUND(ROUND(H83,2)*ROUND(G83,3),2)</f>
        <v>0</v>
      </c>
      <c r="J83" s="15" t="s">
        <v>60</v>
      </c>
      <c r="K83" s="23"/>
      <c r="L83" s="23"/>
      <c r="M83" s="23"/>
      <c r="O83">
        <f>(I83*21)/100</f>
        <v>0</v>
      </c>
      <c r="P83" t="s">
        <v>22</v>
      </c>
    </row>
    <row r="84" spans="1:5" ht="12.75">
      <c r="A84" s="31" t="s">
        <v>61</v>
      </c>
      <c r="E84" s="21" t="s">
        <v>62</v>
      </c>
    </row>
    <row r="85" spans="1:5" ht="12.75">
      <c r="A85" s="32" t="s">
        <v>63</v>
      </c>
      <c r="E85" s="33" t="s">
        <v>62</v>
      </c>
    </row>
    <row r="86" spans="1:5" ht="102">
      <c r="A86" t="s">
        <v>64</v>
      </c>
      <c r="E86" s="21" t="s">
        <v>138</v>
      </c>
    </row>
    <row r="87" spans="1:16" ht="12.75">
      <c r="A87" s="23" t="s">
        <v>54</v>
      </c>
      <c r="B87" s="27" t="s">
        <v>139</v>
      </c>
      <c r="C87" s="27" t="s">
        <v>140</v>
      </c>
      <c r="D87" s="23" t="s">
        <v>62</v>
      </c>
      <c r="E87" s="28" t="s">
        <v>141</v>
      </c>
      <c r="F87" s="15" t="s">
        <v>103</v>
      </c>
      <c r="G87" s="29">
        <v>836</v>
      </c>
      <c r="H87" s="30">
        <v>0</v>
      </c>
      <c r="I87" s="30">
        <f>ROUND(ROUND(H87,2)*ROUND(G87,3),2)</f>
        <v>0</v>
      </c>
      <c r="J87" s="15" t="s">
        <v>60</v>
      </c>
      <c r="K87" s="23"/>
      <c r="L87" s="23"/>
      <c r="M87" s="23"/>
      <c r="O87">
        <f>(I87*21)/100</f>
        <v>0</v>
      </c>
      <c r="P87" t="s">
        <v>22</v>
      </c>
    </row>
    <row r="88" spans="1:5" ht="12.75">
      <c r="A88" s="31" t="s">
        <v>61</v>
      </c>
      <c r="E88" s="21" t="s">
        <v>62</v>
      </c>
    </row>
    <row r="89" spans="1:5" ht="12.75">
      <c r="A89" s="32" t="s">
        <v>63</v>
      </c>
      <c r="E89" s="33" t="s">
        <v>62</v>
      </c>
    </row>
    <row r="90" spans="1:5" ht="12.75">
      <c r="A90" t="s">
        <v>64</v>
      </c>
      <c r="E90" s="21" t="s">
        <v>62</v>
      </c>
    </row>
    <row r="91" spans="1:18" ht="12.75" customHeight="1">
      <c r="A91" t="s">
        <v>52</v>
      </c>
      <c r="C91" s="34" t="s">
        <v>106</v>
      </c>
      <c r="E91" s="25" t="s">
        <v>142</v>
      </c>
      <c r="I91" s="35">
        <f>0+Q91</f>
        <v>0</v>
      </c>
      <c r="O91">
        <f>0+R91</f>
        <v>0</v>
      </c>
      <c r="Q91">
        <f>0+I92+I96</f>
        <v>0</v>
      </c>
      <c r="R91">
        <f>0+O92+O96</f>
        <v>0</v>
      </c>
    </row>
    <row r="92" spans="1:16" ht="12.75">
      <c r="A92" s="23" t="s">
        <v>54</v>
      </c>
      <c r="B92" s="27" t="s">
        <v>143</v>
      </c>
      <c r="C92" s="27" t="s">
        <v>144</v>
      </c>
      <c r="D92" s="23" t="s">
        <v>62</v>
      </c>
      <c r="E92" s="28" t="s">
        <v>145</v>
      </c>
      <c r="F92" s="15" t="s">
        <v>127</v>
      </c>
      <c r="G92" s="29">
        <v>5</v>
      </c>
      <c r="H92" s="30">
        <v>0</v>
      </c>
      <c r="I92" s="30">
        <f>ROUND(ROUND(H92,2)*ROUND(G92,3),2)</f>
        <v>0</v>
      </c>
      <c r="J92" s="15" t="s">
        <v>60</v>
      </c>
      <c r="K92" s="23"/>
      <c r="L92" s="23"/>
      <c r="M92" s="23"/>
      <c r="O92">
        <f>(I92*21)/100</f>
        <v>0</v>
      </c>
      <c r="P92" t="s">
        <v>22</v>
      </c>
    </row>
    <row r="93" spans="1:5" ht="12.75">
      <c r="A93" s="31" t="s">
        <v>61</v>
      </c>
      <c r="E93" s="21" t="s">
        <v>146</v>
      </c>
    </row>
    <row r="94" spans="1:5" ht="12.75">
      <c r="A94" s="32" t="s">
        <v>63</v>
      </c>
      <c r="E94" s="33" t="s">
        <v>62</v>
      </c>
    </row>
    <row r="95" spans="1:5" ht="127.5">
      <c r="A95" t="s">
        <v>64</v>
      </c>
      <c r="E95" s="21" t="s">
        <v>147</v>
      </c>
    </row>
    <row r="96" spans="1:16" ht="12.75">
      <c r="A96" s="23" t="s">
        <v>54</v>
      </c>
      <c r="B96" s="27" t="s">
        <v>148</v>
      </c>
      <c r="C96" s="27" t="s">
        <v>149</v>
      </c>
      <c r="D96" s="23" t="s">
        <v>62</v>
      </c>
      <c r="E96" s="28" t="s">
        <v>150</v>
      </c>
      <c r="F96" s="15" t="s">
        <v>127</v>
      </c>
      <c r="G96" s="29">
        <v>5</v>
      </c>
      <c r="H96" s="30">
        <v>0</v>
      </c>
      <c r="I96" s="30">
        <f>ROUND(ROUND(H96,2)*ROUND(G96,3),2)</f>
        <v>0</v>
      </c>
      <c r="J96" s="15" t="s">
        <v>83</v>
      </c>
      <c r="K96" s="23"/>
      <c r="L96" s="23"/>
      <c r="M96" s="23"/>
      <c r="O96">
        <f>(I96*21)/100</f>
        <v>0</v>
      </c>
      <c r="P96" t="s">
        <v>22</v>
      </c>
    </row>
    <row r="97" spans="1:5" ht="12.75">
      <c r="A97" s="31" t="s">
        <v>61</v>
      </c>
      <c r="E97" s="21" t="s">
        <v>62</v>
      </c>
    </row>
    <row r="98" spans="1:5" ht="12.75">
      <c r="A98" s="32" t="s">
        <v>63</v>
      </c>
      <c r="E98" s="33" t="s">
        <v>62</v>
      </c>
    </row>
    <row r="99" spans="1:5" ht="140.25">
      <c r="A99" t="s">
        <v>64</v>
      </c>
      <c r="E99" s="21" t="s">
        <v>151</v>
      </c>
    </row>
    <row r="100" spans="1:18" ht="12.75" customHeight="1">
      <c r="A100" t="s">
        <v>52</v>
      </c>
      <c r="C100" s="34" t="s">
        <v>39</v>
      </c>
      <c r="E100" s="25" t="s">
        <v>152</v>
      </c>
      <c r="I100" s="35">
        <f>0+Q100</f>
        <v>0</v>
      </c>
      <c r="O100">
        <f>0+R100</f>
        <v>0</v>
      </c>
      <c r="Q100">
        <f>0+I101+I105+I109+I113+I117+I121+I125+I129+I133+I137</f>
        <v>0</v>
      </c>
      <c r="R100">
        <f>0+O101+O105+O109+O113+O117+O121+O125+O129+O133+O137</f>
        <v>0</v>
      </c>
    </row>
    <row r="101" spans="1:16" ht="12.75">
      <c r="A101" s="23" t="s">
        <v>54</v>
      </c>
      <c r="B101" s="27" t="s">
        <v>153</v>
      </c>
      <c r="C101" s="27" t="s">
        <v>154</v>
      </c>
      <c r="D101" s="23" t="s">
        <v>62</v>
      </c>
      <c r="E101" s="28" t="s">
        <v>155</v>
      </c>
      <c r="F101" s="15" t="s">
        <v>127</v>
      </c>
      <c r="G101" s="29">
        <v>5</v>
      </c>
      <c r="H101" s="30">
        <v>0</v>
      </c>
      <c r="I101" s="30">
        <f>ROUND(ROUND(H101,2)*ROUND(G101,3),2)</f>
        <v>0</v>
      </c>
      <c r="J101" s="15" t="s">
        <v>83</v>
      </c>
      <c r="K101" s="23"/>
      <c r="L101" s="23"/>
      <c r="M101" s="23"/>
      <c r="O101">
        <f>(I101*21)/100</f>
        <v>0</v>
      </c>
      <c r="P101" t="s">
        <v>22</v>
      </c>
    </row>
    <row r="102" spans="1:5" ht="12.75">
      <c r="A102" s="31" t="s">
        <v>61</v>
      </c>
      <c r="E102" s="21" t="s">
        <v>62</v>
      </c>
    </row>
    <row r="103" spans="1:5" ht="12.75">
      <c r="A103" s="32" t="s">
        <v>63</v>
      </c>
      <c r="E103" s="33" t="s">
        <v>62</v>
      </c>
    </row>
    <row r="104" spans="1:5" ht="153">
      <c r="A104" t="s">
        <v>64</v>
      </c>
      <c r="E104" s="21" t="s">
        <v>156</v>
      </c>
    </row>
    <row r="105" spans="1:16" ht="12.75">
      <c r="A105" s="23" t="s">
        <v>54</v>
      </c>
      <c r="B105" s="27" t="s">
        <v>157</v>
      </c>
      <c r="C105" s="27" t="s">
        <v>158</v>
      </c>
      <c r="D105" s="23" t="s">
        <v>62</v>
      </c>
      <c r="E105" s="28" t="s">
        <v>159</v>
      </c>
      <c r="F105" s="15" t="s">
        <v>127</v>
      </c>
      <c r="G105" s="29">
        <v>2</v>
      </c>
      <c r="H105" s="30">
        <v>0</v>
      </c>
      <c r="I105" s="30">
        <f>ROUND(ROUND(H105,2)*ROUND(G105,3),2)</f>
        <v>0</v>
      </c>
      <c r="J105" s="15" t="s">
        <v>83</v>
      </c>
      <c r="K105" s="23"/>
      <c r="L105" s="23"/>
      <c r="M105" s="23"/>
      <c r="O105">
        <f>(I105*21)/100</f>
        <v>0</v>
      </c>
      <c r="P105" t="s">
        <v>22</v>
      </c>
    </row>
    <row r="106" spans="1:5" ht="12.75">
      <c r="A106" s="31" t="s">
        <v>61</v>
      </c>
      <c r="E106" s="21" t="s">
        <v>62</v>
      </c>
    </row>
    <row r="107" spans="1:5" ht="12.75">
      <c r="A107" s="32" t="s">
        <v>63</v>
      </c>
      <c r="E107" s="33" t="s">
        <v>62</v>
      </c>
    </row>
    <row r="108" spans="1:5" ht="153">
      <c r="A108" t="s">
        <v>64</v>
      </c>
      <c r="E108" s="21" t="s">
        <v>156</v>
      </c>
    </row>
    <row r="109" spans="1:16" ht="12.75">
      <c r="A109" s="23" t="s">
        <v>54</v>
      </c>
      <c r="B109" s="27" t="s">
        <v>160</v>
      </c>
      <c r="C109" s="27" t="s">
        <v>161</v>
      </c>
      <c r="D109" s="23" t="s">
        <v>62</v>
      </c>
      <c r="E109" s="28" t="s">
        <v>162</v>
      </c>
      <c r="F109" s="15" t="s">
        <v>127</v>
      </c>
      <c r="G109" s="29">
        <v>6</v>
      </c>
      <c r="H109" s="30">
        <v>0</v>
      </c>
      <c r="I109" s="30">
        <f>ROUND(ROUND(H109,2)*ROUND(G109,3),2)</f>
        <v>0</v>
      </c>
      <c r="J109" s="15" t="s">
        <v>83</v>
      </c>
      <c r="K109" s="23"/>
      <c r="L109" s="23"/>
      <c r="M109" s="23"/>
      <c r="O109">
        <f>(I109*21)/100</f>
        <v>0</v>
      </c>
      <c r="P109" t="s">
        <v>22</v>
      </c>
    </row>
    <row r="110" spans="1:5" ht="12.75">
      <c r="A110" s="31" t="s">
        <v>61</v>
      </c>
      <c r="E110" s="21" t="s">
        <v>62</v>
      </c>
    </row>
    <row r="111" spans="1:5" ht="12.75">
      <c r="A111" s="32" t="s">
        <v>63</v>
      </c>
      <c r="E111" s="33" t="s">
        <v>62</v>
      </c>
    </row>
    <row r="112" spans="1:5" ht="140.25">
      <c r="A112" t="s">
        <v>64</v>
      </c>
      <c r="E112" s="21" t="s">
        <v>163</v>
      </c>
    </row>
    <row r="113" spans="1:16" ht="12.75">
      <c r="A113" s="23" t="s">
        <v>54</v>
      </c>
      <c r="B113" s="27" t="s">
        <v>164</v>
      </c>
      <c r="C113" s="27" t="s">
        <v>165</v>
      </c>
      <c r="D113" s="23" t="s">
        <v>62</v>
      </c>
      <c r="E113" s="28" t="s">
        <v>166</v>
      </c>
      <c r="F113" s="15" t="s">
        <v>127</v>
      </c>
      <c r="G113" s="29">
        <v>12</v>
      </c>
      <c r="H113" s="30">
        <v>0</v>
      </c>
      <c r="I113" s="30">
        <f>ROUND(ROUND(H113,2)*ROUND(G113,3),2)</f>
        <v>0</v>
      </c>
      <c r="J113" s="15" t="s">
        <v>60</v>
      </c>
      <c r="K113" s="23"/>
      <c r="L113" s="23"/>
      <c r="M113" s="23"/>
      <c r="O113">
        <f>(I113*21)/100</f>
        <v>0</v>
      </c>
      <c r="P113" t="s">
        <v>22</v>
      </c>
    </row>
    <row r="114" spans="1:5" ht="12.75">
      <c r="A114" s="31" t="s">
        <v>61</v>
      </c>
      <c r="E114" s="21" t="s">
        <v>62</v>
      </c>
    </row>
    <row r="115" spans="1:5" ht="12.75">
      <c r="A115" s="32" t="s">
        <v>63</v>
      </c>
      <c r="E115" s="33" t="s">
        <v>62</v>
      </c>
    </row>
    <row r="116" spans="1:5" ht="153">
      <c r="A116" t="s">
        <v>64</v>
      </c>
      <c r="E116" s="21" t="s">
        <v>167</v>
      </c>
    </row>
    <row r="117" spans="1:16" ht="12.75">
      <c r="A117" s="23" t="s">
        <v>54</v>
      </c>
      <c r="B117" s="27" t="s">
        <v>168</v>
      </c>
      <c r="C117" s="27" t="s">
        <v>169</v>
      </c>
      <c r="D117" s="23" t="s">
        <v>62</v>
      </c>
      <c r="E117" s="28" t="s">
        <v>170</v>
      </c>
      <c r="F117" s="15" t="s">
        <v>171</v>
      </c>
      <c r="G117" s="29">
        <v>322</v>
      </c>
      <c r="H117" s="30">
        <v>0</v>
      </c>
      <c r="I117" s="30">
        <f>ROUND(ROUND(H117,2)*ROUND(G117,3),2)</f>
        <v>0</v>
      </c>
      <c r="J117" s="15" t="s">
        <v>60</v>
      </c>
      <c r="K117" s="23"/>
      <c r="L117" s="23"/>
      <c r="M117" s="23"/>
      <c r="O117">
        <f>(I117*21)/100</f>
        <v>0</v>
      </c>
      <c r="P117" t="s">
        <v>22</v>
      </c>
    </row>
    <row r="118" spans="1:5" ht="12.75">
      <c r="A118" s="31" t="s">
        <v>61</v>
      </c>
      <c r="E118" s="21" t="s">
        <v>172</v>
      </c>
    </row>
    <row r="119" spans="1:5" ht="12.75">
      <c r="A119" s="32" t="s">
        <v>63</v>
      </c>
      <c r="E119" s="33" t="s">
        <v>62</v>
      </c>
    </row>
    <row r="120" spans="1:5" ht="153">
      <c r="A120" t="s">
        <v>64</v>
      </c>
      <c r="E120" s="21" t="s">
        <v>173</v>
      </c>
    </row>
    <row r="121" spans="1:16" ht="12.75">
      <c r="A121" s="23" t="s">
        <v>54</v>
      </c>
      <c r="B121" s="27" t="s">
        <v>174</v>
      </c>
      <c r="C121" s="27" t="s">
        <v>175</v>
      </c>
      <c r="D121" s="23" t="s">
        <v>62</v>
      </c>
      <c r="E121" s="28" t="s">
        <v>176</v>
      </c>
      <c r="F121" s="15" t="s">
        <v>82</v>
      </c>
      <c r="G121" s="29">
        <v>89.5</v>
      </c>
      <c r="H121" s="30">
        <v>0</v>
      </c>
      <c r="I121" s="30">
        <f>ROUND(ROUND(H121,2)*ROUND(G121,3),2)</f>
        <v>0</v>
      </c>
      <c r="J121" s="15" t="s">
        <v>60</v>
      </c>
      <c r="K121" s="23"/>
      <c r="L121" s="23"/>
      <c r="M121" s="23"/>
      <c r="O121">
        <f>(I121*21)/100</f>
        <v>0</v>
      </c>
      <c r="P121" t="s">
        <v>22</v>
      </c>
    </row>
    <row r="122" spans="1:5" ht="12.75">
      <c r="A122" s="31" t="s">
        <v>61</v>
      </c>
      <c r="E122" s="21" t="s">
        <v>62</v>
      </c>
    </row>
    <row r="123" spans="1:5" ht="12.75">
      <c r="A123" s="32" t="s">
        <v>63</v>
      </c>
      <c r="E123" s="33" t="s">
        <v>62</v>
      </c>
    </row>
    <row r="124" spans="1:5" ht="140.25">
      <c r="A124" t="s">
        <v>64</v>
      </c>
      <c r="E124" s="21" t="s">
        <v>177</v>
      </c>
    </row>
    <row r="125" spans="1:16" ht="25.5">
      <c r="A125" s="23" t="s">
        <v>54</v>
      </c>
      <c r="B125" s="27" t="s">
        <v>178</v>
      </c>
      <c r="C125" s="27" t="s">
        <v>179</v>
      </c>
      <c r="D125" s="23" t="s">
        <v>62</v>
      </c>
      <c r="E125" s="28" t="s">
        <v>180</v>
      </c>
      <c r="F125" s="15" t="s">
        <v>103</v>
      </c>
      <c r="G125" s="29">
        <v>47.9</v>
      </c>
      <c r="H125" s="30">
        <v>0</v>
      </c>
      <c r="I125" s="30">
        <f>ROUND(ROUND(H125,2)*ROUND(G125,3),2)</f>
        <v>0</v>
      </c>
      <c r="J125" s="15" t="s">
        <v>60</v>
      </c>
      <c r="K125" s="23"/>
      <c r="L125" s="23"/>
      <c r="M125" s="23"/>
      <c r="O125">
        <f>(I125*21)/100</f>
        <v>0</v>
      </c>
      <c r="P125" t="s">
        <v>22</v>
      </c>
    </row>
    <row r="126" spans="1:5" ht="12.75">
      <c r="A126" s="31" t="s">
        <v>61</v>
      </c>
      <c r="E126" s="21" t="s">
        <v>62</v>
      </c>
    </row>
    <row r="127" spans="1:5" ht="12.75">
      <c r="A127" s="32" t="s">
        <v>63</v>
      </c>
      <c r="E127" s="33" t="s">
        <v>62</v>
      </c>
    </row>
    <row r="128" spans="1:5" ht="178.5">
      <c r="A128" t="s">
        <v>64</v>
      </c>
      <c r="E128" s="21" t="s">
        <v>181</v>
      </c>
    </row>
    <row r="129" spans="1:16" ht="12.75">
      <c r="A129" s="23" t="s">
        <v>54</v>
      </c>
      <c r="B129" s="27" t="s">
        <v>182</v>
      </c>
      <c r="C129" s="27" t="s">
        <v>183</v>
      </c>
      <c r="D129" s="23" t="s">
        <v>62</v>
      </c>
      <c r="E129" s="28" t="s">
        <v>184</v>
      </c>
      <c r="F129" s="15" t="s">
        <v>127</v>
      </c>
      <c r="G129" s="29">
        <v>258</v>
      </c>
      <c r="H129" s="30">
        <v>0</v>
      </c>
      <c r="I129" s="30">
        <f>ROUND(ROUND(H129,2)*ROUND(G129,3),2)</f>
        <v>0</v>
      </c>
      <c r="J129" s="15" t="s">
        <v>83</v>
      </c>
      <c r="K129" s="23"/>
      <c r="L129" s="23"/>
      <c r="M129" s="23"/>
      <c r="O129">
        <f>(I129*21)/100</f>
        <v>0</v>
      </c>
      <c r="P129" t="s">
        <v>22</v>
      </c>
    </row>
    <row r="130" spans="1:5" ht="12.75">
      <c r="A130" s="31" t="s">
        <v>61</v>
      </c>
      <c r="E130" s="21" t="s">
        <v>62</v>
      </c>
    </row>
    <row r="131" spans="1:5" ht="12.75">
      <c r="A131" s="32" t="s">
        <v>63</v>
      </c>
      <c r="E131" s="33" t="s">
        <v>62</v>
      </c>
    </row>
    <row r="132" spans="1:5" ht="127.5">
      <c r="A132" t="s">
        <v>64</v>
      </c>
      <c r="E132" s="21" t="s">
        <v>185</v>
      </c>
    </row>
    <row r="133" spans="1:16" ht="12.75">
      <c r="A133" s="23" t="s">
        <v>54</v>
      </c>
      <c r="B133" s="27" t="s">
        <v>186</v>
      </c>
      <c r="C133" s="27" t="s">
        <v>187</v>
      </c>
      <c r="D133" s="23" t="s">
        <v>62</v>
      </c>
      <c r="E133" s="28" t="s">
        <v>188</v>
      </c>
      <c r="F133" s="15" t="s">
        <v>127</v>
      </c>
      <c r="G133" s="29">
        <v>6</v>
      </c>
      <c r="H133" s="30">
        <v>0</v>
      </c>
      <c r="I133" s="30">
        <f>ROUND(ROUND(H133,2)*ROUND(G133,3),2)</f>
        <v>0</v>
      </c>
      <c r="J133" s="15" t="s">
        <v>83</v>
      </c>
      <c r="K133" s="23"/>
      <c r="L133" s="23"/>
      <c r="M133" s="23"/>
      <c r="O133">
        <f>(I133*21)/100</f>
        <v>0</v>
      </c>
      <c r="P133" t="s">
        <v>22</v>
      </c>
    </row>
    <row r="134" spans="1:5" ht="12.75">
      <c r="A134" s="31" t="s">
        <v>61</v>
      </c>
      <c r="E134" s="21" t="s">
        <v>62</v>
      </c>
    </row>
    <row r="135" spans="1:5" ht="12.75">
      <c r="A135" s="32" t="s">
        <v>63</v>
      </c>
      <c r="E135" s="33" t="s">
        <v>62</v>
      </c>
    </row>
    <row r="136" spans="1:5" ht="127.5">
      <c r="A136" t="s">
        <v>64</v>
      </c>
      <c r="E136" s="21" t="s">
        <v>185</v>
      </c>
    </row>
    <row r="137" spans="1:16" ht="12.75">
      <c r="A137" s="23" t="s">
        <v>54</v>
      </c>
      <c r="B137" s="27" t="s">
        <v>189</v>
      </c>
      <c r="C137" s="27" t="s">
        <v>190</v>
      </c>
      <c r="D137" s="23" t="s">
        <v>62</v>
      </c>
      <c r="E137" s="28" t="s">
        <v>191</v>
      </c>
      <c r="F137" s="15" t="s">
        <v>127</v>
      </c>
      <c r="G137" s="29">
        <v>8</v>
      </c>
      <c r="H137" s="30">
        <v>0</v>
      </c>
      <c r="I137" s="30">
        <f>ROUND(ROUND(H137,2)*ROUND(G137,3),2)</f>
        <v>0</v>
      </c>
      <c r="J137" s="15" t="s">
        <v>83</v>
      </c>
      <c r="K137" s="23"/>
      <c r="L137" s="23"/>
      <c r="M137" s="23"/>
      <c r="O137">
        <f>(I137*21)/100</f>
        <v>0</v>
      </c>
      <c r="P137" t="s">
        <v>22</v>
      </c>
    </row>
    <row r="138" spans="1:5" ht="12.75">
      <c r="A138" s="31" t="s">
        <v>61</v>
      </c>
      <c r="E138" s="21" t="s">
        <v>62</v>
      </c>
    </row>
    <row r="139" spans="1:5" ht="12.75">
      <c r="A139" s="32" t="s">
        <v>63</v>
      </c>
      <c r="E139" s="33" t="s">
        <v>62</v>
      </c>
    </row>
    <row r="140" spans="1:5" ht="127.5">
      <c r="A140" t="s">
        <v>64</v>
      </c>
      <c r="E140" s="21" t="s">
        <v>192</v>
      </c>
    </row>
  </sheetData>
  <mergeCells count="14">
    <mergeCell ref="F5:F6"/>
    <mergeCell ref="G5:G6"/>
    <mergeCell ref="H5:I5"/>
    <mergeCell ref="J5:J6"/>
    <mergeCell ref="K5:M5"/>
    <mergeCell ref="A5:A6"/>
    <mergeCell ref="B5:B6"/>
    <mergeCell ref="C5:C6"/>
    <mergeCell ref="D5:D6"/>
    <mergeCell ref="E5:E6"/>
    <mergeCell ref="C3:D3"/>
    <mergeCell ref="E3:F3"/>
    <mergeCell ref="C4:D4"/>
    <mergeCell ref="E4:F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H5" sqref="A5:XFD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1" max="13" width="9.140625" style="0" hidden="1" customWidth="1"/>
    <col min="15" max="18" width="9.140625" style="0" hidden="1" customWidth="1"/>
  </cols>
  <sheetData>
    <row r="1" spans="1:16" ht="12.75" customHeight="1">
      <c r="A1" t="s">
        <v>9</v>
      </c>
      <c r="B1" s="9"/>
      <c r="D1" s="9"/>
      <c r="E1" s="10"/>
      <c r="F1" s="9"/>
      <c r="G1" s="9"/>
      <c r="H1" s="9"/>
      <c r="I1" s="9"/>
      <c r="J1" s="9"/>
      <c r="K1" s="9"/>
      <c r="L1" s="9"/>
      <c r="M1" s="9"/>
      <c r="P1" t="s">
        <v>21</v>
      </c>
    </row>
    <row r="2" spans="2:16" ht="39.95" customHeight="1">
      <c r="B2" s="9"/>
      <c r="D2" s="9"/>
      <c r="E2" s="11" t="s">
        <v>11</v>
      </c>
      <c r="F2" s="9"/>
      <c r="G2" s="9"/>
      <c r="H2" s="16"/>
      <c r="I2" s="16"/>
      <c r="J2" s="9"/>
      <c r="K2" s="9"/>
      <c r="L2" s="9"/>
      <c r="M2" s="9"/>
      <c r="O2">
        <f>0+O8</f>
        <v>0</v>
      </c>
      <c r="P2" t="s">
        <v>21</v>
      </c>
    </row>
    <row r="3" spans="1:16" ht="39.95" customHeight="1">
      <c r="A3" t="s">
        <v>10</v>
      </c>
      <c r="B3" s="18" t="s">
        <v>12</v>
      </c>
      <c r="C3" s="3" t="s">
        <v>13</v>
      </c>
      <c r="D3" s="7"/>
      <c r="E3" s="2" t="s">
        <v>14</v>
      </c>
      <c r="F3" s="7"/>
      <c r="H3" s="15" t="s">
        <v>193</v>
      </c>
      <c r="I3" s="30">
        <f>0+I8</f>
        <v>0</v>
      </c>
      <c r="J3" s="17" t="s">
        <v>0</v>
      </c>
      <c r="O3" t="s">
        <v>19</v>
      </c>
      <c r="P3" t="s">
        <v>22</v>
      </c>
    </row>
    <row r="4" spans="1:16" ht="39.95" customHeight="1">
      <c r="A4" t="s">
        <v>15</v>
      </c>
      <c r="B4" s="18" t="s">
        <v>16</v>
      </c>
      <c r="C4" s="3" t="s">
        <v>17</v>
      </c>
      <c r="D4" s="7"/>
      <c r="E4" s="2" t="s">
        <v>18</v>
      </c>
      <c r="F4" s="7"/>
      <c r="O4" t="s">
        <v>20</v>
      </c>
      <c r="P4" t="s">
        <v>22</v>
      </c>
    </row>
    <row r="5" spans="1:13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J5" s="1" t="s">
        <v>42</v>
      </c>
      <c r="K5" s="1" t="s">
        <v>44</v>
      </c>
      <c r="L5" s="1"/>
      <c r="M5" s="1"/>
    </row>
    <row r="6" spans="1:13" ht="12.75" customHeight="1">
      <c r="A6" s="1"/>
      <c r="B6" s="1"/>
      <c r="C6" s="1"/>
      <c r="D6" s="1"/>
      <c r="E6" s="1"/>
      <c r="F6" s="1"/>
      <c r="G6" s="1"/>
      <c r="H6" s="19" t="s">
        <v>38</v>
      </c>
      <c r="I6" s="19" t="s">
        <v>40</v>
      </c>
      <c r="J6" s="1"/>
      <c r="K6" s="19" t="s">
        <v>45</v>
      </c>
      <c r="L6" s="19" t="s">
        <v>46</v>
      </c>
      <c r="M6" s="19" t="s">
        <v>47</v>
      </c>
    </row>
    <row r="7" spans="1:13" ht="12.75" customHeight="1">
      <c r="A7" s="19" t="s">
        <v>26</v>
      </c>
      <c r="B7" s="19" t="s">
        <v>28</v>
      </c>
      <c r="C7" s="19" t="s">
        <v>22</v>
      </c>
      <c r="D7" s="19" t="s">
        <v>21</v>
      </c>
      <c r="E7" s="19" t="s">
        <v>32</v>
      </c>
      <c r="F7" s="19" t="s">
        <v>34</v>
      </c>
      <c r="G7" s="19" t="s">
        <v>36</v>
      </c>
      <c r="H7" s="19" t="s">
        <v>39</v>
      </c>
      <c r="I7" s="19" t="s">
        <v>41</v>
      </c>
      <c r="J7" s="19" t="s">
        <v>43</v>
      </c>
      <c r="K7" s="19" t="s">
        <v>48</v>
      </c>
      <c r="L7" s="19" t="s">
        <v>49</v>
      </c>
      <c r="M7" s="19" t="s">
        <v>50</v>
      </c>
    </row>
    <row r="8" spans="1:18" ht="12.75" customHeight="1">
      <c r="A8" t="s">
        <v>52</v>
      </c>
      <c r="C8" s="24" t="s">
        <v>34</v>
      </c>
      <c r="E8" s="25" t="s">
        <v>90</v>
      </c>
      <c r="I8" s="26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23" t="s">
        <v>54</v>
      </c>
      <c r="B9" s="27" t="s">
        <v>28</v>
      </c>
      <c r="C9" s="27" t="s">
        <v>94</v>
      </c>
      <c r="D9" s="23" t="s">
        <v>195</v>
      </c>
      <c r="E9" s="28" t="s">
        <v>95</v>
      </c>
      <c r="F9" s="15" t="s">
        <v>82</v>
      </c>
      <c r="G9" s="29">
        <v>28.424</v>
      </c>
      <c r="H9" s="30">
        <v>0</v>
      </c>
      <c r="I9" s="30">
        <f>ROUND(ROUND(H9,2)*ROUND(G9,3),2)</f>
        <v>0</v>
      </c>
      <c r="J9" s="15" t="s">
        <v>60</v>
      </c>
      <c r="K9" s="23"/>
      <c r="L9" s="23"/>
      <c r="M9" s="23"/>
      <c r="O9">
        <f>(I9*21)/100</f>
        <v>0</v>
      </c>
      <c r="P9" t="s">
        <v>22</v>
      </c>
    </row>
    <row r="10" spans="1:5" ht="12.75">
      <c r="A10" s="31" t="s">
        <v>61</v>
      </c>
      <c r="E10" s="21" t="s">
        <v>62</v>
      </c>
    </row>
    <row r="11" spans="1:5" ht="12.75">
      <c r="A11" s="32" t="s">
        <v>63</v>
      </c>
      <c r="E11" s="33" t="s">
        <v>196</v>
      </c>
    </row>
    <row r="12" spans="1:5" ht="89.25">
      <c r="A12" t="s">
        <v>64</v>
      </c>
      <c r="E12" s="21" t="s">
        <v>93</v>
      </c>
    </row>
    <row r="13" spans="1:16" ht="25.5">
      <c r="A13" s="23" t="s">
        <v>54</v>
      </c>
      <c r="B13" s="27" t="s">
        <v>22</v>
      </c>
      <c r="C13" s="27" t="s">
        <v>197</v>
      </c>
      <c r="D13" s="23" t="s">
        <v>62</v>
      </c>
      <c r="E13" s="28" t="s">
        <v>198</v>
      </c>
      <c r="F13" s="15" t="s">
        <v>103</v>
      </c>
      <c r="G13" s="29">
        <v>418</v>
      </c>
      <c r="H13" s="30">
        <v>0</v>
      </c>
      <c r="I13" s="30">
        <f>ROUND(ROUND(H13,2)*ROUND(G13,3),2)</f>
        <v>0</v>
      </c>
      <c r="J13" s="15" t="s">
        <v>60</v>
      </c>
      <c r="K13" s="23"/>
      <c r="L13" s="23"/>
      <c r="M13" s="23"/>
      <c r="O13">
        <f>(I13*21)/100</f>
        <v>0</v>
      </c>
      <c r="P13" t="s">
        <v>22</v>
      </c>
    </row>
    <row r="14" spans="1:5" ht="12.75">
      <c r="A14" s="31" t="s">
        <v>61</v>
      </c>
      <c r="E14" s="21" t="s">
        <v>62</v>
      </c>
    </row>
    <row r="15" spans="1:5" ht="12.75">
      <c r="A15" s="32" t="s">
        <v>63</v>
      </c>
      <c r="E15" s="33" t="s">
        <v>62</v>
      </c>
    </row>
    <row r="16" spans="1:5" ht="114.75">
      <c r="A16" t="s">
        <v>64</v>
      </c>
      <c r="E16" s="21" t="s">
        <v>199</v>
      </c>
    </row>
  </sheetData>
  <mergeCells count="14">
    <mergeCell ref="F5:F6"/>
    <mergeCell ref="G5:G6"/>
    <mergeCell ref="H5:I5"/>
    <mergeCell ref="J5:J6"/>
    <mergeCell ref="K5:M5"/>
    <mergeCell ref="A5:A6"/>
    <mergeCell ref="B5:B6"/>
    <mergeCell ref="C5:C6"/>
    <mergeCell ref="D5:D6"/>
    <mergeCell ref="E5:E6"/>
    <mergeCell ref="C3:D3"/>
    <mergeCell ref="E3:F3"/>
    <mergeCell ref="C4:D4"/>
    <mergeCell ref="E4:F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85"/>
  <sheetViews>
    <sheetView workbookViewId="0" topLeftCell="A1">
      <pane ySplit="7" topLeftCell="A8" activePane="bottomLeft" state="frozen"/>
      <selection pane="bottomLeft" activeCell="H5" sqref="A5:XFD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1" max="13" width="9.140625" style="0" hidden="1" customWidth="1"/>
    <col min="15" max="18" width="9.140625" style="0" hidden="1" customWidth="1"/>
  </cols>
  <sheetData>
    <row r="1" spans="1:16" ht="12.75" customHeight="1">
      <c r="A1" t="s">
        <v>9</v>
      </c>
      <c r="B1" s="9"/>
      <c r="D1" s="9"/>
      <c r="E1" s="10"/>
      <c r="F1" s="9"/>
      <c r="G1" s="9"/>
      <c r="H1" s="9"/>
      <c r="I1" s="9"/>
      <c r="J1" s="9"/>
      <c r="K1" s="9"/>
      <c r="L1" s="9"/>
      <c r="M1" s="9"/>
      <c r="P1" t="s">
        <v>21</v>
      </c>
    </row>
    <row r="2" spans="2:16" ht="39.95" customHeight="1">
      <c r="B2" s="9"/>
      <c r="D2" s="9"/>
      <c r="E2" s="11" t="s">
        <v>11</v>
      </c>
      <c r="F2" s="9"/>
      <c r="G2" s="9"/>
      <c r="H2" s="16"/>
      <c r="I2" s="16"/>
      <c r="J2" s="9"/>
      <c r="K2" s="9"/>
      <c r="L2" s="9"/>
      <c r="M2" s="9"/>
      <c r="O2">
        <f>0+O8+O37+O74+O111+O140+O173+O178+O203+O232+O237</f>
        <v>0</v>
      </c>
      <c r="P2" t="s">
        <v>21</v>
      </c>
    </row>
    <row r="3" spans="1:16" ht="39.95" customHeight="1">
      <c r="A3" t="s">
        <v>10</v>
      </c>
      <c r="B3" s="18" t="s">
        <v>12</v>
      </c>
      <c r="C3" s="3" t="s">
        <v>13</v>
      </c>
      <c r="D3" s="7"/>
      <c r="E3" s="2" t="s">
        <v>14</v>
      </c>
      <c r="F3" s="7"/>
      <c r="H3" s="15" t="s">
        <v>202</v>
      </c>
      <c r="I3" s="30">
        <f>0+I8+I37+I74+I111+I140+I173+I178+I203+I232+I237</f>
        <v>0</v>
      </c>
      <c r="J3" s="17" t="s">
        <v>0</v>
      </c>
      <c r="O3" t="s">
        <v>19</v>
      </c>
      <c r="P3" t="s">
        <v>22</v>
      </c>
    </row>
    <row r="4" spans="1:16" ht="39.95" customHeight="1">
      <c r="A4" t="s">
        <v>15</v>
      </c>
      <c r="B4" s="18" t="s">
        <v>16</v>
      </c>
      <c r="C4" s="3" t="s">
        <v>200</v>
      </c>
      <c r="D4" s="7"/>
      <c r="E4" s="2" t="s">
        <v>201</v>
      </c>
      <c r="F4" s="7"/>
      <c r="O4" t="s">
        <v>20</v>
      </c>
      <c r="P4" t="s">
        <v>22</v>
      </c>
    </row>
    <row r="5" spans="1:13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J5" s="1" t="s">
        <v>42</v>
      </c>
      <c r="K5" s="1" t="s">
        <v>44</v>
      </c>
      <c r="L5" s="1"/>
      <c r="M5" s="1"/>
    </row>
    <row r="6" spans="1:13" ht="12.75" customHeight="1">
      <c r="A6" s="1"/>
      <c r="B6" s="1"/>
      <c r="C6" s="1"/>
      <c r="D6" s="1"/>
      <c r="E6" s="1"/>
      <c r="F6" s="1"/>
      <c r="G6" s="1"/>
      <c r="H6" s="19" t="s">
        <v>38</v>
      </c>
      <c r="I6" s="19" t="s">
        <v>40</v>
      </c>
      <c r="J6" s="1"/>
      <c r="K6" s="19" t="s">
        <v>45</v>
      </c>
      <c r="L6" s="19" t="s">
        <v>46</v>
      </c>
      <c r="M6" s="19" t="s">
        <v>47</v>
      </c>
    </row>
    <row r="7" spans="1:13" ht="12.75" customHeight="1">
      <c r="A7" s="19" t="s">
        <v>26</v>
      </c>
      <c r="B7" s="19" t="s">
        <v>28</v>
      </c>
      <c r="C7" s="19" t="s">
        <v>22</v>
      </c>
      <c r="D7" s="19" t="s">
        <v>21</v>
      </c>
      <c r="E7" s="19" t="s">
        <v>32</v>
      </c>
      <c r="F7" s="19" t="s">
        <v>34</v>
      </c>
      <c r="G7" s="19" t="s">
        <v>36</v>
      </c>
      <c r="H7" s="19" t="s">
        <v>39</v>
      </c>
      <c r="I7" s="19" t="s">
        <v>41</v>
      </c>
      <c r="J7" s="19" t="s">
        <v>43</v>
      </c>
      <c r="K7" s="19" t="s">
        <v>48</v>
      </c>
      <c r="L7" s="19" t="s">
        <v>49</v>
      </c>
      <c r="M7" s="19" t="s">
        <v>50</v>
      </c>
    </row>
    <row r="8" spans="1:18" ht="12.75" customHeight="1">
      <c r="A8" t="s">
        <v>52</v>
      </c>
      <c r="C8" s="24" t="s">
        <v>26</v>
      </c>
      <c r="E8" s="25" t="s">
        <v>53</v>
      </c>
      <c r="I8" s="26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2.75">
      <c r="A9" s="23" t="s">
        <v>54</v>
      </c>
      <c r="B9" s="27" t="s">
        <v>28</v>
      </c>
      <c r="C9" s="27" t="s">
        <v>205</v>
      </c>
      <c r="D9" s="23" t="s">
        <v>62</v>
      </c>
      <c r="E9" s="28" t="s">
        <v>206</v>
      </c>
      <c r="F9" s="15" t="s">
        <v>171</v>
      </c>
      <c r="G9" s="29">
        <v>350</v>
      </c>
      <c r="H9" s="30">
        <v>0</v>
      </c>
      <c r="I9" s="30">
        <f>ROUND(ROUND(H9,2)*ROUND(G9,3),2)</f>
        <v>0</v>
      </c>
      <c r="J9" s="15" t="s">
        <v>60</v>
      </c>
      <c r="K9" s="23"/>
      <c r="L9" s="23"/>
      <c r="M9" s="23"/>
      <c r="O9">
        <f>(I9*21)/100</f>
        <v>0</v>
      </c>
      <c r="P9" t="s">
        <v>22</v>
      </c>
    </row>
    <row r="10" spans="1:5" ht="12.75">
      <c r="A10" s="31" t="s">
        <v>61</v>
      </c>
      <c r="E10" s="21" t="s">
        <v>207</v>
      </c>
    </row>
    <row r="11" spans="1:5" ht="12.75">
      <c r="A11" s="32" t="s">
        <v>63</v>
      </c>
      <c r="E11" s="33" t="s">
        <v>208</v>
      </c>
    </row>
    <row r="12" spans="1:5" ht="12.75">
      <c r="A12" t="s">
        <v>64</v>
      </c>
      <c r="E12" s="21" t="s">
        <v>209</v>
      </c>
    </row>
    <row r="13" spans="1:16" ht="12.75">
      <c r="A13" s="23" t="s">
        <v>54</v>
      </c>
      <c r="B13" s="27" t="s">
        <v>22</v>
      </c>
      <c r="C13" s="27" t="s">
        <v>210</v>
      </c>
      <c r="D13" s="23" t="s">
        <v>62</v>
      </c>
      <c r="E13" s="28" t="s">
        <v>211</v>
      </c>
      <c r="F13" s="15" t="s">
        <v>212</v>
      </c>
      <c r="G13" s="29">
        <v>1</v>
      </c>
      <c r="H13" s="30">
        <v>0</v>
      </c>
      <c r="I13" s="30">
        <f>ROUND(ROUND(H13,2)*ROUND(G13,3),2)</f>
        <v>0</v>
      </c>
      <c r="J13" s="15" t="s">
        <v>60</v>
      </c>
      <c r="K13" s="23"/>
      <c r="L13" s="23"/>
      <c r="M13" s="23"/>
      <c r="O13">
        <f>(I13*21)/100</f>
        <v>0</v>
      </c>
      <c r="P13" t="s">
        <v>22</v>
      </c>
    </row>
    <row r="14" spans="1:5" ht="12.75">
      <c r="A14" s="31" t="s">
        <v>61</v>
      </c>
      <c r="E14" s="21" t="s">
        <v>213</v>
      </c>
    </row>
    <row r="15" spans="1:5" ht="12.75">
      <c r="A15" s="32" t="s">
        <v>63</v>
      </c>
      <c r="E15" s="33" t="s">
        <v>214</v>
      </c>
    </row>
    <row r="16" spans="1:5" ht="12.75">
      <c r="A16" t="s">
        <v>64</v>
      </c>
      <c r="E16" s="21" t="s">
        <v>209</v>
      </c>
    </row>
    <row r="17" spans="1:16" ht="12.75">
      <c r="A17" s="23" t="s">
        <v>54</v>
      </c>
      <c r="B17" s="27" t="s">
        <v>21</v>
      </c>
      <c r="C17" s="27" t="s">
        <v>215</v>
      </c>
      <c r="D17" s="23" t="s">
        <v>62</v>
      </c>
      <c r="E17" s="28" t="s">
        <v>216</v>
      </c>
      <c r="F17" s="15" t="s">
        <v>212</v>
      </c>
      <c r="G17" s="29">
        <v>1</v>
      </c>
      <c r="H17" s="30">
        <v>0</v>
      </c>
      <c r="I17" s="30">
        <f>ROUND(ROUND(H17,2)*ROUND(G17,3),2)</f>
        <v>0</v>
      </c>
      <c r="J17" s="15" t="s">
        <v>60</v>
      </c>
      <c r="K17" s="23"/>
      <c r="L17" s="23"/>
      <c r="M17" s="23"/>
      <c r="O17">
        <f>(I17*21)/100</f>
        <v>0</v>
      </c>
      <c r="P17" t="s">
        <v>22</v>
      </c>
    </row>
    <row r="18" spans="1:5" ht="12.75">
      <c r="A18" s="31" t="s">
        <v>61</v>
      </c>
      <c r="E18" s="21" t="s">
        <v>217</v>
      </c>
    </row>
    <row r="19" spans="1:5" ht="12.75">
      <c r="A19" s="32" t="s">
        <v>63</v>
      </c>
      <c r="E19" s="33" t="s">
        <v>214</v>
      </c>
    </row>
    <row r="20" spans="1:5" ht="76.5">
      <c r="A20" t="s">
        <v>64</v>
      </c>
      <c r="E20" s="21" t="s">
        <v>218</v>
      </c>
    </row>
    <row r="21" spans="1:16" ht="12.75">
      <c r="A21" s="23" t="s">
        <v>54</v>
      </c>
      <c r="B21" s="27" t="s">
        <v>32</v>
      </c>
      <c r="C21" s="27" t="s">
        <v>219</v>
      </c>
      <c r="D21" s="23" t="s">
        <v>62</v>
      </c>
      <c r="E21" s="28" t="s">
        <v>220</v>
      </c>
      <c r="F21" s="15" t="s">
        <v>212</v>
      </c>
      <c r="G21" s="29">
        <v>1</v>
      </c>
      <c r="H21" s="30">
        <v>0</v>
      </c>
      <c r="I21" s="30">
        <f>ROUND(ROUND(H21,2)*ROUND(G21,3),2)</f>
        <v>0</v>
      </c>
      <c r="J21" s="15" t="s">
        <v>83</v>
      </c>
      <c r="K21" s="23"/>
      <c r="L21" s="23"/>
      <c r="M21" s="23"/>
      <c r="O21">
        <f>(I21*21)/100</f>
        <v>0</v>
      </c>
      <c r="P21" t="s">
        <v>22</v>
      </c>
    </row>
    <row r="22" spans="1:5" ht="12.75">
      <c r="A22" s="31" t="s">
        <v>61</v>
      </c>
      <c r="E22" s="21" t="s">
        <v>62</v>
      </c>
    </row>
    <row r="23" spans="1:5" ht="12.75">
      <c r="A23" s="32" t="s">
        <v>63</v>
      </c>
      <c r="E23" s="33" t="s">
        <v>62</v>
      </c>
    </row>
    <row r="24" spans="1:5" ht="25.5">
      <c r="A24" t="s">
        <v>64</v>
      </c>
      <c r="E24" s="21" t="s">
        <v>221</v>
      </c>
    </row>
    <row r="25" spans="1:16" ht="12.75">
      <c r="A25" s="23" t="s">
        <v>54</v>
      </c>
      <c r="B25" s="27" t="s">
        <v>222</v>
      </c>
      <c r="C25" s="27" t="s">
        <v>223</v>
      </c>
      <c r="D25" s="23" t="s">
        <v>224</v>
      </c>
      <c r="E25" s="28" t="s">
        <v>225</v>
      </c>
      <c r="F25" s="15" t="s">
        <v>59</v>
      </c>
      <c r="G25" s="29">
        <v>424.878</v>
      </c>
      <c r="H25" s="30">
        <v>0</v>
      </c>
      <c r="I25" s="30">
        <f>ROUND(ROUND(H25,2)*ROUND(G25,3),2)</f>
        <v>0</v>
      </c>
      <c r="J25" s="15" t="s">
        <v>60</v>
      </c>
      <c r="K25" s="23"/>
      <c r="L25" s="23"/>
      <c r="M25" s="23"/>
      <c r="O25">
        <f>(I25*21)/100</f>
        <v>0</v>
      </c>
      <c r="P25" t="s">
        <v>22</v>
      </c>
    </row>
    <row r="26" spans="1:5" ht="12.75">
      <c r="A26" s="31" t="s">
        <v>61</v>
      </c>
      <c r="E26" s="21" t="s">
        <v>226</v>
      </c>
    </row>
    <row r="27" spans="1:5" ht="12.75">
      <c r="A27" s="32" t="s">
        <v>63</v>
      </c>
      <c r="E27" s="33" t="s">
        <v>227</v>
      </c>
    </row>
    <row r="28" spans="1:5" ht="25.5">
      <c r="A28" t="s">
        <v>64</v>
      </c>
      <c r="E28" s="21" t="s">
        <v>228</v>
      </c>
    </row>
    <row r="29" spans="1:16" ht="12.75">
      <c r="A29" s="23" t="s">
        <v>54</v>
      </c>
      <c r="B29" s="27" t="s">
        <v>229</v>
      </c>
      <c r="C29" s="27" t="s">
        <v>223</v>
      </c>
      <c r="D29" s="23" t="s">
        <v>230</v>
      </c>
      <c r="E29" s="28" t="s">
        <v>225</v>
      </c>
      <c r="F29" s="15" t="s">
        <v>59</v>
      </c>
      <c r="G29" s="29">
        <v>42.821</v>
      </c>
      <c r="H29" s="30">
        <v>0</v>
      </c>
      <c r="I29" s="30">
        <f>ROUND(ROUND(H29,2)*ROUND(G29,3),2)</f>
        <v>0</v>
      </c>
      <c r="J29" s="15" t="s">
        <v>60</v>
      </c>
      <c r="K29" s="23"/>
      <c r="L29" s="23"/>
      <c r="M29" s="23"/>
      <c r="O29">
        <f>(I29*21)/100</f>
        <v>0</v>
      </c>
      <c r="P29" t="s">
        <v>22</v>
      </c>
    </row>
    <row r="30" spans="1:5" ht="12.75">
      <c r="A30" s="31" t="s">
        <v>61</v>
      </c>
      <c r="E30" s="21" t="s">
        <v>231</v>
      </c>
    </row>
    <row r="31" spans="1:5" ht="12.75">
      <c r="A31" s="32" t="s">
        <v>63</v>
      </c>
      <c r="E31" s="33" t="s">
        <v>232</v>
      </c>
    </row>
    <row r="32" spans="1:5" ht="25.5">
      <c r="A32" t="s">
        <v>64</v>
      </c>
      <c r="E32" s="21" t="s">
        <v>228</v>
      </c>
    </row>
    <row r="33" spans="1:16" ht="12.75">
      <c r="A33" s="23" t="s">
        <v>54</v>
      </c>
      <c r="B33" s="27" t="s">
        <v>233</v>
      </c>
      <c r="C33" s="27" t="s">
        <v>223</v>
      </c>
      <c r="D33" s="23" t="s">
        <v>234</v>
      </c>
      <c r="E33" s="28" t="s">
        <v>225</v>
      </c>
      <c r="F33" s="15" t="s">
        <v>59</v>
      </c>
      <c r="G33" s="29">
        <v>17.5</v>
      </c>
      <c r="H33" s="30">
        <v>0</v>
      </c>
      <c r="I33" s="30">
        <f>ROUND(ROUND(H33,2)*ROUND(G33,3),2)</f>
        <v>0</v>
      </c>
      <c r="J33" s="15" t="s">
        <v>60</v>
      </c>
      <c r="K33" s="23"/>
      <c r="L33" s="23"/>
      <c r="M33" s="23"/>
      <c r="O33">
        <f>(I33*21)/100</f>
        <v>0</v>
      </c>
      <c r="P33" t="s">
        <v>22</v>
      </c>
    </row>
    <row r="34" spans="1:5" ht="12.75">
      <c r="A34" s="31" t="s">
        <v>61</v>
      </c>
      <c r="E34" s="21" t="s">
        <v>235</v>
      </c>
    </row>
    <row r="35" spans="1:5" ht="12.75">
      <c r="A35" s="32" t="s">
        <v>63</v>
      </c>
      <c r="E35" s="33" t="s">
        <v>236</v>
      </c>
    </row>
    <row r="36" spans="1:5" ht="25.5">
      <c r="A36" t="s">
        <v>64</v>
      </c>
      <c r="E36" s="21" t="s">
        <v>228</v>
      </c>
    </row>
    <row r="37" spans="1:18" ht="12.75" customHeight="1">
      <c r="A37" t="s">
        <v>52</v>
      </c>
      <c r="C37" s="34" t="s">
        <v>28</v>
      </c>
      <c r="E37" s="25" t="s">
        <v>79</v>
      </c>
      <c r="I37" s="35">
        <f>0+Q37</f>
        <v>0</v>
      </c>
      <c r="O37">
        <f>0+R37</f>
        <v>0</v>
      </c>
      <c r="Q37">
        <f>0+I38+I42+I46+I50+I54+I58+I62+I66+I70</f>
        <v>0</v>
      </c>
      <c r="R37">
        <f>0+O38+O42+O46+O50+O54+O58+O62+O66+O70</f>
        <v>0</v>
      </c>
    </row>
    <row r="38" spans="1:16" ht="12.75">
      <c r="A38" s="23" t="s">
        <v>54</v>
      </c>
      <c r="B38" s="27" t="s">
        <v>34</v>
      </c>
      <c r="C38" s="27" t="s">
        <v>237</v>
      </c>
      <c r="D38" s="23" t="s">
        <v>62</v>
      </c>
      <c r="E38" s="28" t="s">
        <v>238</v>
      </c>
      <c r="F38" s="15" t="s">
        <v>171</v>
      </c>
      <c r="G38" s="29">
        <v>40</v>
      </c>
      <c r="H38" s="30">
        <v>0</v>
      </c>
      <c r="I38" s="30">
        <f>ROUND(ROUND(H38,2)*ROUND(G38,3),2)</f>
        <v>0</v>
      </c>
      <c r="J38" s="15" t="s">
        <v>83</v>
      </c>
      <c r="K38" s="23"/>
      <c r="L38" s="23"/>
      <c r="M38" s="23"/>
      <c r="O38">
        <f>(I38*21)/100</f>
        <v>0</v>
      </c>
      <c r="P38" t="s">
        <v>22</v>
      </c>
    </row>
    <row r="39" spans="1:5" ht="12.75">
      <c r="A39" s="31" t="s">
        <v>61</v>
      </c>
      <c r="E39" s="21" t="s">
        <v>62</v>
      </c>
    </row>
    <row r="40" spans="1:5" ht="12.75">
      <c r="A40" s="32" t="s">
        <v>63</v>
      </c>
      <c r="E40" s="33" t="s">
        <v>239</v>
      </c>
    </row>
    <row r="41" spans="1:5" ht="38.25">
      <c r="A41" t="s">
        <v>64</v>
      </c>
      <c r="E41" s="21" t="s">
        <v>240</v>
      </c>
    </row>
    <row r="42" spans="1:16" ht="12.75">
      <c r="A42" s="23" t="s">
        <v>54</v>
      </c>
      <c r="B42" s="27" t="s">
        <v>36</v>
      </c>
      <c r="C42" s="27" t="s">
        <v>241</v>
      </c>
      <c r="D42" s="23" t="s">
        <v>62</v>
      </c>
      <c r="E42" s="28" t="s">
        <v>242</v>
      </c>
      <c r="F42" s="15" t="s">
        <v>103</v>
      </c>
      <c r="G42" s="29">
        <v>50</v>
      </c>
      <c r="H42" s="30">
        <v>0</v>
      </c>
      <c r="I42" s="30">
        <f>ROUND(ROUND(H42,2)*ROUND(G42,3),2)</f>
        <v>0</v>
      </c>
      <c r="J42" s="15" t="s">
        <v>83</v>
      </c>
      <c r="K42" s="23"/>
      <c r="L42" s="23"/>
      <c r="M42" s="23"/>
      <c r="O42">
        <f>(I42*21)/100</f>
        <v>0</v>
      </c>
      <c r="P42" t="s">
        <v>22</v>
      </c>
    </row>
    <row r="43" spans="1:5" ht="25.5">
      <c r="A43" s="31" t="s">
        <v>61</v>
      </c>
      <c r="E43" s="21" t="s">
        <v>243</v>
      </c>
    </row>
    <row r="44" spans="1:5" ht="12.75">
      <c r="A44" s="32" t="s">
        <v>63</v>
      </c>
      <c r="E44" s="33" t="s">
        <v>244</v>
      </c>
    </row>
    <row r="45" spans="1:5" ht="38.25">
      <c r="A45" t="s">
        <v>64</v>
      </c>
      <c r="E45" s="21" t="s">
        <v>245</v>
      </c>
    </row>
    <row r="46" spans="1:16" ht="12.75">
      <c r="A46" s="23" t="s">
        <v>54</v>
      </c>
      <c r="B46" s="27" t="s">
        <v>106</v>
      </c>
      <c r="C46" s="27" t="s">
        <v>246</v>
      </c>
      <c r="D46" s="23" t="s">
        <v>62</v>
      </c>
      <c r="E46" s="28" t="s">
        <v>247</v>
      </c>
      <c r="F46" s="15" t="s">
        <v>82</v>
      </c>
      <c r="G46" s="29">
        <v>8.75</v>
      </c>
      <c r="H46" s="30">
        <v>0</v>
      </c>
      <c r="I46" s="30">
        <f>ROUND(ROUND(H46,2)*ROUND(G46,3),2)</f>
        <v>0</v>
      </c>
      <c r="J46" s="15" t="s">
        <v>83</v>
      </c>
      <c r="K46" s="23"/>
      <c r="L46" s="23"/>
      <c r="M46" s="23"/>
      <c r="O46">
        <f>(I46*21)/100</f>
        <v>0</v>
      </c>
      <c r="P46" t="s">
        <v>22</v>
      </c>
    </row>
    <row r="47" spans="1:5" ht="12.75">
      <c r="A47" s="31" t="s">
        <v>61</v>
      </c>
      <c r="E47" s="21" t="s">
        <v>248</v>
      </c>
    </row>
    <row r="48" spans="1:5" ht="12.75">
      <c r="A48" s="32" t="s">
        <v>63</v>
      </c>
      <c r="E48" s="33" t="s">
        <v>249</v>
      </c>
    </row>
    <row r="49" spans="1:5" ht="63.75">
      <c r="A49" t="s">
        <v>64</v>
      </c>
      <c r="E49" s="21" t="s">
        <v>89</v>
      </c>
    </row>
    <row r="50" spans="1:16" ht="12.75">
      <c r="A50" s="23" t="s">
        <v>54</v>
      </c>
      <c r="B50" s="27" t="s">
        <v>110</v>
      </c>
      <c r="C50" s="27" t="s">
        <v>250</v>
      </c>
      <c r="D50" s="23" t="s">
        <v>62</v>
      </c>
      <c r="E50" s="28" t="s">
        <v>251</v>
      </c>
      <c r="F50" s="15" t="s">
        <v>82</v>
      </c>
      <c r="G50" s="29">
        <v>212.439</v>
      </c>
      <c r="H50" s="30">
        <v>0</v>
      </c>
      <c r="I50" s="30">
        <f>ROUND(ROUND(H50,2)*ROUND(G50,3),2)</f>
        <v>0</v>
      </c>
      <c r="J50" s="15" t="s">
        <v>83</v>
      </c>
      <c r="K50" s="23"/>
      <c r="L50" s="23"/>
      <c r="M50" s="23"/>
      <c r="O50">
        <f>(I50*21)/100</f>
        <v>0</v>
      </c>
      <c r="P50" t="s">
        <v>22</v>
      </c>
    </row>
    <row r="51" spans="1:5" ht="12.75">
      <c r="A51" s="31" t="s">
        <v>61</v>
      </c>
      <c r="E51" s="21" t="s">
        <v>62</v>
      </c>
    </row>
    <row r="52" spans="1:5" ht="12.75">
      <c r="A52" s="32" t="s">
        <v>63</v>
      </c>
      <c r="E52" s="33" t="s">
        <v>252</v>
      </c>
    </row>
    <row r="53" spans="1:5" ht="318.75">
      <c r="A53" t="s">
        <v>64</v>
      </c>
      <c r="E53" s="21" t="s">
        <v>253</v>
      </c>
    </row>
    <row r="54" spans="1:16" ht="12.75">
      <c r="A54" s="23" t="s">
        <v>54</v>
      </c>
      <c r="B54" s="27" t="s">
        <v>39</v>
      </c>
      <c r="C54" s="27" t="s">
        <v>254</v>
      </c>
      <c r="D54" s="23" t="s">
        <v>62</v>
      </c>
      <c r="E54" s="28" t="s">
        <v>255</v>
      </c>
      <c r="F54" s="15" t="s">
        <v>82</v>
      </c>
      <c r="G54" s="29">
        <v>15</v>
      </c>
      <c r="H54" s="30">
        <v>0</v>
      </c>
      <c r="I54" s="30">
        <f>ROUND(ROUND(H54,2)*ROUND(G54,3),2)</f>
        <v>0</v>
      </c>
      <c r="J54" s="15" t="s">
        <v>83</v>
      </c>
      <c r="K54" s="23"/>
      <c r="L54" s="23"/>
      <c r="M54" s="23"/>
      <c r="O54">
        <f>(I54*21)/100</f>
        <v>0</v>
      </c>
      <c r="P54" t="s">
        <v>22</v>
      </c>
    </row>
    <row r="55" spans="1:5" ht="12.75">
      <c r="A55" s="31" t="s">
        <v>61</v>
      </c>
      <c r="E55" s="21" t="s">
        <v>256</v>
      </c>
    </row>
    <row r="56" spans="1:5" ht="12.75">
      <c r="A56" s="32" t="s">
        <v>63</v>
      </c>
      <c r="E56" s="33" t="s">
        <v>257</v>
      </c>
    </row>
    <row r="57" spans="1:5" ht="293.25">
      <c r="A57" t="s">
        <v>64</v>
      </c>
      <c r="E57" s="21" t="s">
        <v>258</v>
      </c>
    </row>
    <row r="58" spans="1:16" ht="12.75">
      <c r="A58" s="23" t="s">
        <v>54</v>
      </c>
      <c r="B58" s="27" t="s">
        <v>41</v>
      </c>
      <c r="C58" s="27" t="s">
        <v>259</v>
      </c>
      <c r="D58" s="23" t="s">
        <v>62</v>
      </c>
      <c r="E58" s="28" t="s">
        <v>260</v>
      </c>
      <c r="F58" s="15" t="s">
        <v>82</v>
      </c>
      <c r="G58" s="29">
        <v>1.6</v>
      </c>
      <c r="H58" s="30">
        <v>0</v>
      </c>
      <c r="I58" s="30">
        <f>ROUND(ROUND(H58,2)*ROUND(G58,3),2)</f>
        <v>0</v>
      </c>
      <c r="J58" s="15" t="s">
        <v>83</v>
      </c>
      <c r="K58" s="23"/>
      <c r="L58" s="23"/>
      <c r="M58" s="23"/>
      <c r="O58">
        <f>(I58*21)/100</f>
        <v>0</v>
      </c>
      <c r="P58" t="s">
        <v>22</v>
      </c>
    </row>
    <row r="59" spans="1:5" ht="12.75">
      <c r="A59" s="31" t="s">
        <v>61</v>
      </c>
      <c r="E59" s="21" t="s">
        <v>261</v>
      </c>
    </row>
    <row r="60" spans="1:5" ht="12.75">
      <c r="A60" s="32" t="s">
        <v>63</v>
      </c>
      <c r="E60" s="33" t="s">
        <v>262</v>
      </c>
    </row>
    <row r="61" spans="1:5" ht="306">
      <c r="A61" t="s">
        <v>64</v>
      </c>
      <c r="E61" s="21" t="s">
        <v>263</v>
      </c>
    </row>
    <row r="62" spans="1:16" ht="12.75">
      <c r="A62" s="23" t="s">
        <v>54</v>
      </c>
      <c r="B62" s="27" t="s">
        <v>43</v>
      </c>
      <c r="C62" s="27" t="s">
        <v>264</v>
      </c>
      <c r="D62" s="23" t="s">
        <v>62</v>
      </c>
      <c r="E62" s="28" t="s">
        <v>265</v>
      </c>
      <c r="F62" s="15" t="s">
        <v>171</v>
      </c>
      <c r="G62" s="29">
        <v>250</v>
      </c>
      <c r="H62" s="30">
        <v>0</v>
      </c>
      <c r="I62" s="30">
        <f>ROUND(ROUND(H62,2)*ROUND(G62,3),2)</f>
        <v>0</v>
      </c>
      <c r="J62" s="15" t="s">
        <v>83</v>
      </c>
      <c r="K62" s="23"/>
      <c r="L62" s="23"/>
      <c r="M62" s="23"/>
      <c r="O62">
        <f>(I62*21)/100</f>
        <v>0</v>
      </c>
      <c r="P62" t="s">
        <v>22</v>
      </c>
    </row>
    <row r="63" spans="1:5" ht="12.75">
      <c r="A63" s="31" t="s">
        <v>61</v>
      </c>
      <c r="E63" s="21" t="s">
        <v>62</v>
      </c>
    </row>
    <row r="64" spans="1:5" ht="12.75">
      <c r="A64" s="32" t="s">
        <v>63</v>
      </c>
      <c r="E64" s="33" t="s">
        <v>266</v>
      </c>
    </row>
    <row r="65" spans="1:5" ht="38.25">
      <c r="A65" t="s">
        <v>64</v>
      </c>
      <c r="E65" s="21" t="s">
        <v>267</v>
      </c>
    </row>
    <row r="66" spans="1:16" ht="12.75">
      <c r="A66" s="23" t="s">
        <v>54</v>
      </c>
      <c r="B66" s="27" t="s">
        <v>48</v>
      </c>
      <c r="C66" s="27" t="s">
        <v>268</v>
      </c>
      <c r="D66" s="23" t="s">
        <v>62</v>
      </c>
      <c r="E66" s="28" t="s">
        <v>269</v>
      </c>
      <c r="F66" s="15" t="s">
        <v>171</v>
      </c>
      <c r="G66" s="29">
        <v>100</v>
      </c>
      <c r="H66" s="30">
        <v>0</v>
      </c>
      <c r="I66" s="30">
        <f>ROUND(ROUND(H66,2)*ROUND(G66,3),2)</f>
        <v>0</v>
      </c>
      <c r="J66" s="15" t="s">
        <v>83</v>
      </c>
      <c r="K66" s="23"/>
      <c r="L66" s="23"/>
      <c r="M66" s="23"/>
      <c r="O66">
        <f>(I66*21)/100</f>
        <v>0</v>
      </c>
      <c r="P66" t="s">
        <v>22</v>
      </c>
    </row>
    <row r="67" spans="1:5" ht="12.75">
      <c r="A67" s="31" t="s">
        <v>61</v>
      </c>
      <c r="E67" s="21" t="s">
        <v>62</v>
      </c>
    </row>
    <row r="68" spans="1:5" ht="12.75">
      <c r="A68" s="32" t="s">
        <v>63</v>
      </c>
      <c r="E68" s="33" t="s">
        <v>270</v>
      </c>
    </row>
    <row r="69" spans="1:5" ht="38.25">
      <c r="A69" t="s">
        <v>64</v>
      </c>
      <c r="E69" s="21" t="s">
        <v>271</v>
      </c>
    </row>
    <row r="70" spans="1:16" ht="12.75">
      <c r="A70" s="23" t="s">
        <v>54</v>
      </c>
      <c r="B70" s="27" t="s">
        <v>49</v>
      </c>
      <c r="C70" s="27" t="s">
        <v>272</v>
      </c>
      <c r="D70" s="23" t="s">
        <v>62</v>
      </c>
      <c r="E70" s="28" t="s">
        <v>273</v>
      </c>
      <c r="F70" s="15" t="s">
        <v>171</v>
      </c>
      <c r="G70" s="29">
        <v>100</v>
      </c>
      <c r="H70" s="30">
        <v>0</v>
      </c>
      <c r="I70" s="30">
        <f>ROUND(ROUND(H70,2)*ROUND(G70,3),2)</f>
        <v>0</v>
      </c>
      <c r="J70" s="15" t="s">
        <v>83</v>
      </c>
      <c r="K70" s="23"/>
      <c r="L70" s="23"/>
      <c r="M70" s="23"/>
      <c r="O70">
        <f>(I70*21)/100</f>
        <v>0</v>
      </c>
      <c r="P70" t="s">
        <v>22</v>
      </c>
    </row>
    <row r="71" spans="1:5" ht="12.75">
      <c r="A71" s="31" t="s">
        <v>61</v>
      </c>
      <c r="E71" s="21" t="s">
        <v>62</v>
      </c>
    </row>
    <row r="72" spans="1:5" ht="12.75">
      <c r="A72" s="32" t="s">
        <v>63</v>
      </c>
      <c r="E72" s="33" t="s">
        <v>270</v>
      </c>
    </row>
    <row r="73" spans="1:5" ht="25.5">
      <c r="A73" t="s">
        <v>64</v>
      </c>
      <c r="E73" s="21" t="s">
        <v>274</v>
      </c>
    </row>
    <row r="74" spans="1:18" ht="12.75" customHeight="1">
      <c r="A74" t="s">
        <v>52</v>
      </c>
      <c r="C74" s="34" t="s">
        <v>22</v>
      </c>
      <c r="E74" s="25" t="s">
        <v>275</v>
      </c>
      <c r="I74" s="35">
        <f>0+Q74</f>
        <v>0</v>
      </c>
      <c r="O74">
        <f>0+R74</f>
        <v>0</v>
      </c>
      <c r="Q74">
        <f>0+I75+I79+I83+I87+I91+I95+I99+I103+I107</f>
        <v>0</v>
      </c>
      <c r="R74">
        <f>0+O75+O79+O83+O87+O91+O95+O99+O103+O107</f>
        <v>0</v>
      </c>
    </row>
    <row r="75" spans="1:16" ht="12.75">
      <c r="A75" s="23" t="s">
        <v>54</v>
      </c>
      <c r="B75" s="27" t="s">
        <v>50</v>
      </c>
      <c r="C75" s="27" t="s">
        <v>276</v>
      </c>
      <c r="D75" s="23" t="s">
        <v>62</v>
      </c>
      <c r="E75" s="28" t="s">
        <v>277</v>
      </c>
      <c r="F75" s="15" t="s">
        <v>103</v>
      </c>
      <c r="G75" s="29">
        <v>16</v>
      </c>
      <c r="H75" s="30">
        <v>0</v>
      </c>
      <c r="I75" s="30">
        <f>ROUND(ROUND(H75,2)*ROUND(G75,3),2)</f>
        <v>0</v>
      </c>
      <c r="J75" s="15" t="s">
        <v>83</v>
      </c>
      <c r="K75" s="23"/>
      <c r="L75" s="23"/>
      <c r="M75" s="23"/>
      <c r="O75">
        <f>(I75*21)/100</f>
        <v>0</v>
      </c>
      <c r="P75" t="s">
        <v>22</v>
      </c>
    </row>
    <row r="76" spans="1:5" ht="12.75">
      <c r="A76" s="31" t="s">
        <v>61</v>
      </c>
      <c r="E76" s="21" t="s">
        <v>278</v>
      </c>
    </row>
    <row r="77" spans="1:5" ht="12.75">
      <c r="A77" s="32" t="s">
        <v>63</v>
      </c>
      <c r="E77" s="33" t="s">
        <v>279</v>
      </c>
    </row>
    <row r="78" spans="1:5" ht="165.75">
      <c r="A78" t="s">
        <v>64</v>
      </c>
      <c r="E78" s="21" t="s">
        <v>280</v>
      </c>
    </row>
    <row r="79" spans="1:16" ht="12.75">
      <c r="A79" s="23" t="s">
        <v>54</v>
      </c>
      <c r="B79" s="27" t="s">
        <v>135</v>
      </c>
      <c r="C79" s="27" t="s">
        <v>281</v>
      </c>
      <c r="D79" s="23" t="s">
        <v>62</v>
      </c>
      <c r="E79" s="28" t="s">
        <v>282</v>
      </c>
      <c r="F79" s="15" t="s">
        <v>103</v>
      </c>
      <c r="G79" s="29">
        <v>198</v>
      </c>
      <c r="H79" s="30">
        <v>0</v>
      </c>
      <c r="I79" s="30">
        <f>ROUND(ROUND(H79,2)*ROUND(G79,3),2)</f>
        <v>0</v>
      </c>
      <c r="J79" s="15" t="s">
        <v>83</v>
      </c>
      <c r="K79" s="23"/>
      <c r="L79" s="23"/>
      <c r="M79" s="23"/>
      <c r="O79">
        <f>(I79*21)/100</f>
        <v>0</v>
      </c>
      <c r="P79" t="s">
        <v>22</v>
      </c>
    </row>
    <row r="80" spans="1:5" ht="12.75">
      <c r="A80" s="31" t="s">
        <v>61</v>
      </c>
      <c r="E80" s="21" t="s">
        <v>283</v>
      </c>
    </row>
    <row r="81" spans="1:5" ht="12.75">
      <c r="A81" s="32" t="s">
        <v>63</v>
      </c>
      <c r="E81" s="33" t="s">
        <v>284</v>
      </c>
    </row>
    <row r="82" spans="1:5" ht="63.75">
      <c r="A82" t="s">
        <v>64</v>
      </c>
      <c r="E82" s="21" t="s">
        <v>285</v>
      </c>
    </row>
    <row r="83" spans="1:16" ht="12.75">
      <c r="A83" s="23" t="s">
        <v>54</v>
      </c>
      <c r="B83" s="27" t="s">
        <v>143</v>
      </c>
      <c r="C83" s="27" t="s">
        <v>286</v>
      </c>
      <c r="D83" s="23" t="s">
        <v>62</v>
      </c>
      <c r="E83" s="28" t="s">
        <v>287</v>
      </c>
      <c r="F83" s="15" t="s">
        <v>103</v>
      </c>
      <c r="G83" s="29">
        <v>92</v>
      </c>
      <c r="H83" s="30">
        <v>0</v>
      </c>
      <c r="I83" s="30">
        <f>ROUND(ROUND(H83,2)*ROUND(G83,3),2)</f>
        <v>0</v>
      </c>
      <c r="J83" s="15" t="s">
        <v>83</v>
      </c>
      <c r="K83" s="23"/>
      <c r="L83" s="23"/>
      <c r="M83" s="23"/>
      <c r="O83">
        <f>(I83*21)/100</f>
        <v>0</v>
      </c>
      <c r="P83" t="s">
        <v>22</v>
      </c>
    </row>
    <row r="84" spans="1:5" ht="12.75">
      <c r="A84" s="31" t="s">
        <v>61</v>
      </c>
      <c r="E84" s="21" t="s">
        <v>288</v>
      </c>
    </row>
    <row r="85" spans="1:5" ht="12.75">
      <c r="A85" s="32" t="s">
        <v>63</v>
      </c>
      <c r="E85" s="33" t="s">
        <v>289</v>
      </c>
    </row>
    <row r="86" spans="1:5" ht="63.75">
      <c r="A86" t="s">
        <v>64</v>
      </c>
      <c r="E86" s="21" t="s">
        <v>285</v>
      </c>
    </row>
    <row r="87" spans="1:16" ht="12.75">
      <c r="A87" s="23" t="s">
        <v>54</v>
      </c>
      <c r="B87" s="27" t="s">
        <v>148</v>
      </c>
      <c r="C87" s="27" t="s">
        <v>290</v>
      </c>
      <c r="D87" s="23" t="s">
        <v>62</v>
      </c>
      <c r="E87" s="28" t="s">
        <v>291</v>
      </c>
      <c r="F87" s="15" t="s">
        <v>103</v>
      </c>
      <c r="G87" s="29">
        <v>94</v>
      </c>
      <c r="H87" s="30">
        <v>0</v>
      </c>
      <c r="I87" s="30">
        <f>ROUND(ROUND(H87,2)*ROUND(G87,3),2)</f>
        <v>0</v>
      </c>
      <c r="J87" s="15" t="s">
        <v>83</v>
      </c>
      <c r="K87" s="23"/>
      <c r="L87" s="23"/>
      <c r="M87" s="23"/>
      <c r="O87">
        <f>(I87*21)/100</f>
        <v>0</v>
      </c>
      <c r="P87" t="s">
        <v>22</v>
      </c>
    </row>
    <row r="88" spans="1:5" ht="12.75">
      <c r="A88" s="31" t="s">
        <v>61</v>
      </c>
      <c r="E88" s="21" t="s">
        <v>292</v>
      </c>
    </row>
    <row r="89" spans="1:5" ht="12.75">
      <c r="A89" s="32" t="s">
        <v>63</v>
      </c>
      <c r="E89" s="33" t="s">
        <v>293</v>
      </c>
    </row>
    <row r="90" spans="1:5" ht="63.75">
      <c r="A90" t="s">
        <v>64</v>
      </c>
      <c r="E90" s="21" t="s">
        <v>285</v>
      </c>
    </row>
    <row r="91" spans="1:16" ht="12.75">
      <c r="A91" s="23" t="s">
        <v>54</v>
      </c>
      <c r="B91" s="27" t="s">
        <v>153</v>
      </c>
      <c r="C91" s="27" t="s">
        <v>294</v>
      </c>
      <c r="D91" s="23" t="s">
        <v>62</v>
      </c>
      <c r="E91" s="28" t="s">
        <v>295</v>
      </c>
      <c r="F91" s="15" t="s">
        <v>103</v>
      </c>
      <c r="G91" s="29">
        <v>169</v>
      </c>
      <c r="H91" s="30">
        <v>0</v>
      </c>
      <c r="I91" s="30">
        <f>ROUND(ROUND(H91,2)*ROUND(G91,3),2)</f>
        <v>0</v>
      </c>
      <c r="J91" s="15" t="s">
        <v>83</v>
      </c>
      <c r="K91" s="23"/>
      <c r="L91" s="23"/>
      <c r="M91" s="23"/>
      <c r="O91">
        <f>(I91*21)/100</f>
        <v>0</v>
      </c>
      <c r="P91" t="s">
        <v>22</v>
      </c>
    </row>
    <row r="92" spans="1:5" ht="12.75">
      <c r="A92" s="31" t="s">
        <v>61</v>
      </c>
      <c r="E92" s="21" t="s">
        <v>296</v>
      </c>
    </row>
    <row r="93" spans="1:5" ht="12.75">
      <c r="A93" s="32" t="s">
        <v>63</v>
      </c>
      <c r="E93" s="33" t="s">
        <v>297</v>
      </c>
    </row>
    <row r="94" spans="1:5" ht="63.75">
      <c r="A94" t="s">
        <v>64</v>
      </c>
      <c r="E94" s="21" t="s">
        <v>298</v>
      </c>
    </row>
    <row r="95" spans="1:16" ht="12.75">
      <c r="A95" s="23" t="s">
        <v>54</v>
      </c>
      <c r="B95" s="27" t="s">
        <v>157</v>
      </c>
      <c r="C95" s="27" t="s">
        <v>299</v>
      </c>
      <c r="D95" s="23" t="s">
        <v>62</v>
      </c>
      <c r="E95" s="28" t="s">
        <v>300</v>
      </c>
      <c r="F95" s="15" t="s">
        <v>103</v>
      </c>
      <c r="G95" s="29">
        <v>43</v>
      </c>
      <c r="H95" s="30">
        <v>0</v>
      </c>
      <c r="I95" s="30">
        <f>ROUND(ROUND(H95,2)*ROUND(G95,3),2)</f>
        <v>0</v>
      </c>
      <c r="J95" s="15" t="s">
        <v>83</v>
      </c>
      <c r="K95" s="23"/>
      <c r="L95" s="23"/>
      <c r="M95" s="23"/>
      <c r="O95">
        <f>(I95*21)/100</f>
        <v>0</v>
      </c>
      <c r="P95" t="s">
        <v>22</v>
      </c>
    </row>
    <row r="96" spans="1:5" ht="12.75">
      <c r="A96" s="31" t="s">
        <v>61</v>
      </c>
      <c r="E96" s="21" t="s">
        <v>301</v>
      </c>
    </row>
    <row r="97" spans="1:5" ht="12.75">
      <c r="A97" s="32" t="s">
        <v>63</v>
      </c>
      <c r="E97" s="33" t="s">
        <v>302</v>
      </c>
    </row>
    <row r="98" spans="1:5" ht="63.75">
      <c r="A98" t="s">
        <v>64</v>
      </c>
      <c r="E98" s="21" t="s">
        <v>298</v>
      </c>
    </row>
    <row r="99" spans="1:16" ht="12.75">
      <c r="A99" s="23" t="s">
        <v>54</v>
      </c>
      <c r="B99" s="27" t="s">
        <v>160</v>
      </c>
      <c r="C99" s="27" t="s">
        <v>303</v>
      </c>
      <c r="D99" s="23" t="s">
        <v>62</v>
      </c>
      <c r="E99" s="28" t="s">
        <v>304</v>
      </c>
      <c r="F99" s="15" t="s">
        <v>82</v>
      </c>
      <c r="G99" s="29">
        <v>12.362</v>
      </c>
      <c r="H99" s="30">
        <v>0</v>
      </c>
      <c r="I99" s="30">
        <f>ROUND(ROUND(H99,2)*ROUND(G99,3),2)</f>
        <v>0</v>
      </c>
      <c r="J99" s="15" t="s">
        <v>83</v>
      </c>
      <c r="K99" s="23"/>
      <c r="L99" s="23"/>
      <c r="M99" s="23"/>
      <c r="O99">
        <f>(I99*21)/100</f>
        <v>0</v>
      </c>
      <c r="P99" t="s">
        <v>22</v>
      </c>
    </row>
    <row r="100" spans="1:5" ht="25.5">
      <c r="A100" s="31" t="s">
        <v>61</v>
      </c>
      <c r="E100" s="21" t="s">
        <v>305</v>
      </c>
    </row>
    <row r="101" spans="1:5" ht="12.75">
      <c r="A101" s="32" t="s">
        <v>63</v>
      </c>
      <c r="E101" s="33" t="s">
        <v>306</v>
      </c>
    </row>
    <row r="102" spans="1:5" ht="114.75">
      <c r="A102" t="s">
        <v>64</v>
      </c>
      <c r="E102" s="21" t="s">
        <v>307</v>
      </c>
    </row>
    <row r="103" spans="1:16" ht="25.5">
      <c r="A103" s="23" t="s">
        <v>54</v>
      </c>
      <c r="B103" s="27" t="s">
        <v>164</v>
      </c>
      <c r="C103" s="27" t="s">
        <v>308</v>
      </c>
      <c r="D103" s="23" t="s">
        <v>62</v>
      </c>
      <c r="E103" s="28" t="s">
        <v>309</v>
      </c>
      <c r="F103" s="15" t="s">
        <v>127</v>
      </c>
      <c r="G103" s="29">
        <v>56</v>
      </c>
      <c r="H103" s="30">
        <v>0</v>
      </c>
      <c r="I103" s="30">
        <f>ROUND(ROUND(H103,2)*ROUND(G103,3),2)</f>
        <v>0</v>
      </c>
      <c r="J103" s="15" t="s">
        <v>83</v>
      </c>
      <c r="K103" s="23"/>
      <c r="L103" s="23"/>
      <c r="M103" s="23"/>
      <c r="O103">
        <f>(I103*21)/100</f>
        <v>0</v>
      </c>
      <c r="P103" t="s">
        <v>22</v>
      </c>
    </row>
    <row r="104" spans="1:5" ht="12.75">
      <c r="A104" s="31" t="s">
        <v>61</v>
      </c>
      <c r="E104" s="21" t="s">
        <v>310</v>
      </c>
    </row>
    <row r="105" spans="1:5" ht="12.75">
      <c r="A105" s="32" t="s">
        <v>63</v>
      </c>
      <c r="E105" s="33" t="s">
        <v>311</v>
      </c>
    </row>
    <row r="106" spans="1:5" ht="51">
      <c r="A106" t="s">
        <v>64</v>
      </c>
      <c r="E106" s="21" t="s">
        <v>312</v>
      </c>
    </row>
    <row r="107" spans="1:16" ht="12.75">
      <c r="A107" s="23" t="s">
        <v>54</v>
      </c>
      <c r="B107" s="27" t="s">
        <v>168</v>
      </c>
      <c r="C107" s="27" t="s">
        <v>313</v>
      </c>
      <c r="D107" s="23" t="s">
        <v>62</v>
      </c>
      <c r="E107" s="28" t="s">
        <v>314</v>
      </c>
      <c r="F107" s="15" t="s">
        <v>103</v>
      </c>
      <c r="G107" s="29">
        <v>241</v>
      </c>
      <c r="H107" s="30">
        <v>0</v>
      </c>
      <c r="I107" s="30">
        <f>ROUND(ROUND(H107,2)*ROUND(G107,3),2)</f>
        <v>0</v>
      </c>
      <c r="J107" s="15" t="s">
        <v>60</v>
      </c>
      <c r="K107" s="23"/>
      <c r="L107" s="23"/>
      <c r="M107" s="23"/>
      <c r="O107">
        <f>(I107*21)/100</f>
        <v>0</v>
      </c>
      <c r="P107" t="s">
        <v>22</v>
      </c>
    </row>
    <row r="108" spans="1:5" ht="12.75">
      <c r="A108" s="31" t="s">
        <v>61</v>
      </c>
      <c r="E108" s="21" t="s">
        <v>315</v>
      </c>
    </row>
    <row r="109" spans="1:5" ht="12.75">
      <c r="A109" s="32" t="s">
        <v>63</v>
      </c>
      <c r="E109" s="33" t="s">
        <v>316</v>
      </c>
    </row>
    <row r="110" spans="1:5" ht="12.75">
      <c r="A110" t="s">
        <v>64</v>
      </c>
      <c r="E110" s="21" t="s">
        <v>317</v>
      </c>
    </row>
    <row r="111" spans="1:18" ht="12.75" customHeight="1">
      <c r="A111" t="s">
        <v>52</v>
      </c>
      <c r="C111" s="34" t="s">
        <v>21</v>
      </c>
      <c r="E111" s="25" t="s">
        <v>318</v>
      </c>
      <c r="I111" s="35">
        <f>0+Q111</f>
        <v>0</v>
      </c>
      <c r="O111">
        <f>0+R111</f>
        <v>0</v>
      </c>
      <c r="Q111">
        <f>0+I112+I116+I120+I124+I128+I132+I136</f>
        <v>0</v>
      </c>
      <c r="R111">
        <f>0+O112+O116+O120+O124+O128+O132+O136</f>
        <v>0</v>
      </c>
    </row>
    <row r="112" spans="1:16" ht="12.75">
      <c r="A112" s="23" t="s">
        <v>54</v>
      </c>
      <c r="B112" s="27" t="s">
        <v>174</v>
      </c>
      <c r="C112" s="27" t="s">
        <v>319</v>
      </c>
      <c r="D112" s="23" t="s">
        <v>62</v>
      </c>
      <c r="E112" s="28" t="s">
        <v>320</v>
      </c>
      <c r="F112" s="15" t="s">
        <v>82</v>
      </c>
      <c r="G112" s="29">
        <v>23.4</v>
      </c>
      <c r="H112" s="30">
        <v>0</v>
      </c>
      <c r="I112" s="30">
        <f>ROUND(ROUND(H112,2)*ROUND(G112,3),2)</f>
        <v>0</v>
      </c>
      <c r="J112" s="15" t="s">
        <v>83</v>
      </c>
      <c r="K112" s="23"/>
      <c r="L112" s="23"/>
      <c r="M112" s="23"/>
      <c r="O112">
        <f>(I112*21)/100</f>
        <v>0</v>
      </c>
      <c r="P112" t="s">
        <v>22</v>
      </c>
    </row>
    <row r="113" spans="1:5" ht="12.75">
      <c r="A113" s="31" t="s">
        <v>61</v>
      </c>
      <c r="E113" s="21" t="s">
        <v>321</v>
      </c>
    </row>
    <row r="114" spans="1:5" ht="12.75">
      <c r="A114" s="32" t="s">
        <v>63</v>
      </c>
      <c r="E114" s="33" t="s">
        <v>322</v>
      </c>
    </row>
    <row r="115" spans="1:5" ht="395.25">
      <c r="A115" t="s">
        <v>64</v>
      </c>
      <c r="E115" s="21" t="s">
        <v>323</v>
      </c>
    </row>
    <row r="116" spans="1:16" ht="12.75">
      <c r="A116" s="23" t="s">
        <v>54</v>
      </c>
      <c r="B116" s="27" t="s">
        <v>178</v>
      </c>
      <c r="C116" s="27" t="s">
        <v>324</v>
      </c>
      <c r="D116" s="23" t="s">
        <v>62</v>
      </c>
      <c r="E116" s="28" t="s">
        <v>325</v>
      </c>
      <c r="F116" s="15" t="s">
        <v>59</v>
      </c>
      <c r="G116" s="29">
        <v>0.559</v>
      </c>
      <c r="H116" s="30">
        <v>0</v>
      </c>
      <c r="I116" s="30">
        <f>ROUND(ROUND(H116,2)*ROUND(G116,3),2)</f>
        <v>0</v>
      </c>
      <c r="J116" s="15" t="s">
        <v>83</v>
      </c>
      <c r="K116" s="23"/>
      <c r="L116" s="23"/>
      <c r="M116" s="23"/>
      <c r="O116">
        <f>(I116*21)/100</f>
        <v>0</v>
      </c>
      <c r="P116" t="s">
        <v>22</v>
      </c>
    </row>
    <row r="117" spans="1:5" ht="12.75">
      <c r="A117" s="31" t="s">
        <v>61</v>
      </c>
      <c r="E117" s="21" t="s">
        <v>326</v>
      </c>
    </row>
    <row r="118" spans="1:5" ht="12.75">
      <c r="A118" s="32" t="s">
        <v>63</v>
      </c>
      <c r="E118" s="33" t="s">
        <v>327</v>
      </c>
    </row>
    <row r="119" spans="1:5" ht="280.5">
      <c r="A119" t="s">
        <v>64</v>
      </c>
      <c r="E119" s="21" t="s">
        <v>328</v>
      </c>
    </row>
    <row r="120" spans="1:16" ht="12.75">
      <c r="A120" s="23" t="s">
        <v>54</v>
      </c>
      <c r="B120" s="27" t="s">
        <v>182</v>
      </c>
      <c r="C120" s="27" t="s">
        <v>329</v>
      </c>
      <c r="D120" s="23" t="s">
        <v>62</v>
      </c>
      <c r="E120" s="28" t="s">
        <v>330</v>
      </c>
      <c r="F120" s="15" t="s">
        <v>82</v>
      </c>
      <c r="G120" s="29">
        <v>9.4</v>
      </c>
      <c r="H120" s="30">
        <v>0</v>
      </c>
      <c r="I120" s="30">
        <f>ROUND(ROUND(H120,2)*ROUND(G120,3),2)</f>
        <v>0</v>
      </c>
      <c r="J120" s="15" t="s">
        <v>83</v>
      </c>
      <c r="K120" s="23"/>
      <c r="L120" s="23"/>
      <c r="M120" s="23"/>
      <c r="O120">
        <f>(I120*21)/100</f>
        <v>0</v>
      </c>
      <c r="P120" t="s">
        <v>22</v>
      </c>
    </row>
    <row r="121" spans="1:5" ht="12.75">
      <c r="A121" s="31" t="s">
        <v>61</v>
      </c>
      <c r="E121" s="21" t="s">
        <v>331</v>
      </c>
    </row>
    <row r="122" spans="1:5" ht="76.5">
      <c r="A122" s="32" t="s">
        <v>63</v>
      </c>
      <c r="E122" s="33" t="s">
        <v>332</v>
      </c>
    </row>
    <row r="123" spans="1:5" ht="408">
      <c r="A123" t="s">
        <v>64</v>
      </c>
      <c r="E123" s="21" t="s">
        <v>333</v>
      </c>
    </row>
    <row r="124" spans="1:16" ht="12.75">
      <c r="A124" s="23" t="s">
        <v>54</v>
      </c>
      <c r="B124" s="27" t="s">
        <v>186</v>
      </c>
      <c r="C124" s="27" t="s">
        <v>334</v>
      </c>
      <c r="D124" s="23" t="s">
        <v>62</v>
      </c>
      <c r="E124" s="28" t="s">
        <v>335</v>
      </c>
      <c r="F124" s="15" t="s">
        <v>59</v>
      </c>
      <c r="G124" s="29">
        <v>1.667</v>
      </c>
      <c r="H124" s="30">
        <v>0</v>
      </c>
      <c r="I124" s="30">
        <f>ROUND(ROUND(H124,2)*ROUND(G124,3),2)</f>
        <v>0</v>
      </c>
      <c r="J124" s="15" t="s">
        <v>83</v>
      </c>
      <c r="K124" s="23"/>
      <c r="L124" s="23"/>
      <c r="M124" s="23"/>
      <c r="O124">
        <f>(I124*21)/100</f>
        <v>0</v>
      </c>
      <c r="P124" t="s">
        <v>22</v>
      </c>
    </row>
    <row r="125" spans="1:5" ht="12.75">
      <c r="A125" s="31" t="s">
        <v>61</v>
      </c>
      <c r="E125" s="21" t="s">
        <v>336</v>
      </c>
    </row>
    <row r="126" spans="1:5" ht="76.5">
      <c r="A126" s="32" t="s">
        <v>63</v>
      </c>
      <c r="E126" s="33" t="s">
        <v>337</v>
      </c>
    </row>
    <row r="127" spans="1:5" ht="242.25">
      <c r="A127" t="s">
        <v>64</v>
      </c>
      <c r="E127" s="21" t="s">
        <v>338</v>
      </c>
    </row>
    <row r="128" spans="1:16" ht="12.75">
      <c r="A128" s="23" t="s">
        <v>54</v>
      </c>
      <c r="B128" s="27" t="s">
        <v>189</v>
      </c>
      <c r="C128" s="27" t="s">
        <v>339</v>
      </c>
      <c r="D128" s="23" t="s">
        <v>62</v>
      </c>
      <c r="E128" s="28" t="s">
        <v>340</v>
      </c>
      <c r="F128" s="15" t="s">
        <v>82</v>
      </c>
      <c r="G128" s="29">
        <v>5.115</v>
      </c>
      <c r="H128" s="30">
        <v>0</v>
      </c>
      <c r="I128" s="30">
        <f>ROUND(ROUND(H128,2)*ROUND(G128,3),2)</f>
        <v>0</v>
      </c>
      <c r="J128" s="15" t="s">
        <v>83</v>
      </c>
      <c r="K128" s="23"/>
      <c r="L128" s="23"/>
      <c r="M128" s="23"/>
      <c r="O128">
        <f>(I128*21)/100</f>
        <v>0</v>
      </c>
      <c r="P128" t="s">
        <v>22</v>
      </c>
    </row>
    <row r="129" spans="1:5" ht="12.75">
      <c r="A129" s="31" t="s">
        <v>61</v>
      </c>
      <c r="E129" s="21" t="s">
        <v>341</v>
      </c>
    </row>
    <row r="130" spans="1:5" ht="12.75">
      <c r="A130" s="32" t="s">
        <v>63</v>
      </c>
      <c r="E130" s="33" t="s">
        <v>342</v>
      </c>
    </row>
    <row r="131" spans="1:5" ht="242.25">
      <c r="A131" t="s">
        <v>64</v>
      </c>
      <c r="E131" s="21" t="s">
        <v>343</v>
      </c>
    </row>
    <row r="132" spans="1:16" ht="12.75">
      <c r="A132" s="23" t="s">
        <v>54</v>
      </c>
      <c r="B132" s="27" t="s">
        <v>55</v>
      </c>
      <c r="C132" s="27" t="s">
        <v>344</v>
      </c>
      <c r="D132" s="23" t="s">
        <v>62</v>
      </c>
      <c r="E132" s="28" t="s">
        <v>345</v>
      </c>
      <c r="F132" s="15" t="s">
        <v>82</v>
      </c>
      <c r="G132" s="29">
        <v>10</v>
      </c>
      <c r="H132" s="30">
        <v>0</v>
      </c>
      <c r="I132" s="30">
        <f>ROUND(ROUND(H132,2)*ROUND(G132,3),2)</f>
        <v>0</v>
      </c>
      <c r="J132" s="15" t="s">
        <v>83</v>
      </c>
      <c r="K132" s="23"/>
      <c r="L132" s="23"/>
      <c r="M132" s="23"/>
      <c r="O132">
        <f>(I132*21)/100</f>
        <v>0</v>
      </c>
      <c r="P132" t="s">
        <v>22</v>
      </c>
    </row>
    <row r="133" spans="1:5" ht="12.75">
      <c r="A133" s="31" t="s">
        <v>61</v>
      </c>
      <c r="E133" s="21" t="s">
        <v>346</v>
      </c>
    </row>
    <row r="134" spans="1:5" ht="12.75">
      <c r="A134" s="32" t="s">
        <v>63</v>
      </c>
      <c r="E134" s="33" t="s">
        <v>347</v>
      </c>
    </row>
    <row r="135" spans="1:5" ht="51">
      <c r="A135" t="s">
        <v>64</v>
      </c>
      <c r="E135" s="21" t="s">
        <v>348</v>
      </c>
    </row>
    <row r="136" spans="1:16" ht="12.75">
      <c r="A136" s="23" t="s">
        <v>54</v>
      </c>
      <c r="B136" s="27" t="s">
        <v>66</v>
      </c>
      <c r="C136" s="27" t="s">
        <v>349</v>
      </c>
      <c r="D136" s="23" t="s">
        <v>62</v>
      </c>
      <c r="E136" s="28" t="s">
        <v>350</v>
      </c>
      <c r="F136" s="15" t="s">
        <v>351</v>
      </c>
      <c r="G136" s="29">
        <v>1150</v>
      </c>
      <c r="H136" s="30">
        <v>0</v>
      </c>
      <c r="I136" s="30">
        <f>ROUND(ROUND(H136,2)*ROUND(G136,3),2)</f>
        <v>0</v>
      </c>
      <c r="J136" s="15" t="s">
        <v>60</v>
      </c>
      <c r="K136" s="23"/>
      <c r="L136" s="23"/>
      <c r="M136" s="23"/>
      <c r="O136">
        <f>(I136*21)/100</f>
        <v>0</v>
      </c>
      <c r="P136" t="s">
        <v>22</v>
      </c>
    </row>
    <row r="137" spans="1:5" ht="12.75">
      <c r="A137" s="31" t="s">
        <v>61</v>
      </c>
      <c r="E137" s="21" t="s">
        <v>352</v>
      </c>
    </row>
    <row r="138" spans="1:5" ht="12.75">
      <c r="A138" s="32" t="s">
        <v>63</v>
      </c>
      <c r="E138" s="33" t="s">
        <v>353</v>
      </c>
    </row>
    <row r="139" spans="1:5" ht="306">
      <c r="A139" t="s">
        <v>64</v>
      </c>
      <c r="E139" s="21" t="s">
        <v>354</v>
      </c>
    </row>
    <row r="140" spans="1:18" ht="12.75" customHeight="1">
      <c r="A140" t="s">
        <v>52</v>
      </c>
      <c r="C140" s="34" t="s">
        <v>32</v>
      </c>
      <c r="E140" s="25" t="s">
        <v>355</v>
      </c>
      <c r="I140" s="35">
        <f>0+Q140</f>
        <v>0</v>
      </c>
      <c r="O140">
        <f>0+R140</f>
        <v>0</v>
      </c>
      <c r="Q140">
        <f>0+I141+I145+I149+I153+I157+I161+I165+I169</f>
        <v>0</v>
      </c>
      <c r="R140">
        <f>0+O141+O145+O149+O153+O157+O161+O165+O169</f>
        <v>0</v>
      </c>
    </row>
    <row r="141" spans="1:16" ht="12.75">
      <c r="A141" s="23" t="s">
        <v>54</v>
      </c>
      <c r="B141" s="27" t="s">
        <v>71</v>
      </c>
      <c r="C141" s="27" t="s">
        <v>356</v>
      </c>
      <c r="D141" s="23" t="s">
        <v>62</v>
      </c>
      <c r="E141" s="28" t="s">
        <v>357</v>
      </c>
      <c r="F141" s="15" t="s">
        <v>82</v>
      </c>
      <c r="G141" s="29">
        <v>17.5</v>
      </c>
      <c r="H141" s="30">
        <v>0</v>
      </c>
      <c r="I141" s="30">
        <f>ROUND(ROUND(H141,2)*ROUND(G141,3),2)</f>
        <v>0</v>
      </c>
      <c r="J141" s="15" t="s">
        <v>83</v>
      </c>
      <c r="K141" s="23"/>
      <c r="L141" s="23"/>
      <c r="M141" s="23"/>
      <c r="O141">
        <f>(I141*21)/100</f>
        <v>0</v>
      </c>
      <c r="P141" t="s">
        <v>22</v>
      </c>
    </row>
    <row r="142" spans="1:5" ht="12.75">
      <c r="A142" s="31" t="s">
        <v>61</v>
      </c>
      <c r="E142" s="21" t="s">
        <v>62</v>
      </c>
    </row>
    <row r="143" spans="1:5" ht="12.75">
      <c r="A143" s="32" t="s">
        <v>63</v>
      </c>
      <c r="E143" s="33" t="s">
        <v>358</v>
      </c>
    </row>
    <row r="144" spans="1:5" ht="395.25">
      <c r="A144" t="s">
        <v>64</v>
      </c>
      <c r="E144" s="21" t="s">
        <v>359</v>
      </c>
    </row>
    <row r="145" spans="1:16" ht="12.75">
      <c r="A145" s="23" t="s">
        <v>54</v>
      </c>
      <c r="B145" s="27" t="s">
        <v>75</v>
      </c>
      <c r="C145" s="27" t="s">
        <v>360</v>
      </c>
      <c r="D145" s="23" t="s">
        <v>62</v>
      </c>
      <c r="E145" s="28" t="s">
        <v>361</v>
      </c>
      <c r="F145" s="15" t="s">
        <v>59</v>
      </c>
      <c r="G145" s="29">
        <v>3.151</v>
      </c>
      <c r="H145" s="30">
        <v>0</v>
      </c>
      <c r="I145" s="30">
        <f>ROUND(ROUND(H145,2)*ROUND(G145,3),2)</f>
        <v>0</v>
      </c>
      <c r="J145" s="15" t="s">
        <v>83</v>
      </c>
      <c r="K145" s="23"/>
      <c r="L145" s="23"/>
      <c r="M145" s="23"/>
      <c r="O145">
        <f>(I145*21)/100</f>
        <v>0</v>
      </c>
      <c r="P145" t="s">
        <v>22</v>
      </c>
    </row>
    <row r="146" spans="1:5" ht="12.75">
      <c r="A146" s="31" t="s">
        <v>61</v>
      </c>
      <c r="E146" s="21" t="s">
        <v>62</v>
      </c>
    </row>
    <row r="147" spans="1:5" ht="12.75">
      <c r="A147" s="32" t="s">
        <v>63</v>
      </c>
      <c r="E147" s="33" t="s">
        <v>362</v>
      </c>
    </row>
    <row r="148" spans="1:5" ht="267.75">
      <c r="A148" t="s">
        <v>64</v>
      </c>
      <c r="E148" s="21" t="s">
        <v>363</v>
      </c>
    </row>
    <row r="149" spans="1:16" ht="12.75">
      <c r="A149" s="23" t="s">
        <v>54</v>
      </c>
      <c r="B149" s="27" t="s">
        <v>139</v>
      </c>
      <c r="C149" s="27" t="s">
        <v>364</v>
      </c>
      <c r="D149" s="23" t="s">
        <v>62</v>
      </c>
      <c r="E149" s="28" t="s">
        <v>365</v>
      </c>
      <c r="F149" s="15" t="s">
        <v>82</v>
      </c>
      <c r="G149" s="29">
        <v>18.795</v>
      </c>
      <c r="H149" s="30">
        <v>0</v>
      </c>
      <c r="I149" s="30">
        <f>ROUND(ROUND(H149,2)*ROUND(G149,3),2)</f>
        <v>0</v>
      </c>
      <c r="J149" s="15" t="s">
        <v>83</v>
      </c>
      <c r="K149" s="23"/>
      <c r="L149" s="23"/>
      <c r="M149" s="23"/>
      <c r="O149">
        <f>(I149*21)/100</f>
        <v>0</v>
      </c>
      <c r="P149" t="s">
        <v>22</v>
      </c>
    </row>
    <row r="150" spans="1:5" ht="12.75">
      <c r="A150" s="31" t="s">
        <v>61</v>
      </c>
      <c r="E150" s="21" t="s">
        <v>366</v>
      </c>
    </row>
    <row r="151" spans="1:5" ht="63.75">
      <c r="A151" s="32" t="s">
        <v>63</v>
      </c>
      <c r="E151" s="33" t="s">
        <v>367</v>
      </c>
    </row>
    <row r="152" spans="1:5" ht="395.25">
      <c r="A152" t="s">
        <v>64</v>
      </c>
      <c r="E152" s="21" t="s">
        <v>359</v>
      </c>
    </row>
    <row r="153" spans="1:16" ht="12.75">
      <c r="A153" s="23" t="s">
        <v>54</v>
      </c>
      <c r="B153" s="27" t="s">
        <v>368</v>
      </c>
      <c r="C153" s="27" t="s">
        <v>369</v>
      </c>
      <c r="D153" s="23" t="s">
        <v>62</v>
      </c>
      <c r="E153" s="28" t="s">
        <v>370</v>
      </c>
      <c r="F153" s="15" t="s">
        <v>82</v>
      </c>
      <c r="G153" s="29">
        <v>17.35</v>
      </c>
      <c r="H153" s="30">
        <v>0</v>
      </c>
      <c r="I153" s="30">
        <f>ROUND(ROUND(H153,2)*ROUND(G153,3),2)</f>
        <v>0</v>
      </c>
      <c r="J153" s="15" t="s">
        <v>83</v>
      </c>
      <c r="K153" s="23"/>
      <c r="L153" s="23"/>
      <c r="M153" s="23"/>
      <c r="O153">
        <f>(I153*21)/100</f>
        <v>0</v>
      </c>
      <c r="P153" t="s">
        <v>22</v>
      </c>
    </row>
    <row r="154" spans="1:5" ht="12.75">
      <c r="A154" s="31" t="s">
        <v>61</v>
      </c>
      <c r="E154" s="21" t="s">
        <v>62</v>
      </c>
    </row>
    <row r="155" spans="1:5" ht="51">
      <c r="A155" s="32" t="s">
        <v>63</v>
      </c>
      <c r="E155" s="33" t="s">
        <v>371</v>
      </c>
    </row>
    <row r="156" spans="1:5" ht="369.75">
      <c r="A156" t="s">
        <v>64</v>
      </c>
      <c r="E156" s="21" t="s">
        <v>372</v>
      </c>
    </row>
    <row r="157" spans="1:16" ht="12.75">
      <c r="A157" s="23" t="s">
        <v>54</v>
      </c>
      <c r="B157" s="27" t="s">
        <v>373</v>
      </c>
      <c r="C157" s="27" t="s">
        <v>374</v>
      </c>
      <c r="D157" s="23" t="s">
        <v>62</v>
      </c>
      <c r="E157" s="28" t="s">
        <v>375</v>
      </c>
      <c r="F157" s="15" t="s">
        <v>59</v>
      </c>
      <c r="G157" s="29">
        <v>3.54</v>
      </c>
      <c r="H157" s="30">
        <v>0</v>
      </c>
      <c r="I157" s="30">
        <f>ROUND(ROUND(H157,2)*ROUND(G157,3),2)</f>
        <v>0</v>
      </c>
      <c r="J157" s="15" t="s">
        <v>83</v>
      </c>
      <c r="K157" s="23"/>
      <c r="L157" s="23"/>
      <c r="M157" s="23"/>
      <c r="O157">
        <f>(I157*21)/100</f>
        <v>0</v>
      </c>
      <c r="P157" t="s">
        <v>22</v>
      </c>
    </row>
    <row r="158" spans="1:5" ht="25.5">
      <c r="A158" s="31" t="s">
        <v>61</v>
      </c>
      <c r="E158" s="21" t="s">
        <v>376</v>
      </c>
    </row>
    <row r="159" spans="1:5" ht="76.5">
      <c r="A159" s="32" t="s">
        <v>63</v>
      </c>
      <c r="E159" s="33" t="s">
        <v>377</v>
      </c>
    </row>
    <row r="160" spans="1:5" ht="191.25">
      <c r="A160" t="s">
        <v>64</v>
      </c>
      <c r="E160" s="21" t="s">
        <v>378</v>
      </c>
    </row>
    <row r="161" spans="1:16" ht="12.75">
      <c r="A161" s="23" t="s">
        <v>54</v>
      </c>
      <c r="B161" s="27" t="s">
        <v>379</v>
      </c>
      <c r="C161" s="27" t="s">
        <v>380</v>
      </c>
      <c r="D161" s="23" t="s">
        <v>28</v>
      </c>
      <c r="E161" s="28" t="s">
        <v>381</v>
      </c>
      <c r="F161" s="15" t="s">
        <v>82</v>
      </c>
      <c r="G161" s="29">
        <v>7.524</v>
      </c>
      <c r="H161" s="30">
        <v>0</v>
      </c>
      <c r="I161" s="30">
        <f>ROUND(ROUND(H161,2)*ROUND(G161,3),2)</f>
        <v>0</v>
      </c>
      <c r="J161" s="15" t="s">
        <v>83</v>
      </c>
      <c r="K161" s="23"/>
      <c r="L161" s="23"/>
      <c r="M161" s="23"/>
      <c r="O161">
        <f>(I161*21)/100</f>
        <v>0</v>
      </c>
      <c r="P161" t="s">
        <v>22</v>
      </c>
    </row>
    <row r="162" spans="1:5" ht="12.75">
      <c r="A162" s="31" t="s">
        <v>61</v>
      </c>
      <c r="E162" s="21" t="s">
        <v>382</v>
      </c>
    </row>
    <row r="163" spans="1:5" ht="12.75">
      <c r="A163" s="32" t="s">
        <v>63</v>
      </c>
      <c r="E163" s="33" t="s">
        <v>383</v>
      </c>
    </row>
    <row r="164" spans="1:5" ht="102">
      <c r="A164" t="s">
        <v>64</v>
      </c>
      <c r="E164" s="21" t="s">
        <v>384</v>
      </c>
    </row>
    <row r="165" spans="1:16" ht="12.75">
      <c r="A165" s="23" t="s">
        <v>54</v>
      </c>
      <c r="B165" s="27" t="s">
        <v>385</v>
      </c>
      <c r="C165" s="27" t="s">
        <v>380</v>
      </c>
      <c r="D165" s="23" t="s">
        <v>22</v>
      </c>
      <c r="E165" s="28" t="s">
        <v>381</v>
      </c>
      <c r="F165" s="15" t="s">
        <v>82</v>
      </c>
      <c r="G165" s="29">
        <v>14.464</v>
      </c>
      <c r="H165" s="30">
        <v>0</v>
      </c>
      <c r="I165" s="30">
        <f>ROUND(ROUND(H165,2)*ROUND(G165,3),2)</f>
        <v>0</v>
      </c>
      <c r="J165" s="15" t="s">
        <v>83</v>
      </c>
      <c r="K165" s="23"/>
      <c r="L165" s="23"/>
      <c r="M165" s="23"/>
      <c r="O165">
        <f>(I165*21)/100</f>
        <v>0</v>
      </c>
      <c r="P165" t="s">
        <v>22</v>
      </c>
    </row>
    <row r="166" spans="1:5" ht="25.5">
      <c r="A166" s="31" t="s">
        <v>61</v>
      </c>
      <c r="E166" s="21" t="s">
        <v>386</v>
      </c>
    </row>
    <row r="167" spans="1:5" ht="12.75">
      <c r="A167" s="32" t="s">
        <v>63</v>
      </c>
      <c r="E167" s="33" t="s">
        <v>387</v>
      </c>
    </row>
    <row r="168" spans="1:5" ht="102">
      <c r="A168" t="s">
        <v>64</v>
      </c>
      <c r="E168" s="21" t="s">
        <v>384</v>
      </c>
    </row>
    <row r="169" spans="1:16" ht="12.75">
      <c r="A169" s="23" t="s">
        <v>54</v>
      </c>
      <c r="B169" s="27" t="s">
        <v>388</v>
      </c>
      <c r="C169" s="27" t="s">
        <v>389</v>
      </c>
      <c r="D169" s="23" t="s">
        <v>62</v>
      </c>
      <c r="E169" s="28" t="s">
        <v>390</v>
      </c>
      <c r="F169" s="15" t="s">
        <v>82</v>
      </c>
      <c r="G169" s="29">
        <v>14.8</v>
      </c>
      <c r="H169" s="30">
        <v>0</v>
      </c>
      <c r="I169" s="30">
        <f>ROUND(ROUND(H169,2)*ROUND(G169,3),2)</f>
        <v>0</v>
      </c>
      <c r="J169" s="15" t="s">
        <v>83</v>
      </c>
      <c r="K169" s="23"/>
      <c r="L169" s="23"/>
      <c r="M169" s="23"/>
      <c r="O169">
        <f>(I169*21)/100</f>
        <v>0</v>
      </c>
      <c r="P169" t="s">
        <v>22</v>
      </c>
    </row>
    <row r="170" spans="1:5" ht="12.75">
      <c r="A170" s="31" t="s">
        <v>61</v>
      </c>
      <c r="E170" s="21" t="s">
        <v>62</v>
      </c>
    </row>
    <row r="171" spans="1:5" ht="12.75">
      <c r="A171" s="32" t="s">
        <v>63</v>
      </c>
      <c r="E171" s="33" t="s">
        <v>391</v>
      </c>
    </row>
    <row r="172" spans="1:5" ht="409.5">
      <c r="A172" t="s">
        <v>64</v>
      </c>
      <c r="E172" s="21" t="s">
        <v>392</v>
      </c>
    </row>
    <row r="173" spans="1:18" ht="12.75" customHeight="1">
      <c r="A173" t="s">
        <v>52</v>
      </c>
      <c r="C173" s="34" t="s">
        <v>34</v>
      </c>
      <c r="E173" s="25" t="s">
        <v>90</v>
      </c>
      <c r="I173" s="35">
        <f>0+Q173</f>
        <v>0</v>
      </c>
      <c r="O173">
        <f>0+R173</f>
        <v>0</v>
      </c>
      <c r="Q173">
        <f>0+I174</f>
        <v>0</v>
      </c>
      <c r="R173">
        <f>0+O174</f>
        <v>0</v>
      </c>
    </row>
    <row r="174" spans="1:16" ht="25.5">
      <c r="A174" s="23" t="s">
        <v>54</v>
      </c>
      <c r="B174" s="27" t="s">
        <v>393</v>
      </c>
      <c r="C174" s="27" t="s">
        <v>394</v>
      </c>
      <c r="D174" s="23" t="s">
        <v>62</v>
      </c>
      <c r="E174" s="28" t="s">
        <v>395</v>
      </c>
      <c r="F174" s="15" t="s">
        <v>82</v>
      </c>
      <c r="G174" s="29">
        <v>84</v>
      </c>
      <c r="H174" s="30">
        <v>0</v>
      </c>
      <c r="I174" s="30">
        <f>ROUND(ROUND(H174,2)*ROUND(G174,3),2)</f>
        <v>0</v>
      </c>
      <c r="J174" s="15" t="s">
        <v>83</v>
      </c>
      <c r="K174" s="23"/>
      <c r="L174" s="23"/>
      <c r="M174" s="23"/>
      <c r="O174">
        <f>(I174*21)/100</f>
        <v>0</v>
      </c>
      <c r="P174" t="s">
        <v>22</v>
      </c>
    </row>
    <row r="175" spans="1:5" ht="12.75">
      <c r="A175" s="31" t="s">
        <v>61</v>
      </c>
      <c r="E175" s="21" t="s">
        <v>396</v>
      </c>
    </row>
    <row r="176" spans="1:5" ht="12.75">
      <c r="A176" s="32" t="s">
        <v>63</v>
      </c>
      <c r="E176" s="33" t="s">
        <v>397</v>
      </c>
    </row>
    <row r="177" spans="1:5" ht="280.5">
      <c r="A177" t="s">
        <v>64</v>
      </c>
      <c r="E177" s="21" t="s">
        <v>398</v>
      </c>
    </row>
    <row r="178" spans="1:18" ht="12.75" customHeight="1">
      <c r="A178" t="s">
        <v>52</v>
      </c>
      <c r="C178" s="34" t="s">
        <v>36</v>
      </c>
      <c r="E178" s="25" t="s">
        <v>399</v>
      </c>
      <c r="I178" s="35">
        <f>0+Q178</f>
        <v>0</v>
      </c>
      <c r="O178">
        <f>0+R178</f>
        <v>0</v>
      </c>
      <c r="Q178">
        <f>0+I179+I183+I187+I191+I195+I199</f>
        <v>0</v>
      </c>
      <c r="R178">
        <f>0+O179+O183+O187+O191+O195+O199</f>
        <v>0</v>
      </c>
    </row>
    <row r="179" spans="1:16" ht="25.5">
      <c r="A179" s="23" t="s">
        <v>54</v>
      </c>
      <c r="B179" s="27" t="s">
        <v>400</v>
      </c>
      <c r="C179" s="27" t="s">
        <v>401</v>
      </c>
      <c r="D179" s="23" t="s">
        <v>62</v>
      </c>
      <c r="E179" s="28" t="s">
        <v>402</v>
      </c>
      <c r="F179" s="15" t="s">
        <v>171</v>
      </c>
      <c r="G179" s="29">
        <v>21</v>
      </c>
      <c r="H179" s="30">
        <v>0</v>
      </c>
      <c r="I179" s="30">
        <f>ROUND(ROUND(H179,2)*ROUND(G179,3),2)</f>
        <v>0</v>
      </c>
      <c r="J179" s="15" t="s">
        <v>83</v>
      </c>
      <c r="K179" s="23"/>
      <c r="L179" s="23"/>
      <c r="M179" s="23"/>
      <c r="O179">
        <f>(I179*21)/100</f>
        <v>0</v>
      </c>
      <c r="P179" t="s">
        <v>22</v>
      </c>
    </row>
    <row r="180" spans="1:5" ht="12.75">
      <c r="A180" s="31" t="s">
        <v>61</v>
      </c>
      <c r="E180" s="21" t="s">
        <v>403</v>
      </c>
    </row>
    <row r="181" spans="1:5" ht="12.75">
      <c r="A181" s="32" t="s">
        <v>63</v>
      </c>
      <c r="E181" s="33" t="s">
        <v>404</v>
      </c>
    </row>
    <row r="182" spans="1:5" ht="51">
      <c r="A182" t="s">
        <v>64</v>
      </c>
      <c r="E182" s="21" t="s">
        <v>405</v>
      </c>
    </row>
    <row r="183" spans="1:16" ht="25.5">
      <c r="A183" s="23" t="s">
        <v>54</v>
      </c>
      <c r="B183" s="27" t="s">
        <v>406</v>
      </c>
      <c r="C183" s="27" t="s">
        <v>407</v>
      </c>
      <c r="D183" s="23" t="s">
        <v>62</v>
      </c>
      <c r="E183" s="28" t="s">
        <v>408</v>
      </c>
      <c r="F183" s="15" t="s">
        <v>171</v>
      </c>
      <c r="G183" s="29">
        <v>35</v>
      </c>
      <c r="H183" s="30">
        <v>0</v>
      </c>
      <c r="I183" s="30">
        <f>ROUND(ROUND(H183,2)*ROUND(G183,3),2)</f>
        <v>0</v>
      </c>
      <c r="J183" s="15" t="s">
        <v>83</v>
      </c>
      <c r="K183" s="23"/>
      <c r="L183" s="23"/>
      <c r="M183" s="23"/>
      <c r="O183">
        <f>(I183*21)/100</f>
        <v>0</v>
      </c>
      <c r="P183" t="s">
        <v>22</v>
      </c>
    </row>
    <row r="184" spans="1:5" ht="12.75">
      <c r="A184" s="31" t="s">
        <v>61</v>
      </c>
      <c r="E184" s="21" t="s">
        <v>409</v>
      </c>
    </row>
    <row r="185" spans="1:5" ht="12.75">
      <c r="A185" s="32" t="s">
        <v>63</v>
      </c>
      <c r="E185" s="33" t="s">
        <v>410</v>
      </c>
    </row>
    <row r="186" spans="1:5" ht="51">
      <c r="A186" t="s">
        <v>64</v>
      </c>
      <c r="E186" s="21" t="s">
        <v>405</v>
      </c>
    </row>
    <row r="187" spans="1:16" ht="25.5">
      <c r="A187" s="23" t="s">
        <v>54</v>
      </c>
      <c r="B187" s="27" t="s">
        <v>411</v>
      </c>
      <c r="C187" s="27" t="s">
        <v>412</v>
      </c>
      <c r="D187" s="23" t="s">
        <v>62</v>
      </c>
      <c r="E187" s="28" t="s">
        <v>413</v>
      </c>
      <c r="F187" s="15" t="s">
        <v>171</v>
      </c>
      <c r="G187" s="29">
        <v>14</v>
      </c>
      <c r="H187" s="30">
        <v>0</v>
      </c>
      <c r="I187" s="30">
        <f>ROUND(ROUND(H187,2)*ROUND(G187,3),2)</f>
        <v>0</v>
      </c>
      <c r="J187" s="15" t="s">
        <v>83</v>
      </c>
      <c r="K187" s="23"/>
      <c r="L187" s="23"/>
      <c r="M187" s="23"/>
      <c r="O187">
        <f>(I187*21)/100</f>
        <v>0</v>
      </c>
      <c r="P187" t="s">
        <v>22</v>
      </c>
    </row>
    <row r="188" spans="1:5" ht="12.75">
      <c r="A188" s="31" t="s">
        <v>61</v>
      </c>
      <c r="E188" s="21" t="s">
        <v>414</v>
      </c>
    </row>
    <row r="189" spans="1:5" ht="12.75">
      <c r="A189" s="32" t="s">
        <v>63</v>
      </c>
      <c r="E189" s="33" t="s">
        <v>415</v>
      </c>
    </row>
    <row r="190" spans="1:5" ht="51">
      <c r="A190" t="s">
        <v>64</v>
      </c>
      <c r="E190" s="21" t="s">
        <v>405</v>
      </c>
    </row>
    <row r="191" spans="1:16" ht="12.75">
      <c r="A191" s="23" t="s">
        <v>54</v>
      </c>
      <c r="B191" s="27" t="s">
        <v>416</v>
      </c>
      <c r="C191" s="27" t="s">
        <v>417</v>
      </c>
      <c r="D191" s="23" t="s">
        <v>62</v>
      </c>
      <c r="E191" s="28" t="s">
        <v>418</v>
      </c>
      <c r="F191" s="15" t="s">
        <v>171</v>
      </c>
      <c r="G191" s="29">
        <v>70</v>
      </c>
      <c r="H191" s="30">
        <v>0</v>
      </c>
      <c r="I191" s="30">
        <f>ROUND(ROUND(H191,2)*ROUND(G191,3),2)</f>
        <v>0</v>
      </c>
      <c r="J191" s="15" t="s">
        <v>83</v>
      </c>
      <c r="K191" s="23"/>
      <c r="L191" s="23"/>
      <c r="M191" s="23"/>
      <c r="O191">
        <f>(I191*21)/100</f>
        <v>0</v>
      </c>
      <c r="P191" t="s">
        <v>22</v>
      </c>
    </row>
    <row r="192" spans="1:5" ht="12.75">
      <c r="A192" s="31" t="s">
        <v>61</v>
      </c>
      <c r="E192" s="21" t="s">
        <v>419</v>
      </c>
    </row>
    <row r="193" spans="1:5" ht="12.75">
      <c r="A193" s="32" t="s">
        <v>63</v>
      </c>
      <c r="E193" s="33" t="s">
        <v>420</v>
      </c>
    </row>
    <row r="194" spans="1:5" ht="76.5">
      <c r="A194" t="s">
        <v>64</v>
      </c>
      <c r="E194" s="21" t="s">
        <v>421</v>
      </c>
    </row>
    <row r="195" spans="1:16" ht="12.75">
      <c r="A195" s="23" t="s">
        <v>54</v>
      </c>
      <c r="B195" s="27" t="s">
        <v>422</v>
      </c>
      <c r="C195" s="27" t="s">
        <v>423</v>
      </c>
      <c r="D195" s="23" t="s">
        <v>62</v>
      </c>
      <c r="E195" s="28" t="s">
        <v>424</v>
      </c>
      <c r="F195" s="15" t="s">
        <v>171</v>
      </c>
      <c r="G195" s="29">
        <v>70</v>
      </c>
      <c r="H195" s="30">
        <v>0</v>
      </c>
      <c r="I195" s="30">
        <f>ROUND(ROUND(H195,2)*ROUND(G195,3),2)</f>
        <v>0</v>
      </c>
      <c r="J195" s="15" t="s">
        <v>83</v>
      </c>
      <c r="K195" s="23"/>
      <c r="L195" s="23"/>
      <c r="M195" s="23"/>
      <c r="O195">
        <f>(I195*21)/100</f>
        <v>0</v>
      </c>
      <c r="P195" t="s">
        <v>22</v>
      </c>
    </row>
    <row r="196" spans="1:5" ht="12.75">
      <c r="A196" s="31" t="s">
        <v>61</v>
      </c>
      <c r="E196" s="21" t="s">
        <v>425</v>
      </c>
    </row>
    <row r="197" spans="1:5" ht="12.75">
      <c r="A197" s="32" t="s">
        <v>63</v>
      </c>
      <c r="E197" s="33" t="s">
        <v>420</v>
      </c>
    </row>
    <row r="198" spans="1:5" ht="51">
      <c r="A198" t="s">
        <v>64</v>
      </c>
      <c r="E198" s="21" t="s">
        <v>405</v>
      </c>
    </row>
    <row r="199" spans="1:16" ht="12.75">
      <c r="A199" s="23" t="s">
        <v>54</v>
      </c>
      <c r="B199" s="27" t="s">
        <v>426</v>
      </c>
      <c r="C199" s="27" t="s">
        <v>427</v>
      </c>
      <c r="D199" s="23" t="s">
        <v>62</v>
      </c>
      <c r="E199" s="28" t="s">
        <v>428</v>
      </c>
      <c r="F199" s="15" t="s">
        <v>171</v>
      </c>
      <c r="G199" s="29">
        <v>41.9</v>
      </c>
      <c r="H199" s="30">
        <v>0</v>
      </c>
      <c r="I199" s="30">
        <f>ROUND(ROUND(H199,2)*ROUND(G199,3),2)</f>
        <v>0</v>
      </c>
      <c r="J199" s="15" t="s">
        <v>83</v>
      </c>
      <c r="K199" s="23"/>
      <c r="L199" s="23"/>
      <c r="M199" s="23"/>
      <c r="O199">
        <f>(I199*21)/100</f>
        <v>0</v>
      </c>
      <c r="P199" t="s">
        <v>22</v>
      </c>
    </row>
    <row r="200" spans="1:5" ht="38.25">
      <c r="A200" s="31" t="s">
        <v>61</v>
      </c>
      <c r="E200" s="21" t="s">
        <v>429</v>
      </c>
    </row>
    <row r="201" spans="1:5" ht="12.75">
      <c r="A201" s="32" t="s">
        <v>63</v>
      </c>
      <c r="E201" s="33" t="s">
        <v>430</v>
      </c>
    </row>
    <row r="202" spans="1:5" ht="89.25">
      <c r="A202" t="s">
        <v>64</v>
      </c>
      <c r="E202" s="21" t="s">
        <v>431</v>
      </c>
    </row>
    <row r="203" spans="1:18" ht="12.75" customHeight="1">
      <c r="A203" t="s">
        <v>52</v>
      </c>
      <c r="C203" s="34" t="s">
        <v>106</v>
      </c>
      <c r="E203" s="25" t="s">
        <v>142</v>
      </c>
      <c r="I203" s="35">
        <f>0+Q203</f>
        <v>0</v>
      </c>
      <c r="O203">
        <f>0+R203</f>
        <v>0</v>
      </c>
      <c r="Q203">
        <f>0+I204+I208+I212+I216+I220+I224+I228</f>
        <v>0</v>
      </c>
      <c r="R203">
        <f>0+O204+O208+O212+O216+O220+O224+O228</f>
        <v>0</v>
      </c>
    </row>
    <row r="204" spans="1:16" ht="25.5">
      <c r="A204" s="23" t="s">
        <v>54</v>
      </c>
      <c r="B204" s="27" t="s">
        <v>432</v>
      </c>
      <c r="C204" s="27" t="s">
        <v>433</v>
      </c>
      <c r="D204" s="23" t="s">
        <v>62</v>
      </c>
      <c r="E204" s="28" t="s">
        <v>434</v>
      </c>
      <c r="F204" s="15" t="s">
        <v>103</v>
      </c>
      <c r="G204" s="29">
        <v>25</v>
      </c>
      <c r="H204" s="30">
        <v>0</v>
      </c>
      <c r="I204" s="30">
        <f>ROUND(ROUND(H204,2)*ROUND(G204,3),2)</f>
        <v>0</v>
      </c>
      <c r="J204" s="15" t="s">
        <v>83</v>
      </c>
      <c r="K204" s="23"/>
      <c r="L204" s="23"/>
      <c r="M204" s="23"/>
      <c r="O204">
        <f>(I204*21)/100</f>
        <v>0</v>
      </c>
      <c r="P204" t="s">
        <v>22</v>
      </c>
    </row>
    <row r="205" spans="1:5" ht="12.75">
      <c r="A205" s="31" t="s">
        <v>61</v>
      </c>
      <c r="E205" s="21" t="s">
        <v>435</v>
      </c>
    </row>
    <row r="206" spans="1:5" ht="12.75">
      <c r="A206" s="32" t="s">
        <v>63</v>
      </c>
      <c r="E206" s="33" t="s">
        <v>436</v>
      </c>
    </row>
    <row r="207" spans="1:5" ht="114.75">
      <c r="A207" t="s">
        <v>64</v>
      </c>
      <c r="E207" s="21" t="s">
        <v>437</v>
      </c>
    </row>
    <row r="208" spans="1:16" ht="25.5">
      <c r="A208" s="23" t="s">
        <v>54</v>
      </c>
      <c r="B208" s="27" t="s">
        <v>438</v>
      </c>
      <c r="C208" s="27" t="s">
        <v>439</v>
      </c>
      <c r="D208" s="23" t="s">
        <v>62</v>
      </c>
      <c r="E208" s="28" t="s">
        <v>440</v>
      </c>
      <c r="F208" s="15" t="s">
        <v>171</v>
      </c>
      <c r="G208" s="29">
        <v>37.2</v>
      </c>
      <c r="H208" s="30">
        <v>0</v>
      </c>
      <c r="I208" s="30">
        <f>ROUND(ROUND(H208,2)*ROUND(G208,3),2)</f>
        <v>0</v>
      </c>
      <c r="J208" s="15" t="s">
        <v>83</v>
      </c>
      <c r="K208" s="23"/>
      <c r="L208" s="23"/>
      <c r="M208" s="23"/>
      <c r="O208">
        <f>(I208*21)/100</f>
        <v>0</v>
      </c>
      <c r="P208" t="s">
        <v>22</v>
      </c>
    </row>
    <row r="209" spans="1:5" ht="12.75">
      <c r="A209" s="31" t="s">
        <v>61</v>
      </c>
      <c r="E209" s="21" t="s">
        <v>62</v>
      </c>
    </row>
    <row r="210" spans="1:5" ht="12.75">
      <c r="A210" s="32" t="s">
        <v>63</v>
      </c>
      <c r="E210" s="33" t="s">
        <v>441</v>
      </c>
    </row>
    <row r="211" spans="1:5" ht="204">
      <c r="A211" t="s">
        <v>64</v>
      </c>
      <c r="E211" s="21" t="s">
        <v>442</v>
      </c>
    </row>
    <row r="212" spans="1:16" ht="25.5">
      <c r="A212" s="23" t="s">
        <v>54</v>
      </c>
      <c r="B212" s="27" t="s">
        <v>443</v>
      </c>
      <c r="C212" s="27" t="s">
        <v>444</v>
      </c>
      <c r="D212" s="23" t="s">
        <v>28</v>
      </c>
      <c r="E212" s="28" t="s">
        <v>445</v>
      </c>
      <c r="F212" s="15" t="s">
        <v>171</v>
      </c>
      <c r="G212" s="29">
        <v>78.12</v>
      </c>
      <c r="H212" s="30">
        <v>0</v>
      </c>
      <c r="I212" s="30">
        <f>ROUND(ROUND(H212,2)*ROUND(G212,3),2)</f>
        <v>0</v>
      </c>
      <c r="J212" s="15" t="s">
        <v>60</v>
      </c>
      <c r="K212" s="23"/>
      <c r="L212" s="23"/>
      <c r="M212" s="23"/>
      <c r="O212">
        <f>(I212*21)/100</f>
        <v>0</v>
      </c>
      <c r="P212" t="s">
        <v>22</v>
      </c>
    </row>
    <row r="213" spans="1:5" ht="12.75">
      <c r="A213" s="31" t="s">
        <v>61</v>
      </c>
      <c r="E213" s="21" t="s">
        <v>446</v>
      </c>
    </row>
    <row r="214" spans="1:5" ht="12.75">
      <c r="A214" s="32" t="s">
        <v>63</v>
      </c>
      <c r="E214" s="33" t="s">
        <v>447</v>
      </c>
    </row>
    <row r="215" spans="1:5" ht="204">
      <c r="A215" t="s">
        <v>64</v>
      </c>
      <c r="E215" s="21" t="s">
        <v>442</v>
      </c>
    </row>
    <row r="216" spans="1:16" ht="25.5">
      <c r="A216" s="23" t="s">
        <v>54</v>
      </c>
      <c r="B216" s="27" t="s">
        <v>448</v>
      </c>
      <c r="C216" s="27" t="s">
        <v>444</v>
      </c>
      <c r="D216" s="23" t="s">
        <v>22</v>
      </c>
      <c r="E216" s="28" t="s">
        <v>445</v>
      </c>
      <c r="F216" s="15" t="s">
        <v>171</v>
      </c>
      <c r="G216" s="29">
        <v>22.4</v>
      </c>
      <c r="H216" s="30">
        <v>0</v>
      </c>
      <c r="I216" s="30">
        <f>ROUND(ROUND(H216,2)*ROUND(G216,3),2)</f>
        <v>0</v>
      </c>
      <c r="J216" s="15" t="s">
        <v>60</v>
      </c>
      <c r="K216" s="23"/>
      <c r="L216" s="23"/>
      <c r="M216" s="23"/>
      <c r="O216">
        <f>(I216*21)/100</f>
        <v>0</v>
      </c>
      <c r="P216" t="s">
        <v>22</v>
      </c>
    </row>
    <row r="217" spans="1:5" ht="12.75">
      <c r="A217" s="31" t="s">
        <v>61</v>
      </c>
      <c r="E217" s="21" t="s">
        <v>449</v>
      </c>
    </row>
    <row r="218" spans="1:5" ht="12.75">
      <c r="A218" s="32" t="s">
        <v>63</v>
      </c>
      <c r="E218" s="33" t="s">
        <v>450</v>
      </c>
    </row>
    <row r="219" spans="1:5" ht="204">
      <c r="A219" t="s">
        <v>64</v>
      </c>
      <c r="E219" s="21" t="s">
        <v>442</v>
      </c>
    </row>
    <row r="220" spans="1:16" ht="25.5">
      <c r="A220" s="23" t="s">
        <v>54</v>
      </c>
      <c r="B220" s="27" t="s">
        <v>451</v>
      </c>
      <c r="C220" s="27" t="s">
        <v>444</v>
      </c>
      <c r="D220" s="23" t="s">
        <v>21</v>
      </c>
      <c r="E220" s="28" t="s">
        <v>445</v>
      </c>
      <c r="F220" s="15" t="s">
        <v>171</v>
      </c>
      <c r="G220" s="29">
        <v>43.86</v>
      </c>
      <c r="H220" s="30">
        <v>0</v>
      </c>
      <c r="I220" s="30">
        <f>ROUND(ROUND(H220,2)*ROUND(G220,3),2)</f>
        <v>0</v>
      </c>
      <c r="J220" s="15" t="s">
        <v>60</v>
      </c>
      <c r="K220" s="23"/>
      <c r="L220" s="23"/>
      <c r="M220" s="23"/>
      <c r="O220">
        <f>(I220*21)/100</f>
        <v>0</v>
      </c>
      <c r="P220" t="s">
        <v>22</v>
      </c>
    </row>
    <row r="221" spans="1:5" ht="12.75">
      <c r="A221" s="31" t="s">
        <v>61</v>
      </c>
      <c r="E221" s="21" t="s">
        <v>452</v>
      </c>
    </row>
    <row r="222" spans="1:5" ht="12.75">
      <c r="A222" s="32" t="s">
        <v>63</v>
      </c>
      <c r="E222" s="33" t="s">
        <v>453</v>
      </c>
    </row>
    <row r="223" spans="1:5" ht="204">
      <c r="A223" t="s">
        <v>64</v>
      </c>
      <c r="E223" s="21" t="s">
        <v>442</v>
      </c>
    </row>
    <row r="224" spans="1:16" ht="12.75">
      <c r="A224" s="23" t="s">
        <v>54</v>
      </c>
      <c r="B224" s="27" t="s">
        <v>454</v>
      </c>
      <c r="C224" s="27" t="s">
        <v>455</v>
      </c>
      <c r="D224" s="23" t="s">
        <v>62</v>
      </c>
      <c r="E224" s="28" t="s">
        <v>456</v>
      </c>
      <c r="F224" s="15" t="s">
        <v>171</v>
      </c>
      <c r="G224" s="29">
        <v>5</v>
      </c>
      <c r="H224" s="30">
        <v>0</v>
      </c>
      <c r="I224" s="30">
        <f>ROUND(ROUND(H224,2)*ROUND(G224,3),2)</f>
        <v>0</v>
      </c>
      <c r="J224" s="15" t="s">
        <v>60</v>
      </c>
      <c r="K224" s="23"/>
      <c r="L224" s="23"/>
      <c r="M224" s="23"/>
      <c r="O224">
        <f>(I224*21)/100</f>
        <v>0</v>
      </c>
      <c r="P224" t="s">
        <v>22</v>
      </c>
    </row>
    <row r="225" spans="1:5" ht="25.5">
      <c r="A225" s="31" t="s">
        <v>61</v>
      </c>
      <c r="E225" s="21" t="s">
        <v>457</v>
      </c>
    </row>
    <row r="226" spans="1:5" ht="12.75">
      <c r="A226" s="32" t="s">
        <v>63</v>
      </c>
      <c r="E226" s="33" t="s">
        <v>458</v>
      </c>
    </row>
    <row r="227" spans="1:5" ht="204">
      <c r="A227" t="s">
        <v>64</v>
      </c>
      <c r="E227" s="21" t="s">
        <v>442</v>
      </c>
    </row>
    <row r="228" spans="1:16" ht="12.75">
      <c r="A228" s="23" t="s">
        <v>54</v>
      </c>
      <c r="B228" s="27" t="s">
        <v>459</v>
      </c>
      <c r="C228" s="27" t="s">
        <v>460</v>
      </c>
      <c r="D228" s="23" t="s">
        <v>62</v>
      </c>
      <c r="E228" s="28" t="s">
        <v>461</v>
      </c>
      <c r="F228" s="15" t="s">
        <v>171</v>
      </c>
      <c r="G228" s="29">
        <v>70</v>
      </c>
      <c r="H228" s="30">
        <v>0</v>
      </c>
      <c r="I228" s="30">
        <f>ROUND(ROUND(H228,2)*ROUND(G228,3),2)</f>
        <v>0</v>
      </c>
      <c r="J228" s="15" t="s">
        <v>83</v>
      </c>
      <c r="K228" s="23"/>
      <c r="L228" s="23"/>
      <c r="M228" s="23"/>
      <c r="O228">
        <f>(I228*21)/100</f>
        <v>0</v>
      </c>
      <c r="P228" t="s">
        <v>22</v>
      </c>
    </row>
    <row r="229" spans="1:5" ht="12.75">
      <c r="A229" s="31" t="s">
        <v>61</v>
      </c>
      <c r="E229" s="21" t="s">
        <v>462</v>
      </c>
    </row>
    <row r="230" spans="1:5" ht="12.75">
      <c r="A230" s="32" t="s">
        <v>63</v>
      </c>
      <c r="E230" s="33" t="s">
        <v>420</v>
      </c>
    </row>
    <row r="231" spans="1:5" ht="51">
      <c r="A231" t="s">
        <v>64</v>
      </c>
      <c r="E231" s="21" t="s">
        <v>463</v>
      </c>
    </row>
    <row r="232" spans="1:18" ht="12.75" customHeight="1">
      <c r="A232" t="s">
        <v>52</v>
      </c>
      <c r="C232" s="34" t="s">
        <v>110</v>
      </c>
      <c r="E232" s="25" t="s">
        <v>464</v>
      </c>
      <c r="I232" s="35">
        <f>0+Q232</f>
        <v>0</v>
      </c>
      <c r="O232">
        <f>0+R232</f>
        <v>0</v>
      </c>
      <c r="Q232">
        <f>0+I233</f>
        <v>0</v>
      </c>
      <c r="R232">
        <f>0+O233</f>
        <v>0</v>
      </c>
    </row>
    <row r="233" spans="1:16" ht="12.75">
      <c r="A233" s="23" t="s">
        <v>54</v>
      </c>
      <c r="B233" s="27" t="s">
        <v>465</v>
      </c>
      <c r="C233" s="27" t="s">
        <v>466</v>
      </c>
      <c r="D233" s="23" t="s">
        <v>62</v>
      </c>
      <c r="E233" s="28" t="s">
        <v>467</v>
      </c>
      <c r="F233" s="15" t="s">
        <v>103</v>
      </c>
      <c r="G233" s="29">
        <v>1.6</v>
      </c>
      <c r="H233" s="30">
        <v>0</v>
      </c>
      <c r="I233" s="30">
        <f>ROUND(ROUND(H233,2)*ROUND(G233,3),2)</f>
        <v>0</v>
      </c>
      <c r="J233" s="15" t="s">
        <v>83</v>
      </c>
      <c r="K233" s="23"/>
      <c r="L233" s="23"/>
      <c r="M233" s="23"/>
      <c r="O233">
        <f>(I233*21)/100</f>
        <v>0</v>
      </c>
      <c r="P233" t="s">
        <v>22</v>
      </c>
    </row>
    <row r="234" spans="1:5" ht="12.75">
      <c r="A234" s="31" t="s">
        <v>61</v>
      </c>
      <c r="E234" s="21" t="s">
        <v>468</v>
      </c>
    </row>
    <row r="235" spans="1:5" ht="12.75">
      <c r="A235" s="32" t="s">
        <v>63</v>
      </c>
      <c r="E235" s="33" t="s">
        <v>469</v>
      </c>
    </row>
    <row r="236" spans="1:5" ht="255">
      <c r="A236" t="s">
        <v>64</v>
      </c>
      <c r="E236" s="21" t="s">
        <v>470</v>
      </c>
    </row>
    <row r="237" spans="1:18" ht="12.75" customHeight="1">
      <c r="A237" t="s">
        <v>52</v>
      </c>
      <c r="C237" s="34" t="s">
        <v>39</v>
      </c>
      <c r="E237" s="25" t="s">
        <v>152</v>
      </c>
      <c r="I237" s="35">
        <f>0+Q237</f>
        <v>0</v>
      </c>
      <c r="O237">
        <f>0+R237</f>
        <v>0</v>
      </c>
      <c r="Q237">
        <f>0+I238+I242+I246+I250+I254+I258+I262+I266+I270+I274+I278+I282</f>
        <v>0</v>
      </c>
      <c r="R237">
        <f>0+O238+O242+O246+O250+O254+O258+O262+O266+O270+O274+O278+O282</f>
        <v>0</v>
      </c>
    </row>
    <row r="238" spans="1:16" ht="12.75">
      <c r="A238" s="23" t="s">
        <v>54</v>
      </c>
      <c r="B238" s="27" t="s">
        <v>471</v>
      </c>
      <c r="C238" s="27" t="s">
        <v>472</v>
      </c>
      <c r="D238" s="23" t="s">
        <v>62</v>
      </c>
      <c r="E238" s="28" t="s">
        <v>473</v>
      </c>
      <c r="F238" s="15" t="s">
        <v>103</v>
      </c>
      <c r="G238" s="29">
        <v>43.1</v>
      </c>
      <c r="H238" s="30">
        <v>0</v>
      </c>
      <c r="I238" s="30">
        <f>ROUND(ROUND(H238,2)*ROUND(G238,3),2)</f>
        <v>0</v>
      </c>
      <c r="J238" s="15" t="s">
        <v>83</v>
      </c>
      <c r="K238" s="23"/>
      <c r="L238" s="23"/>
      <c r="M238" s="23"/>
      <c r="O238">
        <f>(I238*21)/100</f>
        <v>0</v>
      </c>
      <c r="P238" t="s">
        <v>22</v>
      </c>
    </row>
    <row r="239" spans="1:5" ht="12.75">
      <c r="A239" s="31" t="s">
        <v>61</v>
      </c>
      <c r="E239" s="21" t="s">
        <v>474</v>
      </c>
    </row>
    <row r="240" spans="1:5" ht="12.75">
      <c r="A240" s="32" t="s">
        <v>63</v>
      </c>
      <c r="E240" s="33" t="s">
        <v>475</v>
      </c>
    </row>
    <row r="241" spans="1:5" ht="38.25">
      <c r="A241" t="s">
        <v>64</v>
      </c>
      <c r="E241" s="21" t="s">
        <v>476</v>
      </c>
    </row>
    <row r="242" spans="1:16" ht="12.75">
      <c r="A242" s="23" t="s">
        <v>54</v>
      </c>
      <c r="B242" s="27" t="s">
        <v>477</v>
      </c>
      <c r="C242" s="27" t="s">
        <v>478</v>
      </c>
      <c r="D242" s="23" t="s">
        <v>62</v>
      </c>
      <c r="E242" s="28" t="s">
        <v>479</v>
      </c>
      <c r="F242" s="15" t="s">
        <v>103</v>
      </c>
      <c r="G242" s="29">
        <v>183.4</v>
      </c>
      <c r="H242" s="30">
        <v>0</v>
      </c>
      <c r="I242" s="30">
        <f>ROUND(ROUND(H242,2)*ROUND(G242,3),2)</f>
        <v>0</v>
      </c>
      <c r="J242" s="15" t="s">
        <v>83</v>
      </c>
      <c r="K242" s="23"/>
      <c r="L242" s="23"/>
      <c r="M242" s="23"/>
      <c r="O242">
        <f>(I242*21)/100</f>
        <v>0</v>
      </c>
      <c r="P242" t="s">
        <v>22</v>
      </c>
    </row>
    <row r="243" spans="1:5" ht="12.75">
      <c r="A243" s="31" t="s">
        <v>61</v>
      </c>
      <c r="E243" s="21" t="s">
        <v>480</v>
      </c>
    </row>
    <row r="244" spans="1:5" ht="12.75">
      <c r="A244" s="32" t="s">
        <v>63</v>
      </c>
      <c r="E244" s="33" t="s">
        <v>481</v>
      </c>
    </row>
    <row r="245" spans="1:5" ht="25.5">
      <c r="A245" t="s">
        <v>64</v>
      </c>
      <c r="E245" s="21" t="s">
        <v>482</v>
      </c>
    </row>
    <row r="246" spans="1:16" ht="12.75">
      <c r="A246" s="23" t="s">
        <v>54</v>
      </c>
      <c r="B246" s="27" t="s">
        <v>483</v>
      </c>
      <c r="C246" s="27" t="s">
        <v>484</v>
      </c>
      <c r="D246" s="23" t="s">
        <v>62</v>
      </c>
      <c r="E246" s="28" t="s">
        <v>485</v>
      </c>
      <c r="F246" s="15" t="s">
        <v>171</v>
      </c>
      <c r="G246" s="29">
        <v>1.5</v>
      </c>
      <c r="H246" s="30">
        <v>0</v>
      </c>
      <c r="I246" s="30">
        <f>ROUND(ROUND(H246,2)*ROUND(G246,3),2)</f>
        <v>0</v>
      </c>
      <c r="J246" s="15" t="s">
        <v>83</v>
      </c>
      <c r="K246" s="23"/>
      <c r="L246" s="23"/>
      <c r="M246" s="23"/>
      <c r="O246">
        <f>(I246*21)/100</f>
        <v>0</v>
      </c>
      <c r="P246" t="s">
        <v>22</v>
      </c>
    </row>
    <row r="247" spans="1:5" ht="12.75">
      <c r="A247" s="31" t="s">
        <v>61</v>
      </c>
      <c r="E247" s="21" t="s">
        <v>486</v>
      </c>
    </row>
    <row r="248" spans="1:5" ht="12.75">
      <c r="A248" s="32" t="s">
        <v>63</v>
      </c>
      <c r="E248" s="33" t="s">
        <v>487</v>
      </c>
    </row>
    <row r="249" spans="1:5" ht="25.5">
      <c r="A249" t="s">
        <v>64</v>
      </c>
      <c r="E249" s="21" t="s">
        <v>488</v>
      </c>
    </row>
    <row r="250" spans="1:16" ht="12.75">
      <c r="A250" s="23" t="s">
        <v>54</v>
      </c>
      <c r="B250" s="27" t="s">
        <v>489</v>
      </c>
      <c r="C250" s="27" t="s">
        <v>490</v>
      </c>
      <c r="D250" s="23" t="s">
        <v>62</v>
      </c>
      <c r="E250" s="28" t="s">
        <v>491</v>
      </c>
      <c r="F250" s="15" t="s">
        <v>171</v>
      </c>
      <c r="G250" s="29">
        <v>20</v>
      </c>
      <c r="H250" s="30">
        <v>0</v>
      </c>
      <c r="I250" s="30">
        <f>ROUND(ROUND(H250,2)*ROUND(G250,3),2)</f>
        <v>0</v>
      </c>
      <c r="J250" s="15" t="s">
        <v>83</v>
      </c>
      <c r="K250" s="23"/>
      <c r="L250" s="23"/>
      <c r="M250" s="23"/>
      <c r="O250">
        <f>(I250*21)/100</f>
        <v>0</v>
      </c>
      <c r="P250" t="s">
        <v>22</v>
      </c>
    </row>
    <row r="251" spans="1:5" ht="12.75">
      <c r="A251" s="31" t="s">
        <v>61</v>
      </c>
      <c r="E251" s="21" t="s">
        <v>492</v>
      </c>
    </row>
    <row r="252" spans="1:5" ht="12.75">
      <c r="A252" s="32" t="s">
        <v>63</v>
      </c>
      <c r="E252" s="33" t="s">
        <v>493</v>
      </c>
    </row>
    <row r="253" spans="1:5" ht="25.5">
      <c r="A253" t="s">
        <v>64</v>
      </c>
      <c r="E253" s="21" t="s">
        <v>488</v>
      </c>
    </row>
    <row r="254" spans="1:16" ht="12.75">
      <c r="A254" s="23" t="s">
        <v>54</v>
      </c>
      <c r="B254" s="27" t="s">
        <v>494</v>
      </c>
      <c r="C254" s="27" t="s">
        <v>495</v>
      </c>
      <c r="D254" s="23" t="s">
        <v>62</v>
      </c>
      <c r="E254" s="28" t="s">
        <v>496</v>
      </c>
      <c r="F254" s="15" t="s">
        <v>497</v>
      </c>
      <c r="G254" s="29">
        <v>1</v>
      </c>
      <c r="H254" s="30">
        <v>0</v>
      </c>
      <c r="I254" s="30">
        <f>ROUND(ROUND(H254,2)*ROUND(G254,3),2)</f>
        <v>0</v>
      </c>
      <c r="J254" s="15" t="s">
        <v>60</v>
      </c>
      <c r="K254" s="23"/>
      <c r="L254" s="23"/>
      <c r="M254" s="23"/>
      <c r="O254">
        <f>(I254*21)/100</f>
        <v>0</v>
      </c>
      <c r="P254" t="s">
        <v>22</v>
      </c>
    </row>
    <row r="255" spans="1:5" ht="12.75">
      <c r="A255" s="31" t="s">
        <v>61</v>
      </c>
      <c r="E255" s="21" t="s">
        <v>498</v>
      </c>
    </row>
    <row r="256" spans="1:5" ht="12.75">
      <c r="A256" s="32" t="s">
        <v>63</v>
      </c>
      <c r="E256" s="33" t="s">
        <v>214</v>
      </c>
    </row>
    <row r="257" spans="1:5" ht="395.25">
      <c r="A257" t="s">
        <v>64</v>
      </c>
      <c r="E257" s="21" t="s">
        <v>359</v>
      </c>
    </row>
    <row r="258" spans="1:16" ht="12.75">
      <c r="A258" s="23" t="s">
        <v>54</v>
      </c>
      <c r="B258" s="27" t="s">
        <v>499</v>
      </c>
      <c r="C258" s="27" t="s">
        <v>500</v>
      </c>
      <c r="D258" s="23" t="s">
        <v>62</v>
      </c>
      <c r="E258" s="28" t="s">
        <v>501</v>
      </c>
      <c r="F258" s="15" t="s">
        <v>103</v>
      </c>
      <c r="G258" s="29">
        <v>316.6</v>
      </c>
      <c r="H258" s="30">
        <v>0</v>
      </c>
      <c r="I258" s="30">
        <f>ROUND(ROUND(H258,2)*ROUND(G258,3),2)</f>
        <v>0</v>
      </c>
      <c r="J258" s="15" t="s">
        <v>60</v>
      </c>
      <c r="K258" s="23"/>
      <c r="L258" s="23"/>
      <c r="M258" s="23"/>
      <c r="O258">
        <f>(I258*21)/100</f>
        <v>0</v>
      </c>
      <c r="P258" t="s">
        <v>22</v>
      </c>
    </row>
    <row r="259" spans="1:5" ht="25.5">
      <c r="A259" s="31" t="s">
        <v>61</v>
      </c>
      <c r="E259" s="21" t="s">
        <v>502</v>
      </c>
    </row>
    <row r="260" spans="1:5" ht="12.75">
      <c r="A260" s="32" t="s">
        <v>63</v>
      </c>
      <c r="E260" s="33" t="s">
        <v>503</v>
      </c>
    </row>
    <row r="261" spans="1:5" ht="382.5">
      <c r="A261" t="s">
        <v>64</v>
      </c>
      <c r="E261" s="21" t="s">
        <v>504</v>
      </c>
    </row>
    <row r="262" spans="1:16" ht="12.75">
      <c r="A262" s="23" t="s">
        <v>54</v>
      </c>
      <c r="B262" s="27" t="s">
        <v>505</v>
      </c>
      <c r="C262" s="27" t="s">
        <v>506</v>
      </c>
      <c r="D262" s="23" t="s">
        <v>62</v>
      </c>
      <c r="E262" s="28" t="s">
        <v>507</v>
      </c>
      <c r="F262" s="15" t="s">
        <v>497</v>
      </c>
      <c r="G262" s="29">
        <v>1</v>
      </c>
      <c r="H262" s="30">
        <v>0</v>
      </c>
      <c r="I262" s="30">
        <f>ROUND(ROUND(H262,2)*ROUND(G262,3),2)</f>
        <v>0</v>
      </c>
      <c r="J262" s="15" t="s">
        <v>60</v>
      </c>
      <c r="K262" s="23"/>
      <c r="L262" s="23"/>
      <c r="M262" s="23"/>
      <c r="O262">
        <f>(I262*21)/100</f>
        <v>0</v>
      </c>
      <c r="P262" t="s">
        <v>22</v>
      </c>
    </row>
    <row r="263" spans="1:5" ht="12.75">
      <c r="A263" s="31" t="s">
        <v>61</v>
      </c>
      <c r="E263" s="21" t="s">
        <v>508</v>
      </c>
    </row>
    <row r="264" spans="1:5" ht="12.75">
      <c r="A264" s="32" t="s">
        <v>63</v>
      </c>
      <c r="E264" s="33" t="s">
        <v>214</v>
      </c>
    </row>
    <row r="265" spans="1:5" ht="409.5">
      <c r="A265" t="s">
        <v>64</v>
      </c>
      <c r="E265" s="21" t="s">
        <v>509</v>
      </c>
    </row>
    <row r="266" spans="1:16" ht="12.75">
      <c r="A266" s="23" t="s">
        <v>54</v>
      </c>
      <c r="B266" s="27" t="s">
        <v>510</v>
      </c>
      <c r="C266" s="27" t="s">
        <v>511</v>
      </c>
      <c r="D266" s="23" t="s">
        <v>62</v>
      </c>
      <c r="E266" s="28" t="s">
        <v>512</v>
      </c>
      <c r="F266" s="15" t="s">
        <v>171</v>
      </c>
      <c r="G266" s="29">
        <v>41.9</v>
      </c>
      <c r="H266" s="30">
        <v>0</v>
      </c>
      <c r="I266" s="30">
        <f>ROUND(ROUND(H266,2)*ROUND(G266,3),2)</f>
        <v>0</v>
      </c>
      <c r="J266" s="15" t="s">
        <v>83</v>
      </c>
      <c r="K266" s="23"/>
      <c r="L266" s="23"/>
      <c r="M266" s="23"/>
      <c r="O266">
        <f>(I266*21)/100</f>
        <v>0</v>
      </c>
      <c r="P266" t="s">
        <v>22</v>
      </c>
    </row>
    <row r="267" spans="1:5" ht="12.75">
      <c r="A267" s="31" t="s">
        <v>61</v>
      </c>
      <c r="E267" s="21" t="s">
        <v>513</v>
      </c>
    </row>
    <row r="268" spans="1:5" ht="12.75">
      <c r="A268" s="32" t="s">
        <v>63</v>
      </c>
      <c r="E268" s="33" t="s">
        <v>430</v>
      </c>
    </row>
    <row r="269" spans="1:5" ht="25.5">
      <c r="A269" t="s">
        <v>64</v>
      </c>
      <c r="E269" s="21" t="s">
        <v>514</v>
      </c>
    </row>
    <row r="270" spans="1:16" ht="12.75">
      <c r="A270" s="23" t="s">
        <v>54</v>
      </c>
      <c r="B270" s="27" t="s">
        <v>515</v>
      </c>
      <c r="C270" s="27" t="s">
        <v>516</v>
      </c>
      <c r="D270" s="23" t="s">
        <v>62</v>
      </c>
      <c r="E270" s="28" t="s">
        <v>517</v>
      </c>
      <c r="F270" s="15" t="s">
        <v>171</v>
      </c>
      <c r="G270" s="29">
        <v>111.9</v>
      </c>
      <c r="H270" s="30">
        <v>0</v>
      </c>
      <c r="I270" s="30">
        <f>ROUND(ROUND(H270,2)*ROUND(G270,3),2)</f>
        <v>0</v>
      </c>
      <c r="J270" s="15" t="s">
        <v>83</v>
      </c>
      <c r="K270" s="23"/>
      <c r="L270" s="23"/>
      <c r="M270" s="23"/>
      <c r="O270">
        <f>(I270*21)/100</f>
        <v>0</v>
      </c>
      <c r="P270" t="s">
        <v>22</v>
      </c>
    </row>
    <row r="271" spans="1:5" ht="25.5">
      <c r="A271" s="31" t="s">
        <v>61</v>
      </c>
      <c r="E271" s="21" t="s">
        <v>518</v>
      </c>
    </row>
    <row r="272" spans="1:5" ht="12.75">
      <c r="A272" s="32" t="s">
        <v>63</v>
      </c>
      <c r="E272" s="33" t="s">
        <v>519</v>
      </c>
    </row>
    <row r="273" spans="1:5" ht="25.5">
      <c r="A273" t="s">
        <v>64</v>
      </c>
      <c r="E273" s="21" t="s">
        <v>514</v>
      </c>
    </row>
    <row r="274" spans="1:16" ht="12.75">
      <c r="A274" s="23" t="s">
        <v>54</v>
      </c>
      <c r="B274" s="27" t="s">
        <v>520</v>
      </c>
      <c r="C274" s="27" t="s">
        <v>521</v>
      </c>
      <c r="D274" s="23" t="s">
        <v>62</v>
      </c>
      <c r="E274" s="28" t="s">
        <v>522</v>
      </c>
      <c r="F274" s="15" t="s">
        <v>523</v>
      </c>
      <c r="G274" s="29">
        <v>586.8</v>
      </c>
      <c r="H274" s="30">
        <v>0</v>
      </c>
      <c r="I274" s="30">
        <f>ROUND(ROUND(H274,2)*ROUND(G274,3),2)</f>
        <v>0</v>
      </c>
      <c r="J274" s="15" t="s">
        <v>83</v>
      </c>
      <c r="K274" s="23"/>
      <c r="L274" s="23"/>
      <c r="M274" s="23"/>
      <c r="O274">
        <f>(I274*21)/100</f>
        <v>0</v>
      </c>
      <c r="P274" t="s">
        <v>22</v>
      </c>
    </row>
    <row r="275" spans="1:5" ht="12.75">
      <c r="A275" s="31" t="s">
        <v>61</v>
      </c>
      <c r="E275" s="21" t="s">
        <v>62</v>
      </c>
    </row>
    <row r="276" spans="1:5" ht="12.75">
      <c r="A276" s="32" t="s">
        <v>63</v>
      </c>
      <c r="E276" s="33" t="s">
        <v>524</v>
      </c>
    </row>
    <row r="277" spans="1:5" ht="25.5">
      <c r="A277" t="s">
        <v>64</v>
      </c>
      <c r="E277" s="21" t="s">
        <v>525</v>
      </c>
    </row>
    <row r="278" spans="1:16" ht="12.75">
      <c r="A278" s="23" t="s">
        <v>54</v>
      </c>
      <c r="B278" s="27" t="s">
        <v>526</v>
      </c>
      <c r="C278" s="27" t="s">
        <v>527</v>
      </c>
      <c r="D278" s="23" t="s">
        <v>62</v>
      </c>
      <c r="E278" s="28" t="s">
        <v>528</v>
      </c>
      <c r="F278" s="15" t="s">
        <v>82</v>
      </c>
      <c r="G278" s="29">
        <v>18.618</v>
      </c>
      <c r="H278" s="30">
        <v>0</v>
      </c>
      <c r="I278" s="30">
        <f>ROUND(ROUND(H278,2)*ROUND(G278,3),2)</f>
        <v>0</v>
      </c>
      <c r="J278" s="15" t="s">
        <v>83</v>
      </c>
      <c r="K278" s="23"/>
      <c r="L278" s="23"/>
      <c r="M278" s="23"/>
      <c r="O278">
        <f>(I278*21)/100</f>
        <v>0</v>
      </c>
      <c r="P278" t="s">
        <v>22</v>
      </c>
    </row>
    <row r="279" spans="1:5" ht="12.75">
      <c r="A279" s="31" t="s">
        <v>61</v>
      </c>
      <c r="E279" s="21" t="s">
        <v>62</v>
      </c>
    </row>
    <row r="280" spans="1:5" ht="63.75">
      <c r="A280" s="32" t="s">
        <v>63</v>
      </c>
      <c r="E280" s="33" t="s">
        <v>529</v>
      </c>
    </row>
    <row r="281" spans="1:5" ht="114.75">
      <c r="A281" t="s">
        <v>64</v>
      </c>
      <c r="E281" s="21" t="s">
        <v>530</v>
      </c>
    </row>
    <row r="282" spans="1:16" ht="12.75">
      <c r="A282" s="23" t="s">
        <v>54</v>
      </c>
      <c r="B282" s="27" t="s">
        <v>531</v>
      </c>
      <c r="C282" s="27" t="s">
        <v>532</v>
      </c>
      <c r="D282" s="23" t="s">
        <v>62</v>
      </c>
      <c r="E282" s="28" t="s">
        <v>533</v>
      </c>
      <c r="F282" s="15" t="s">
        <v>59</v>
      </c>
      <c r="G282" s="29">
        <v>0.72</v>
      </c>
      <c r="H282" s="30">
        <v>0</v>
      </c>
      <c r="I282" s="30">
        <f>ROUND(ROUND(H282,2)*ROUND(G282,3),2)</f>
        <v>0</v>
      </c>
      <c r="J282" s="15" t="s">
        <v>83</v>
      </c>
      <c r="K282" s="23"/>
      <c r="L282" s="23"/>
      <c r="M282" s="23"/>
      <c r="O282">
        <f>(I282*21)/100</f>
        <v>0</v>
      </c>
      <c r="P282" t="s">
        <v>22</v>
      </c>
    </row>
    <row r="283" spans="1:5" ht="12.75">
      <c r="A283" s="31" t="s">
        <v>61</v>
      </c>
      <c r="E283" s="21" t="s">
        <v>534</v>
      </c>
    </row>
    <row r="284" spans="1:5" ht="12.75">
      <c r="A284" s="32" t="s">
        <v>63</v>
      </c>
      <c r="E284" s="33" t="s">
        <v>535</v>
      </c>
    </row>
    <row r="285" spans="1:5" ht="114.75">
      <c r="A285" t="s">
        <v>64</v>
      </c>
      <c r="E285" s="21" t="s">
        <v>536</v>
      </c>
    </row>
  </sheetData>
  <mergeCells count="14">
    <mergeCell ref="F5:F6"/>
    <mergeCell ref="G5:G6"/>
    <mergeCell ref="H5:I5"/>
    <mergeCell ref="J5:J6"/>
    <mergeCell ref="K5:M5"/>
    <mergeCell ref="A5:A6"/>
    <mergeCell ref="B5:B6"/>
    <mergeCell ref="C5:C6"/>
    <mergeCell ref="D5:D6"/>
    <mergeCell ref="E5:E6"/>
    <mergeCell ref="C3:D3"/>
    <mergeCell ref="E3:F3"/>
    <mergeCell ref="C4:D4"/>
    <mergeCell ref="E4:F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44"/>
  <sheetViews>
    <sheetView workbookViewId="0" topLeftCell="A1">
      <pane ySplit="7" topLeftCell="A8" activePane="bottomLeft" state="frozen"/>
      <selection pane="bottomLeft" activeCell="C3" sqref="C3:D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1" max="13" width="9.140625" style="0" hidden="1" customWidth="1"/>
    <col min="15" max="18" width="9.140625" style="0" hidden="1" customWidth="1"/>
  </cols>
  <sheetData>
    <row r="1" spans="1:16" ht="12.75" customHeight="1">
      <c r="A1" t="s">
        <v>9</v>
      </c>
      <c r="B1" s="9"/>
      <c r="D1" s="9"/>
      <c r="E1" s="10"/>
      <c r="F1" s="9"/>
      <c r="G1" s="9"/>
      <c r="H1" s="9"/>
      <c r="I1" s="9"/>
      <c r="J1" s="9"/>
      <c r="K1" s="9"/>
      <c r="L1" s="9"/>
      <c r="M1" s="9"/>
      <c r="P1" t="s">
        <v>21</v>
      </c>
    </row>
    <row r="2" spans="2:16" ht="39.95" customHeight="1">
      <c r="B2" s="9"/>
      <c r="D2" s="9"/>
      <c r="E2" s="11" t="s">
        <v>11</v>
      </c>
      <c r="F2" s="9"/>
      <c r="G2" s="9"/>
      <c r="H2" s="16"/>
      <c r="I2" s="16"/>
      <c r="J2" s="9"/>
      <c r="K2" s="9"/>
      <c r="L2" s="9"/>
      <c r="M2" s="9"/>
      <c r="O2">
        <f>0+O8+O21+O94+O115+O120</f>
        <v>0</v>
      </c>
      <c r="P2" t="s">
        <v>21</v>
      </c>
    </row>
    <row r="3" spans="1:16" ht="39.95" customHeight="1">
      <c r="A3" t="s">
        <v>10</v>
      </c>
      <c r="B3" s="18" t="s">
        <v>12</v>
      </c>
      <c r="C3" s="3" t="s">
        <v>13</v>
      </c>
      <c r="D3" s="7"/>
      <c r="E3" s="2" t="s">
        <v>14</v>
      </c>
      <c r="F3" s="7"/>
      <c r="H3" s="15" t="s">
        <v>539</v>
      </c>
      <c r="I3" s="30">
        <f>0+I8+I21+I94+I115+I120</f>
        <v>0</v>
      </c>
      <c r="J3" s="17" t="s">
        <v>0</v>
      </c>
      <c r="O3" t="s">
        <v>19</v>
      </c>
      <c r="P3" t="s">
        <v>22</v>
      </c>
    </row>
    <row r="4" spans="1:16" ht="39.95" customHeight="1">
      <c r="A4" t="s">
        <v>15</v>
      </c>
      <c r="B4" s="18" t="s">
        <v>16</v>
      </c>
      <c r="C4" s="3" t="s">
        <v>537</v>
      </c>
      <c r="D4" s="7"/>
      <c r="E4" s="2" t="s">
        <v>538</v>
      </c>
      <c r="F4" s="7"/>
      <c r="O4" t="s">
        <v>20</v>
      </c>
      <c r="P4" t="s">
        <v>22</v>
      </c>
    </row>
    <row r="5" spans="1:13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J5" s="1" t="s">
        <v>42</v>
      </c>
      <c r="K5" s="1" t="s">
        <v>44</v>
      </c>
      <c r="L5" s="1"/>
      <c r="M5" s="1"/>
    </row>
    <row r="6" spans="1:13" ht="12.75" customHeight="1">
      <c r="A6" s="1"/>
      <c r="B6" s="1"/>
      <c r="C6" s="1"/>
      <c r="D6" s="1"/>
      <c r="E6" s="1"/>
      <c r="F6" s="1"/>
      <c r="G6" s="1"/>
      <c r="H6" s="19" t="s">
        <v>38</v>
      </c>
      <c r="I6" s="19" t="s">
        <v>40</v>
      </c>
      <c r="J6" s="1"/>
      <c r="K6" s="19" t="s">
        <v>45</v>
      </c>
      <c r="L6" s="19" t="s">
        <v>46</v>
      </c>
      <c r="M6" s="19" t="s">
        <v>47</v>
      </c>
    </row>
    <row r="7" spans="1:13" ht="12.75" customHeight="1">
      <c r="A7" s="19" t="s">
        <v>26</v>
      </c>
      <c r="B7" s="19" t="s">
        <v>28</v>
      </c>
      <c r="C7" s="19" t="s">
        <v>22</v>
      </c>
      <c r="D7" s="19" t="s">
        <v>21</v>
      </c>
      <c r="E7" s="19" t="s">
        <v>32</v>
      </c>
      <c r="F7" s="19" t="s">
        <v>34</v>
      </c>
      <c r="G7" s="19" t="s">
        <v>36</v>
      </c>
      <c r="H7" s="19" t="s">
        <v>39</v>
      </c>
      <c r="I7" s="19" t="s">
        <v>41</v>
      </c>
      <c r="J7" s="19" t="s">
        <v>43</v>
      </c>
      <c r="K7" s="19" t="s">
        <v>48</v>
      </c>
      <c r="L7" s="19" t="s">
        <v>49</v>
      </c>
      <c r="M7" s="19" t="s">
        <v>50</v>
      </c>
    </row>
    <row r="8" spans="1:18" ht="12.75" customHeight="1">
      <c r="A8" t="s">
        <v>52</v>
      </c>
      <c r="C8" s="24" t="s">
        <v>542</v>
      </c>
      <c r="E8" s="25" t="s">
        <v>543</v>
      </c>
      <c r="I8" s="26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3" t="s">
        <v>54</v>
      </c>
      <c r="B9" s="27" t="s">
        <v>28</v>
      </c>
      <c r="C9" s="27" t="s">
        <v>544</v>
      </c>
      <c r="D9" s="23" t="s">
        <v>62</v>
      </c>
      <c r="E9" s="28" t="s">
        <v>545</v>
      </c>
      <c r="F9" s="15" t="s">
        <v>546</v>
      </c>
      <c r="G9" s="29">
        <v>1.5</v>
      </c>
      <c r="H9" s="30">
        <v>0</v>
      </c>
      <c r="I9" s="30">
        <f>ROUND(ROUND(H9,2)*ROUND(G9,3),2)</f>
        <v>0</v>
      </c>
      <c r="J9" s="15" t="s">
        <v>83</v>
      </c>
      <c r="K9" s="23"/>
      <c r="L9" s="23"/>
      <c r="M9" s="23"/>
      <c r="O9">
        <f>(I9*21)/100</f>
        <v>0</v>
      </c>
      <c r="P9" t="s">
        <v>22</v>
      </c>
    </row>
    <row r="10" spans="1:5" ht="12.75">
      <c r="A10" s="31" t="s">
        <v>61</v>
      </c>
      <c r="E10" s="21" t="s">
        <v>62</v>
      </c>
    </row>
    <row r="11" spans="1:5" ht="12.75">
      <c r="A11" s="32" t="s">
        <v>63</v>
      </c>
      <c r="E11" s="33" t="s">
        <v>547</v>
      </c>
    </row>
    <row r="12" spans="1:5" ht="38.25">
      <c r="A12" t="s">
        <v>64</v>
      </c>
      <c r="E12" s="21" t="s">
        <v>548</v>
      </c>
    </row>
    <row r="13" spans="1:16" ht="12.75">
      <c r="A13" s="23" t="s">
        <v>54</v>
      </c>
      <c r="B13" s="27" t="s">
        <v>22</v>
      </c>
      <c r="C13" s="27" t="s">
        <v>549</v>
      </c>
      <c r="D13" s="23" t="s">
        <v>62</v>
      </c>
      <c r="E13" s="28" t="s">
        <v>550</v>
      </c>
      <c r="F13" s="15" t="s">
        <v>82</v>
      </c>
      <c r="G13" s="29">
        <v>12</v>
      </c>
      <c r="H13" s="30">
        <v>0</v>
      </c>
      <c r="I13" s="30">
        <f>ROUND(ROUND(H13,2)*ROUND(G13,3),2)</f>
        <v>0</v>
      </c>
      <c r="J13" s="15" t="s">
        <v>83</v>
      </c>
      <c r="K13" s="23"/>
      <c r="L13" s="23"/>
      <c r="M13" s="23"/>
      <c r="O13">
        <f>(I13*21)/100</f>
        <v>0</v>
      </c>
      <c r="P13" t="s">
        <v>22</v>
      </c>
    </row>
    <row r="14" spans="1:5" ht="12.75">
      <c r="A14" s="31" t="s">
        <v>61</v>
      </c>
      <c r="E14" s="21" t="s">
        <v>62</v>
      </c>
    </row>
    <row r="15" spans="1:5" ht="12.75">
      <c r="A15" s="32" t="s">
        <v>63</v>
      </c>
      <c r="E15" s="33" t="s">
        <v>547</v>
      </c>
    </row>
    <row r="16" spans="1:5" ht="153">
      <c r="A16" t="s">
        <v>64</v>
      </c>
      <c r="E16" s="21" t="s">
        <v>551</v>
      </c>
    </row>
    <row r="17" spans="1:16" ht="25.5">
      <c r="A17" s="23" t="s">
        <v>54</v>
      </c>
      <c r="B17" s="27" t="s">
        <v>21</v>
      </c>
      <c r="C17" s="27" t="s">
        <v>552</v>
      </c>
      <c r="D17" s="23" t="s">
        <v>62</v>
      </c>
      <c r="E17" s="28" t="s">
        <v>553</v>
      </c>
      <c r="F17" s="15" t="s">
        <v>546</v>
      </c>
      <c r="G17" s="29">
        <v>3</v>
      </c>
      <c r="H17" s="30">
        <v>0</v>
      </c>
      <c r="I17" s="30">
        <f>ROUND(ROUND(H17,2)*ROUND(G17,3),2)</f>
        <v>0</v>
      </c>
      <c r="J17" s="15" t="s">
        <v>83</v>
      </c>
      <c r="K17" s="23"/>
      <c r="L17" s="23"/>
      <c r="M17" s="23"/>
      <c r="O17">
        <f>(I17*21)/100</f>
        <v>0</v>
      </c>
      <c r="P17" t="s">
        <v>22</v>
      </c>
    </row>
    <row r="18" spans="1:5" ht="12.75">
      <c r="A18" s="31" t="s">
        <v>61</v>
      </c>
      <c r="E18" s="21" t="s">
        <v>62</v>
      </c>
    </row>
    <row r="19" spans="1:5" ht="12.75">
      <c r="A19" s="32" t="s">
        <v>63</v>
      </c>
      <c r="E19" s="33" t="s">
        <v>554</v>
      </c>
    </row>
    <row r="20" spans="1:5" ht="89.25">
      <c r="A20" t="s">
        <v>64</v>
      </c>
      <c r="E20" s="21" t="s">
        <v>555</v>
      </c>
    </row>
    <row r="21" spans="1:18" ht="12.75" customHeight="1">
      <c r="A21" t="s">
        <v>52</v>
      </c>
      <c r="C21" s="34" t="s">
        <v>556</v>
      </c>
      <c r="E21" s="25" t="s">
        <v>557</v>
      </c>
      <c r="I21" s="35">
        <f>0+Q21</f>
        <v>0</v>
      </c>
      <c r="O21">
        <f>0+R21</f>
        <v>0</v>
      </c>
      <c r="Q21">
        <f>0+I22+I26+I30+I34+I38+I42+I46+I50+I54+I58+I62+I66+I70+I74+I78+I82+I86+I90</f>
        <v>0</v>
      </c>
      <c r="R21">
        <f>0+O22+O26+O30+O34+O38+O42+O46+O50+O54+O58+O62+O66+O70+O74+O78+O82+O86+O90</f>
        <v>0</v>
      </c>
    </row>
    <row r="22" spans="1:16" ht="12.75">
      <c r="A22" s="23" t="s">
        <v>54</v>
      </c>
      <c r="B22" s="27" t="s">
        <v>32</v>
      </c>
      <c r="C22" s="27" t="s">
        <v>558</v>
      </c>
      <c r="D22" s="23" t="s">
        <v>62</v>
      </c>
      <c r="E22" s="28" t="s">
        <v>559</v>
      </c>
      <c r="F22" s="15" t="s">
        <v>127</v>
      </c>
      <c r="G22" s="29">
        <v>13</v>
      </c>
      <c r="H22" s="30">
        <v>0</v>
      </c>
      <c r="I22" s="30">
        <f>ROUND(ROUND(H22,2)*ROUND(G22,3),2)</f>
        <v>0</v>
      </c>
      <c r="J22" s="15" t="s">
        <v>83</v>
      </c>
      <c r="K22" s="23"/>
      <c r="L22" s="23"/>
      <c r="M22" s="23"/>
      <c r="O22">
        <f>(I22*21)/100</f>
        <v>0</v>
      </c>
      <c r="P22" t="s">
        <v>22</v>
      </c>
    </row>
    <row r="23" spans="1:5" ht="12.75">
      <c r="A23" s="31" t="s">
        <v>61</v>
      </c>
      <c r="E23" s="21" t="s">
        <v>62</v>
      </c>
    </row>
    <row r="24" spans="1:5" ht="12.75">
      <c r="A24" s="32" t="s">
        <v>63</v>
      </c>
      <c r="E24" s="33" t="s">
        <v>560</v>
      </c>
    </row>
    <row r="25" spans="1:5" ht="89.25">
      <c r="A25" t="s">
        <v>64</v>
      </c>
      <c r="E25" s="21" t="s">
        <v>561</v>
      </c>
    </row>
    <row r="26" spans="1:16" ht="25.5">
      <c r="A26" s="23" t="s">
        <v>54</v>
      </c>
      <c r="B26" s="27" t="s">
        <v>34</v>
      </c>
      <c r="C26" s="27" t="s">
        <v>562</v>
      </c>
      <c r="D26" s="23" t="s">
        <v>62</v>
      </c>
      <c r="E26" s="28" t="s">
        <v>563</v>
      </c>
      <c r="F26" s="15" t="s">
        <v>127</v>
      </c>
      <c r="G26" s="29">
        <v>13</v>
      </c>
      <c r="H26" s="30">
        <v>0</v>
      </c>
      <c r="I26" s="30">
        <f>ROUND(ROUND(H26,2)*ROUND(G26,3),2)</f>
        <v>0</v>
      </c>
      <c r="J26" s="15" t="s">
        <v>83</v>
      </c>
      <c r="K26" s="23"/>
      <c r="L26" s="23"/>
      <c r="M26" s="23"/>
      <c r="O26">
        <f>(I26*21)/100</f>
        <v>0</v>
      </c>
      <c r="P26" t="s">
        <v>22</v>
      </c>
    </row>
    <row r="27" spans="1:5" ht="12.75">
      <c r="A27" s="31" t="s">
        <v>61</v>
      </c>
      <c r="E27" s="21" t="s">
        <v>62</v>
      </c>
    </row>
    <row r="28" spans="1:5" ht="12.75">
      <c r="A28" s="32" t="s">
        <v>63</v>
      </c>
      <c r="E28" s="33" t="s">
        <v>560</v>
      </c>
    </row>
    <row r="29" spans="1:5" ht="89.25">
      <c r="A29" t="s">
        <v>64</v>
      </c>
      <c r="E29" s="21" t="s">
        <v>564</v>
      </c>
    </row>
    <row r="30" spans="1:16" ht="25.5">
      <c r="A30" s="23" t="s">
        <v>54</v>
      </c>
      <c r="B30" s="27" t="s">
        <v>36</v>
      </c>
      <c r="C30" s="27" t="s">
        <v>565</v>
      </c>
      <c r="D30" s="23" t="s">
        <v>62</v>
      </c>
      <c r="E30" s="28" t="s">
        <v>566</v>
      </c>
      <c r="F30" s="15" t="s">
        <v>127</v>
      </c>
      <c r="G30" s="29">
        <v>10</v>
      </c>
      <c r="H30" s="30">
        <v>0</v>
      </c>
      <c r="I30" s="30">
        <f>ROUND(ROUND(H30,2)*ROUND(G30,3),2)</f>
        <v>0</v>
      </c>
      <c r="J30" s="15" t="s">
        <v>83</v>
      </c>
      <c r="K30" s="23"/>
      <c r="L30" s="23"/>
      <c r="M30" s="23"/>
      <c r="O30">
        <f>(I30*21)/100</f>
        <v>0</v>
      </c>
      <c r="P30" t="s">
        <v>22</v>
      </c>
    </row>
    <row r="31" spans="1:5" ht="12.75">
      <c r="A31" s="31" t="s">
        <v>61</v>
      </c>
      <c r="E31" s="21" t="s">
        <v>62</v>
      </c>
    </row>
    <row r="32" spans="1:5" ht="12.75">
      <c r="A32" s="32" t="s">
        <v>63</v>
      </c>
      <c r="E32" s="33" t="s">
        <v>560</v>
      </c>
    </row>
    <row r="33" spans="1:5" ht="102">
      <c r="A33" t="s">
        <v>64</v>
      </c>
      <c r="E33" s="21" t="s">
        <v>567</v>
      </c>
    </row>
    <row r="34" spans="1:16" ht="12.75">
      <c r="A34" s="23" t="s">
        <v>54</v>
      </c>
      <c r="B34" s="27" t="s">
        <v>106</v>
      </c>
      <c r="C34" s="27" t="s">
        <v>568</v>
      </c>
      <c r="D34" s="23" t="s">
        <v>62</v>
      </c>
      <c r="E34" s="28" t="s">
        <v>569</v>
      </c>
      <c r="F34" s="15" t="s">
        <v>127</v>
      </c>
      <c r="G34" s="29">
        <v>15</v>
      </c>
      <c r="H34" s="30">
        <v>0</v>
      </c>
      <c r="I34" s="30">
        <f>ROUND(ROUND(H34,2)*ROUND(G34,3),2)</f>
        <v>0</v>
      </c>
      <c r="J34" s="15" t="s">
        <v>83</v>
      </c>
      <c r="K34" s="23"/>
      <c r="L34" s="23"/>
      <c r="M34" s="23"/>
      <c r="O34">
        <f>(I34*21)/100</f>
        <v>0</v>
      </c>
      <c r="P34" t="s">
        <v>22</v>
      </c>
    </row>
    <row r="35" spans="1:5" ht="12.75">
      <c r="A35" s="31" t="s">
        <v>61</v>
      </c>
      <c r="E35" s="21" t="s">
        <v>62</v>
      </c>
    </row>
    <row r="36" spans="1:5" ht="12.75">
      <c r="A36" s="32" t="s">
        <v>63</v>
      </c>
      <c r="E36" s="33" t="s">
        <v>560</v>
      </c>
    </row>
    <row r="37" spans="1:5" ht="89.25">
      <c r="A37" t="s">
        <v>64</v>
      </c>
      <c r="E37" s="21" t="s">
        <v>570</v>
      </c>
    </row>
    <row r="38" spans="1:16" ht="12.75">
      <c r="A38" s="23" t="s">
        <v>54</v>
      </c>
      <c r="B38" s="27" t="s">
        <v>110</v>
      </c>
      <c r="C38" s="27" t="s">
        <v>571</v>
      </c>
      <c r="D38" s="23" t="s">
        <v>62</v>
      </c>
      <c r="E38" s="28" t="s">
        <v>572</v>
      </c>
      <c r="F38" s="15" t="s">
        <v>127</v>
      </c>
      <c r="G38" s="29">
        <v>15</v>
      </c>
      <c r="H38" s="30">
        <v>0</v>
      </c>
      <c r="I38" s="30">
        <f>ROUND(ROUND(H38,2)*ROUND(G38,3),2)</f>
        <v>0</v>
      </c>
      <c r="J38" s="15" t="s">
        <v>83</v>
      </c>
      <c r="K38" s="23"/>
      <c r="L38" s="23"/>
      <c r="M38" s="23"/>
      <c r="O38">
        <f>(I38*21)/100</f>
        <v>0</v>
      </c>
      <c r="P38" t="s">
        <v>22</v>
      </c>
    </row>
    <row r="39" spans="1:5" ht="12.75">
      <c r="A39" s="31" t="s">
        <v>61</v>
      </c>
      <c r="E39" s="21" t="s">
        <v>62</v>
      </c>
    </row>
    <row r="40" spans="1:5" ht="12.75">
      <c r="A40" s="32" t="s">
        <v>63</v>
      </c>
      <c r="E40" s="33" t="s">
        <v>560</v>
      </c>
    </row>
    <row r="41" spans="1:5" ht="89.25">
      <c r="A41" t="s">
        <v>64</v>
      </c>
      <c r="E41" s="21" t="s">
        <v>573</v>
      </c>
    </row>
    <row r="42" spans="1:16" ht="12.75">
      <c r="A42" s="23" t="s">
        <v>54</v>
      </c>
      <c r="B42" s="27" t="s">
        <v>39</v>
      </c>
      <c r="C42" s="27" t="s">
        <v>574</v>
      </c>
      <c r="D42" s="23" t="s">
        <v>62</v>
      </c>
      <c r="E42" s="28" t="s">
        <v>575</v>
      </c>
      <c r="F42" s="15" t="s">
        <v>127</v>
      </c>
      <c r="G42" s="29">
        <v>15</v>
      </c>
      <c r="H42" s="30">
        <v>0</v>
      </c>
      <c r="I42" s="30">
        <f>ROUND(ROUND(H42,2)*ROUND(G42,3),2)</f>
        <v>0</v>
      </c>
      <c r="J42" s="15" t="s">
        <v>83</v>
      </c>
      <c r="K42" s="23"/>
      <c r="L42" s="23"/>
      <c r="M42" s="23"/>
      <c r="O42">
        <f>(I42*21)/100</f>
        <v>0</v>
      </c>
      <c r="P42" t="s">
        <v>22</v>
      </c>
    </row>
    <row r="43" spans="1:5" ht="12.75">
      <c r="A43" s="31" t="s">
        <v>61</v>
      </c>
      <c r="E43" s="21" t="s">
        <v>62</v>
      </c>
    </row>
    <row r="44" spans="1:5" ht="12.75">
      <c r="A44" s="32" t="s">
        <v>63</v>
      </c>
      <c r="E44" s="33" t="s">
        <v>560</v>
      </c>
    </row>
    <row r="45" spans="1:5" ht="89.25">
      <c r="A45" t="s">
        <v>64</v>
      </c>
      <c r="E45" s="21" t="s">
        <v>576</v>
      </c>
    </row>
    <row r="46" spans="1:16" ht="12.75">
      <c r="A46" s="23" t="s">
        <v>54</v>
      </c>
      <c r="B46" s="27" t="s">
        <v>41</v>
      </c>
      <c r="C46" s="27" t="s">
        <v>577</v>
      </c>
      <c r="D46" s="23" t="s">
        <v>62</v>
      </c>
      <c r="E46" s="28" t="s">
        <v>578</v>
      </c>
      <c r="F46" s="15" t="s">
        <v>127</v>
      </c>
      <c r="G46" s="29">
        <v>80</v>
      </c>
      <c r="H46" s="30">
        <v>0</v>
      </c>
      <c r="I46" s="30">
        <f>ROUND(ROUND(H46,2)*ROUND(G46,3),2)</f>
        <v>0</v>
      </c>
      <c r="J46" s="15" t="s">
        <v>83</v>
      </c>
      <c r="K46" s="23"/>
      <c r="L46" s="23"/>
      <c r="M46" s="23"/>
      <c r="O46">
        <f>(I46*21)/100</f>
        <v>0</v>
      </c>
      <c r="P46" t="s">
        <v>22</v>
      </c>
    </row>
    <row r="47" spans="1:5" ht="12.75">
      <c r="A47" s="31" t="s">
        <v>61</v>
      </c>
      <c r="E47" s="21" t="s">
        <v>62</v>
      </c>
    </row>
    <row r="48" spans="1:5" ht="12.75">
      <c r="A48" s="32" t="s">
        <v>63</v>
      </c>
      <c r="E48" s="33" t="s">
        <v>560</v>
      </c>
    </row>
    <row r="49" spans="1:5" ht="102">
      <c r="A49" t="s">
        <v>64</v>
      </c>
      <c r="E49" s="21" t="s">
        <v>579</v>
      </c>
    </row>
    <row r="50" spans="1:16" ht="12.75">
      <c r="A50" s="23" t="s">
        <v>54</v>
      </c>
      <c r="B50" s="27" t="s">
        <v>43</v>
      </c>
      <c r="C50" s="27" t="s">
        <v>580</v>
      </c>
      <c r="D50" s="23" t="s">
        <v>62</v>
      </c>
      <c r="E50" s="28" t="s">
        <v>581</v>
      </c>
      <c r="F50" s="15" t="s">
        <v>127</v>
      </c>
      <c r="G50" s="29">
        <v>4</v>
      </c>
      <c r="H50" s="30">
        <v>0</v>
      </c>
      <c r="I50" s="30">
        <f>ROUND(ROUND(H50,2)*ROUND(G50,3),2)</f>
        <v>0</v>
      </c>
      <c r="J50" s="15" t="s">
        <v>83</v>
      </c>
      <c r="K50" s="23"/>
      <c r="L50" s="23"/>
      <c r="M50" s="23"/>
      <c r="O50">
        <f>(I50*21)/100</f>
        <v>0</v>
      </c>
      <c r="P50" t="s">
        <v>22</v>
      </c>
    </row>
    <row r="51" spans="1:5" ht="12.75">
      <c r="A51" s="31" t="s">
        <v>61</v>
      </c>
      <c r="E51" s="21" t="s">
        <v>62</v>
      </c>
    </row>
    <row r="52" spans="1:5" ht="12.75">
      <c r="A52" s="32" t="s">
        <v>63</v>
      </c>
      <c r="E52" s="33" t="s">
        <v>560</v>
      </c>
    </row>
    <row r="53" spans="1:5" ht="102">
      <c r="A53" t="s">
        <v>64</v>
      </c>
      <c r="E53" s="21" t="s">
        <v>579</v>
      </c>
    </row>
    <row r="54" spans="1:16" ht="12.75">
      <c r="A54" s="23" t="s">
        <v>54</v>
      </c>
      <c r="B54" s="27" t="s">
        <v>48</v>
      </c>
      <c r="C54" s="27" t="s">
        <v>582</v>
      </c>
      <c r="D54" s="23" t="s">
        <v>62</v>
      </c>
      <c r="E54" s="28" t="s">
        <v>583</v>
      </c>
      <c r="F54" s="15" t="s">
        <v>103</v>
      </c>
      <c r="G54" s="29">
        <v>600</v>
      </c>
      <c r="H54" s="30">
        <v>0</v>
      </c>
      <c r="I54" s="30">
        <f>ROUND(ROUND(H54,2)*ROUND(G54,3),2)</f>
        <v>0</v>
      </c>
      <c r="J54" s="15" t="s">
        <v>83</v>
      </c>
      <c r="K54" s="23"/>
      <c r="L54" s="23"/>
      <c r="M54" s="23"/>
      <c r="O54">
        <f>(I54*21)/100</f>
        <v>0</v>
      </c>
      <c r="P54" t="s">
        <v>22</v>
      </c>
    </row>
    <row r="55" spans="1:5" ht="12.75">
      <c r="A55" s="31" t="s">
        <v>61</v>
      </c>
      <c r="E55" s="21" t="s">
        <v>62</v>
      </c>
    </row>
    <row r="56" spans="1:5" ht="12.75">
      <c r="A56" s="32" t="s">
        <v>63</v>
      </c>
      <c r="E56" s="33" t="s">
        <v>560</v>
      </c>
    </row>
    <row r="57" spans="1:5" ht="89.25">
      <c r="A57" t="s">
        <v>64</v>
      </c>
      <c r="E57" s="21" t="s">
        <v>584</v>
      </c>
    </row>
    <row r="58" spans="1:16" ht="12.75">
      <c r="A58" s="23" t="s">
        <v>54</v>
      </c>
      <c r="B58" s="27" t="s">
        <v>49</v>
      </c>
      <c r="C58" s="27" t="s">
        <v>585</v>
      </c>
      <c r="D58" s="23" t="s">
        <v>62</v>
      </c>
      <c r="E58" s="28" t="s">
        <v>586</v>
      </c>
      <c r="F58" s="15" t="s">
        <v>127</v>
      </c>
      <c r="G58" s="29">
        <v>2</v>
      </c>
      <c r="H58" s="30">
        <v>0</v>
      </c>
      <c r="I58" s="30">
        <f>ROUND(ROUND(H58,2)*ROUND(G58,3),2)</f>
        <v>0</v>
      </c>
      <c r="J58" s="15" t="s">
        <v>83</v>
      </c>
      <c r="K58" s="23"/>
      <c r="L58" s="23"/>
      <c r="M58" s="23"/>
      <c r="O58">
        <f>(I58*21)/100</f>
        <v>0</v>
      </c>
      <c r="P58" t="s">
        <v>22</v>
      </c>
    </row>
    <row r="59" spans="1:5" ht="12.75">
      <c r="A59" s="31" t="s">
        <v>61</v>
      </c>
      <c r="E59" s="21" t="s">
        <v>62</v>
      </c>
    </row>
    <row r="60" spans="1:5" ht="12.75">
      <c r="A60" s="32" t="s">
        <v>63</v>
      </c>
      <c r="E60" s="33" t="s">
        <v>560</v>
      </c>
    </row>
    <row r="61" spans="1:5" ht="89.25">
      <c r="A61" t="s">
        <v>64</v>
      </c>
      <c r="E61" s="21" t="s">
        <v>587</v>
      </c>
    </row>
    <row r="62" spans="1:16" ht="12.75">
      <c r="A62" s="23" t="s">
        <v>54</v>
      </c>
      <c r="B62" s="27" t="s">
        <v>50</v>
      </c>
      <c r="C62" s="27" t="s">
        <v>588</v>
      </c>
      <c r="D62" s="23" t="s">
        <v>62</v>
      </c>
      <c r="E62" s="28" t="s">
        <v>589</v>
      </c>
      <c r="F62" s="15" t="s">
        <v>127</v>
      </c>
      <c r="G62" s="29">
        <v>2</v>
      </c>
      <c r="H62" s="30">
        <v>0</v>
      </c>
      <c r="I62" s="30">
        <f>ROUND(ROUND(H62,2)*ROUND(G62,3),2)</f>
        <v>0</v>
      </c>
      <c r="J62" s="15" t="s">
        <v>83</v>
      </c>
      <c r="K62" s="23"/>
      <c r="L62" s="23"/>
      <c r="M62" s="23"/>
      <c r="O62">
        <f>(I62*21)/100</f>
        <v>0</v>
      </c>
      <c r="P62" t="s">
        <v>22</v>
      </c>
    </row>
    <row r="63" spans="1:5" ht="12.75">
      <c r="A63" s="31" t="s">
        <v>61</v>
      </c>
      <c r="E63" s="21" t="s">
        <v>62</v>
      </c>
    </row>
    <row r="64" spans="1:5" ht="12.75">
      <c r="A64" s="32" t="s">
        <v>63</v>
      </c>
      <c r="E64" s="33" t="s">
        <v>560</v>
      </c>
    </row>
    <row r="65" spans="1:5" ht="89.25">
      <c r="A65" t="s">
        <v>64</v>
      </c>
      <c r="E65" s="21" t="s">
        <v>587</v>
      </c>
    </row>
    <row r="66" spans="1:16" ht="12.75">
      <c r="A66" s="23" t="s">
        <v>54</v>
      </c>
      <c r="B66" s="27" t="s">
        <v>135</v>
      </c>
      <c r="C66" s="27" t="s">
        <v>590</v>
      </c>
      <c r="D66" s="23" t="s">
        <v>62</v>
      </c>
      <c r="E66" s="28" t="s">
        <v>591</v>
      </c>
      <c r="F66" s="15" t="s">
        <v>127</v>
      </c>
      <c r="G66" s="29">
        <v>2</v>
      </c>
      <c r="H66" s="30">
        <v>0</v>
      </c>
      <c r="I66" s="30">
        <f>ROUND(ROUND(H66,2)*ROUND(G66,3),2)</f>
        <v>0</v>
      </c>
      <c r="J66" s="15" t="s">
        <v>83</v>
      </c>
      <c r="K66" s="23"/>
      <c r="L66" s="23"/>
      <c r="M66" s="23"/>
      <c r="O66">
        <f>(I66*21)/100</f>
        <v>0</v>
      </c>
      <c r="P66" t="s">
        <v>22</v>
      </c>
    </row>
    <row r="67" spans="1:5" ht="12.75">
      <c r="A67" s="31" t="s">
        <v>61</v>
      </c>
      <c r="E67" s="21" t="s">
        <v>62</v>
      </c>
    </row>
    <row r="68" spans="1:5" ht="12.75">
      <c r="A68" s="32" t="s">
        <v>63</v>
      </c>
      <c r="E68" s="33" t="s">
        <v>560</v>
      </c>
    </row>
    <row r="69" spans="1:5" ht="114.75">
      <c r="A69" t="s">
        <v>64</v>
      </c>
      <c r="E69" s="21" t="s">
        <v>592</v>
      </c>
    </row>
    <row r="70" spans="1:16" ht="25.5">
      <c r="A70" s="23" t="s">
        <v>54</v>
      </c>
      <c r="B70" s="27" t="s">
        <v>143</v>
      </c>
      <c r="C70" s="27" t="s">
        <v>593</v>
      </c>
      <c r="D70" s="23" t="s">
        <v>62</v>
      </c>
      <c r="E70" s="28" t="s">
        <v>594</v>
      </c>
      <c r="F70" s="15" t="s">
        <v>103</v>
      </c>
      <c r="G70" s="29">
        <v>60</v>
      </c>
      <c r="H70" s="30">
        <v>0</v>
      </c>
      <c r="I70" s="30">
        <f>ROUND(ROUND(H70,2)*ROUND(G70,3),2)</f>
        <v>0</v>
      </c>
      <c r="J70" s="15" t="s">
        <v>83</v>
      </c>
      <c r="K70" s="23"/>
      <c r="L70" s="23"/>
      <c r="M70" s="23"/>
      <c r="O70">
        <f>(I70*21)/100</f>
        <v>0</v>
      </c>
      <c r="P70" t="s">
        <v>22</v>
      </c>
    </row>
    <row r="71" spans="1:5" ht="12.75">
      <c r="A71" s="31" t="s">
        <v>61</v>
      </c>
      <c r="E71" s="21" t="s">
        <v>62</v>
      </c>
    </row>
    <row r="72" spans="1:5" ht="12.75">
      <c r="A72" s="32" t="s">
        <v>63</v>
      </c>
      <c r="E72" s="33" t="s">
        <v>560</v>
      </c>
    </row>
    <row r="73" spans="1:5" ht="114.75">
      <c r="A73" t="s">
        <v>64</v>
      </c>
      <c r="E73" s="21" t="s">
        <v>595</v>
      </c>
    </row>
    <row r="74" spans="1:16" ht="25.5">
      <c r="A74" s="23" t="s">
        <v>54</v>
      </c>
      <c r="B74" s="27" t="s">
        <v>148</v>
      </c>
      <c r="C74" s="27" t="s">
        <v>596</v>
      </c>
      <c r="D74" s="23" t="s">
        <v>62</v>
      </c>
      <c r="E74" s="28" t="s">
        <v>597</v>
      </c>
      <c r="F74" s="15" t="s">
        <v>127</v>
      </c>
      <c r="G74" s="29">
        <v>6</v>
      </c>
      <c r="H74" s="30">
        <v>0</v>
      </c>
      <c r="I74" s="30">
        <f>ROUND(ROUND(H74,2)*ROUND(G74,3),2)</f>
        <v>0</v>
      </c>
      <c r="J74" s="15" t="s">
        <v>83</v>
      </c>
      <c r="K74" s="23"/>
      <c r="L74" s="23"/>
      <c r="M74" s="23"/>
      <c r="O74">
        <f>(I74*21)/100</f>
        <v>0</v>
      </c>
      <c r="P74" t="s">
        <v>22</v>
      </c>
    </row>
    <row r="75" spans="1:5" ht="12.75">
      <c r="A75" s="31" t="s">
        <v>61</v>
      </c>
      <c r="E75" s="21" t="s">
        <v>62</v>
      </c>
    </row>
    <row r="76" spans="1:5" ht="12.75">
      <c r="A76" s="32" t="s">
        <v>63</v>
      </c>
      <c r="E76" s="33" t="s">
        <v>560</v>
      </c>
    </row>
    <row r="77" spans="1:5" ht="76.5">
      <c r="A77" t="s">
        <v>64</v>
      </c>
      <c r="E77" s="21" t="s">
        <v>598</v>
      </c>
    </row>
    <row r="78" spans="1:16" ht="25.5">
      <c r="A78" s="23" t="s">
        <v>54</v>
      </c>
      <c r="B78" s="27" t="s">
        <v>153</v>
      </c>
      <c r="C78" s="27" t="s">
        <v>599</v>
      </c>
      <c r="D78" s="23" t="s">
        <v>62</v>
      </c>
      <c r="E78" s="28" t="s">
        <v>600</v>
      </c>
      <c r="F78" s="15" t="s">
        <v>127</v>
      </c>
      <c r="G78" s="29">
        <v>6</v>
      </c>
      <c r="H78" s="30">
        <v>0</v>
      </c>
      <c r="I78" s="30">
        <f>ROUND(ROUND(H78,2)*ROUND(G78,3),2)</f>
        <v>0</v>
      </c>
      <c r="J78" s="15" t="s">
        <v>83</v>
      </c>
      <c r="K78" s="23"/>
      <c r="L78" s="23"/>
      <c r="M78" s="23"/>
      <c r="O78">
        <f>(I78*21)/100</f>
        <v>0</v>
      </c>
      <c r="P78" t="s">
        <v>22</v>
      </c>
    </row>
    <row r="79" spans="1:5" ht="12.75">
      <c r="A79" s="31" t="s">
        <v>61</v>
      </c>
      <c r="E79" s="21" t="s">
        <v>62</v>
      </c>
    </row>
    <row r="80" spans="1:5" ht="12.75">
      <c r="A80" s="32" t="s">
        <v>63</v>
      </c>
      <c r="E80" s="33" t="s">
        <v>560</v>
      </c>
    </row>
    <row r="81" spans="1:5" ht="76.5">
      <c r="A81" t="s">
        <v>64</v>
      </c>
      <c r="E81" s="21" t="s">
        <v>601</v>
      </c>
    </row>
    <row r="82" spans="1:16" ht="25.5">
      <c r="A82" s="23" t="s">
        <v>54</v>
      </c>
      <c r="B82" s="27" t="s">
        <v>157</v>
      </c>
      <c r="C82" s="27" t="s">
        <v>602</v>
      </c>
      <c r="D82" s="23" t="s">
        <v>62</v>
      </c>
      <c r="E82" s="28" t="s">
        <v>603</v>
      </c>
      <c r="F82" s="15" t="s">
        <v>127</v>
      </c>
      <c r="G82" s="29">
        <v>6</v>
      </c>
      <c r="H82" s="30">
        <v>0</v>
      </c>
      <c r="I82" s="30">
        <f>ROUND(ROUND(H82,2)*ROUND(G82,3),2)</f>
        <v>0</v>
      </c>
      <c r="J82" s="15" t="s">
        <v>83</v>
      </c>
      <c r="K82" s="23"/>
      <c r="L82" s="23"/>
      <c r="M82" s="23"/>
      <c r="O82">
        <f>(I82*21)/100</f>
        <v>0</v>
      </c>
      <c r="P82" t="s">
        <v>22</v>
      </c>
    </row>
    <row r="83" spans="1:5" ht="12.75">
      <c r="A83" s="31" t="s">
        <v>61</v>
      </c>
      <c r="E83" s="21" t="s">
        <v>62</v>
      </c>
    </row>
    <row r="84" spans="1:5" ht="12.75">
      <c r="A84" s="32" t="s">
        <v>63</v>
      </c>
      <c r="E84" s="33" t="s">
        <v>560</v>
      </c>
    </row>
    <row r="85" spans="1:5" ht="76.5">
      <c r="A85" t="s">
        <v>64</v>
      </c>
      <c r="E85" s="21" t="s">
        <v>604</v>
      </c>
    </row>
    <row r="86" spans="1:16" ht="25.5">
      <c r="A86" s="23" t="s">
        <v>54</v>
      </c>
      <c r="B86" s="27" t="s">
        <v>160</v>
      </c>
      <c r="C86" s="27" t="s">
        <v>605</v>
      </c>
      <c r="D86" s="23" t="s">
        <v>62</v>
      </c>
      <c r="E86" s="28" t="s">
        <v>606</v>
      </c>
      <c r="F86" s="15" t="s">
        <v>127</v>
      </c>
      <c r="G86" s="29">
        <v>6</v>
      </c>
      <c r="H86" s="30">
        <v>0</v>
      </c>
      <c r="I86" s="30">
        <f>ROUND(ROUND(H86,2)*ROUND(G86,3),2)</f>
        <v>0</v>
      </c>
      <c r="J86" s="15" t="s">
        <v>83</v>
      </c>
      <c r="K86" s="23"/>
      <c r="L86" s="23"/>
      <c r="M86" s="23"/>
      <c r="O86">
        <f>(I86*21)/100</f>
        <v>0</v>
      </c>
      <c r="P86" t="s">
        <v>22</v>
      </c>
    </row>
    <row r="87" spans="1:5" ht="12.75">
      <c r="A87" s="31" t="s">
        <v>61</v>
      </c>
      <c r="E87" s="21" t="s">
        <v>62</v>
      </c>
    </row>
    <row r="88" spans="1:5" ht="12.75">
      <c r="A88" s="32" t="s">
        <v>63</v>
      </c>
      <c r="E88" s="33" t="s">
        <v>560</v>
      </c>
    </row>
    <row r="89" spans="1:5" ht="89.25">
      <c r="A89" t="s">
        <v>64</v>
      </c>
      <c r="E89" s="21" t="s">
        <v>607</v>
      </c>
    </row>
    <row r="90" spans="1:16" ht="25.5">
      <c r="A90" s="23" t="s">
        <v>54</v>
      </c>
      <c r="B90" s="27" t="s">
        <v>164</v>
      </c>
      <c r="C90" s="27" t="s">
        <v>608</v>
      </c>
      <c r="D90" s="23" t="s">
        <v>62</v>
      </c>
      <c r="E90" s="28" t="s">
        <v>609</v>
      </c>
      <c r="F90" s="15" t="s">
        <v>546</v>
      </c>
      <c r="G90" s="29">
        <v>37</v>
      </c>
      <c r="H90" s="30">
        <v>0</v>
      </c>
      <c r="I90" s="30">
        <f>ROUND(ROUND(H90,2)*ROUND(G90,3),2)</f>
        <v>0</v>
      </c>
      <c r="J90" s="15" t="s">
        <v>83</v>
      </c>
      <c r="K90" s="23"/>
      <c r="L90" s="23"/>
      <c r="M90" s="23"/>
      <c r="O90">
        <f>(I90*21)/100</f>
        <v>0</v>
      </c>
      <c r="P90" t="s">
        <v>22</v>
      </c>
    </row>
    <row r="91" spans="1:5" ht="12.75">
      <c r="A91" s="31" t="s">
        <v>61</v>
      </c>
      <c r="E91" s="21" t="s">
        <v>62</v>
      </c>
    </row>
    <row r="92" spans="1:5" ht="12.75">
      <c r="A92" s="32" t="s">
        <v>63</v>
      </c>
      <c r="E92" s="33" t="s">
        <v>560</v>
      </c>
    </row>
    <row r="93" spans="1:5" ht="89.25">
      <c r="A93" t="s">
        <v>64</v>
      </c>
      <c r="E93" s="21" t="s">
        <v>610</v>
      </c>
    </row>
    <row r="94" spans="1:18" ht="12.75" customHeight="1">
      <c r="A94" t="s">
        <v>52</v>
      </c>
      <c r="C94" s="34" t="s">
        <v>611</v>
      </c>
      <c r="E94" s="25" t="s">
        <v>612</v>
      </c>
      <c r="I94" s="35">
        <f>0+Q94</f>
        <v>0</v>
      </c>
      <c r="O94">
        <f>0+R94</f>
        <v>0</v>
      </c>
      <c r="Q94">
        <f>0+I95+I99+I103+I107+I111</f>
        <v>0</v>
      </c>
      <c r="R94">
        <f>0+O95+O99+O103+O107+O111</f>
        <v>0</v>
      </c>
    </row>
    <row r="95" spans="1:16" ht="12.75">
      <c r="A95" s="23" t="s">
        <v>54</v>
      </c>
      <c r="B95" s="27" t="s">
        <v>55</v>
      </c>
      <c r="C95" s="27" t="s">
        <v>613</v>
      </c>
      <c r="D95" s="23" t="s">
        <v>62</v>
      </c>
      <c r="E95" s="28" t="s">
        <v>614</v>
      </c>
      <c r="F95" s="15" t="s">
        <v>127</v>
      </c>
      <c r="G95" s="29">
        <v>13</v>
      </c>
      <c r="H95" s="30">
        <v>0</v>
      </c>
      <c r="I95" s="30">
        <f>ROUND(ROUND(H95,2)*ROUND(G95,3),2)</f>
        <v>0</v>
      </c>
      <c r="J95" s="15" t="s">
        <v>83</v>
      </c>
      <c r="K95" s="23"/>
      <c r="L95" s="23"/>
      <c r="M95" s="23"/>
      <c r="O95">
        <f>(I95*21)/100</f>
        <v>0</v>
      </c>
      <c r="P95" t="s">
        <v>22</v>
      </c>
    </row>
    <row r="96" spans="1:5" ht="12.75">
      <c r="A96" s="31" t="s">
        <v>61</v>
      </c>
      <c r="E96" s="21" t="s">
        <v>62</v>
      </c>
    </row>
    <row r="97" spans="1:5" ht="12.75">
      <c r="A97" s="32" t="s">
        <v>63</v>
      </c>
      <c r="E97" s="33" t="s">
        <v>560</v>
      </c>
    </row>
    <row r="98" spans="1:5" ht="102">
      <c r="A98" t="s">
        <v>64</v>
      </c>
      <c r="E98" s="21" t="s">
        <v>615</v>
      </c>
    </row>
    <row r="99" spans="1:16" ht="12.75">
      <c r="A99" s="23" t="s">
        <v>54</v>
      </c>
      <c r="B99" s="27" t="s">
        <v>66</v>
      </c>
      <c r="C99" s="27" t="s">
        <v>616</v>
      </c>
      <c r="D99" s="23" t="s">
        <v>62</v>
      </c>
      <c r="E99" s="28" t="s">
        <v>617</v>
      </c>
      <c r="F99" s="15" t="s">
        <v>127</v>
      </c>
      <c r="G99" s="29">
        <v>80</v>
      </c>
      <c r="H99" s="30">
        <v>0</v>
      </c>
      <c r="I99" s="30">
        <f>ROUND(ROUND(H99,2)*ROUND(G99,3),2)</f>
        <v>0</v>
      </c>
      <c r="J99" s="15" t="s">
        <v>83</v>
      </c>
      <c r="K99" s="23"/>
      <c r="L99" s="23"/>
      <c r="M99" s="23"/>
      <c r="O99">
        <f>(I99*21)/100</f>
        <v>0</v>
      </c>
      <c r="P99" t="s">
        <v>22</v>
      </c>
    </row>
    <row r="100" spans="1:5" ht="12.75">
      <c r="A100" s="31" t="s">
        <v>61</v>
      </c>
      <c r="E100" s="21" t="s">
        <v>62</v>
      </c>
    </row>
    <row r="101" spans="1:5" ht="12.75">
      <c r="A101" s="32" t="s">
        <v>63</v>
      </c>
      <c r="E101" s="33" t="s">
        <v>560</v>
      </c>
    </row>
    <row r="102" spans="1:5" ht="102">
      <c r="A102" t="s">
        <v>64</v>
      </c>
      <c r="E102" s="21" t="s">
        <v>615</v>
      </c>
    </row>
    <row r="103" spans="1:16" ht="12.75">
      <c r="A103" s="23" t="s">
        <v>54</v>
      </c>
      <c r="B103" s="27" t="s">
        <v>71</v>
      </c>
      <c r="C103" s="27" t="s">
        <v>618</v>
      </c>
      <c r="D103" s="23" t="s">
        <v>62</v>
      </c>
      <c r="E103" s="28" t="s">
        <v>619</v>
      </c>
      <c r="F103" s="15" t="s">
        <v>127</v>
      </c>
      <c r="G103" s="29">
        <v>4</v>
      </c>
      <c r="H103" s="30">
        <v>0</v>
      </c>
      <c r="I103" s="30">
        <f>ROUND(ROUND(H103,2)*ROUND(G103,3),2)</f>
        <v>0</v>
      </c>
      <c r="J103" s="15" t="s">
        <v>83</v>
      </c>
      <c r="K103" s="23"/>
      <c r="L103" s="23"/>
      <c r="M103" s="23"/>
      <c r="O103">
        <f>(I103*21)/100</f>
        <v>0</v>
      </c>
      <c r="P103" t="s">
        <v>22</v>
      </c>
    </row>
    <row r="104" spans="1:5" ht="12.75">
      <c r="A104" s="31" t="s">
        <v>61</v>
      </c>
      <c r="E104" s="21" t="s">
        <v>62</v>
      </c>
    </row>
    <row r="105" spans="1:5" ht="12.75">
      <c r="A105" s="32" t="s">
        <v>63</v>
      </c>
      <c r="E105" s="33" t="s">
        <v>560</v>
      </c>
    </row>
    <row r="106" spans="1:5" ht="102">
      <c r="A106" t="s">
        <v>64</v>
      </c>
      <c r="E106" s="21" t="s">
        <v>615</v>
      </c>
    </row>
    <row r="107" spans="1:16" ht="12.75">
      <c r="A107" s="23" t="s">
        <v>54</v>
      </c>
      <c r="B107" s="27" t="s">
        <v>75</v>
      </c>
      <c r="C107" s="27" t="s">
        <v>620</v>
      </c>
      <c r="D107" s="23" t="s">
        <v>62</v>
      </c>
      <c r="E107" s="28" t="s">
        <v>621</v>
      </c>
      <c r="F107" s="15" t="s">
        <v>127</v>
      </c>
      <c r="G107" s="29">
        <v>10</v>
      </c>
      <c r="H107" s="30">
        <v>0</v>
      </c>
      <c r="I107" s="30">
        <f>ROUND(ROUND(H107,2)*ROUND(G107,3),2)</f>
        <v>0</v>
      </c>
      <c r="J107" s="15" t="s">
        <v>83</v>
      </c>
      <c r="K107" s="23"/>
      <c r="L107" s="23"/>
      <c r="M107" s="23"/>
      <c r="O107">
        <f>(I107*21)/100</f>
        <v>0</v>
      </c>
      <c r="P107" t="s">
        <v>22</v>
      </c>
    </row>
    <row r="108" spans="1:5" ht="12.75">
      <c r="A108" s="31" t="s">
        <v>61</v>
      </c>
      <c r="E108" s="21" t="s">
        <v>62</v>
      </c>
    </row>
    <row r="109" spans="1:5" ht="12.75">
      <c r="A109" s="32" t="s">
        <v>63</v>
      </c>
      <c r="E109" s="33" t="s">
        <v>560</v>
      </c>
    </row>
    <row r="110" spans="1:5" ht="102">
      <c r="A110" t="s">
        <v>64</v>
      </c>
      <c r="E110" s="21" t="s">
        <v>615</v>
      </c>
    </row>
    <row r="111" spans="1:16" ht="25.5">
      <c r="A111" s="23" t="s">
        <v>54</v>
      </c>
      <c r="B111" s="27" t="s">
        <v>139</v>
      </c>
      <c r="C111" s="27" t="s">
        <v>622</v>
      </c>
      <c r="D111" s="23" t="s">
        <v>62</v>
      </c>
      <c r="E111" s="28" t="s">
        <v>623</v>
      </c>
      <c r="F111" s="15" t="s">
        <v>103</v>
      </c>
      <c r="G111" s="29">
        <v>60</v>
      </c>
      <c r="H111" s="30">
        <v>0</v>
      </c>
      <c r="I111" s="30">
        <f>ROUND(ROUND(H111,2)*ROUND(G111,3),2)</f>
        <v>0</v>
      </c>
      <c r="J111" s="15" t="s">
        <v>83</v>
      </c>
      <c r="K111" s="23"/>
      <c r="L111" s="23"/>
      <c r="M111" s="23"/>
      <c r="O111">
        <f>(I111*21)/100</f>
        <v>0</v>
      </c>
      <c r="P111" t="s">
        <v>22</v>
      </c>
    </row>
    <row r="112" spans="1:5" ht="12.75">
      <c r="A112" s="31" t="s">
        <v>61</v>
      </c>
      <c r="E112" s="21" t="s">
        <v>62</v>
      </c>
    </row>
    <row r="113" spans="1:5" ht="12.75">
      <c r="A113" s="32" t="s">
        <v>63</v>
      </c>
      <c r="E113" s="33" t="s">
        <v>560</v>
      </c>
    </row>
    <row r="114" spans="1:5" ht="63.75">
      <c r="A114" t="s">
        <v>64</v>
      </c>
      <c r="E114" s="21" t="s">
        <v>624</v>
      </c>
    </row>
    <row r="115" spans="1:18" ht="12.75" customHeight="1">
      <c r="A115" t="s">
        <v>52</v>
      </c>
      <c r="C115" s="34" t="s">
        <v>625</v>
      </c>
      <c r="E115" s="25" t="s">
        <v>626</v>
      </c>
      <c r="I115" s="35">
        <f>0+Q115</f>
        <v>0</v>
      </c>
      <c r="O115">
        <f>0+R115</f>
        <v>0</v>
      </c>
      <c r="Q115">
        <f>0+I116</f>
        <v>0</v>
      </c>
      <c r="R115">
        <f>0+O116</f>
        <v>0</v>
      </c>
    </row>
    <row r="116" spans="1:16" ht="38.25">
      <c r="A116" s="23" t="s">
        <v>54</v>
      </c>
      <c r="B116" s="27" t="s">
        <v>368</v>
      </c>
      <c r="C116" s="27" t="s">
        <v>627</v>
      </c>
      <c r="D116" s="23" t="s">
        <v>628</v>
      </c>
      <c r="E116" s="28" t="s">
        <v>629</v>
      </c>
      <c r="F116" s="15" t="s">
        <v>59</v>
      </c>
      <c r="G116" s="29">
        <v>0.396</v>
      </c>
      <c r="H116" s="30">
        <v>0</v>
      </c>
      <c r="I116" s="30">
        <f>ROUND(ROUND(H116,2)*ROUND(G116,3),2)</f>
        <v>0</v>
      </c>
      <c r="J116" s="15" t="s">
        <v>60</v>
      </c>
      <c r="K116" s="23"/>
      <c r="L116" s="23"/>
      <c r="M116" s="23"/>
      <c r="O116">
        <f>(I116*21)/100</f>
        <v>0</v>
      </c>
      <c r="P116" t="s">
        <v>22</v>
      </c>
    </row>
    <row r="117" spans="1:5" ht="12.75">
      <c r="A117" s="31" t="s">
        <v>61</v>
      </c>
      <c r="E117" s="21" t="s">
        <v>62</v>
      </c>
    </row>
    <row r="118" spans="1:5" ht="12.75">
      <c r="A118" s="32" t="s">
        <v>63</v>
      </c>
      <c r="E118" s="33" t="s">
        <v>630</v>
      </c>
    </row>
    <row r="119" spans="1:5" ht="63.75">
      <c r="A119" t="s">
        <v>64</v>
      </c>
      <c r="E119" s="21" t="s">
        <v>631</v>
      </c>
    </row>
    <row r="120" spans="1:18" ht="12.75" customHeight="1">
      <c r="A120" t="s">
        <v>52</v>
      </c>
      <c r="C120" s="34" t="s">
        <v>632</v>
      </c>
      <c r="E120" s="25" t="s">
        <v>633</v>
      </c>
      <c r="I120" s="35">
        <f>0+Q120</f>
        <v>0</v>
      </c>
      <c r="O120">
        <f>0+R120</f>
        <v>0</v>
      </c>
      <c r="Q120">
        <f>0+I121+I125+I129+I133+I137+I141</f>
        <v>0</v>
      </c>
      <c r="R120">
        <f>0+O121+O125+O129+O133+O137+O141</f>
        <v>0</v>
      </c>
    </row>
    <row r="121" spans="1:16" ht="12.75">
      <c r="A121" s="23" t="s">
        <v>54</v>
      </c>
      <c r="B121" s="27" t="s">
        <v>168</v>
      </c>
      <c r="C121" s="27" t="s">
        <v>634</v>
      </c>
      <c r="D121" s="23" t="s">
        <v>62</v>
      </c>
      <c r="E121" s="28" t="s">
        <v>635</v>
      </c>
      <c r="F121" s="15" t="s">
        <v>636</v>
      </c>
      <c r="G121" s="29">
        <v>0.6</v>
      </c>
      <c r="H121" s="30">
        <v>0</v>
      </c>
      <c r="I121" s="30">
        <f>ROUND(ROUND(H121,2)*ROUND(G121,3),2)</f>
        <v>0</v>
      </c>
      <c r="J121" s="15" t="s">
        <v>83</v>
      </c>
      <c r="K121" s="23"/>
      <c r="L121" s="23"/>
      <c r="M121" s="23"/>
      <c r="O121">
        <f>(I121*21)/100</f>
        <v>0</v>
      </c>
      <c r="P121" t="s">
        <v>22</v>
      </c>
    </row>
    <row r="122" spans="1:5" ht="12.75">
      <c r="A122" s="31" t="s">
        <v>61</v>
      </c>
      <c r="E122" s="21" t="s">
        <v>62</v>
      </c>
    </row>
    <row r="123" spans="1:5" ht="12.75">
      <c r="A123" s="32" t="s">
        <v>63</v>
      </c>
      <c r="E123" s="33" t="s">
        <v>637</v>
      </c>
    </row>
    <row r="124" spans="1:5" ht="89.25">
      <c r="A124" t="s">
        <v>64</v>
      </c>
      <c r="E124" s="21" t="s">
        <v>638</v>
      </c>
    </row>
    <row r="125" spans="1:16" ht="12.75">
      <c r="A125" s="23" t="s">
        <v>54</v>
      </c>
      <c r="B125" s="27" t="s">
        <v>174</v>
      </c>
      <c r="C125" s="27" t="s">
        <v>639</v>
      </c>
      <c r="D125" s="23" t="s">
        <v>62</v>
      </c>
      <c r="E125" s="28" t="s">
        <v>640</v>
      </c>
      <c r="F125" s="15" t="s">
        <v>127</v>
      </c>
      <c r="G125" s="29">
        <v>2</v>
      </c>
      <c r="H125" s="30">
        <v>0</v>
      </c>
      <c r="I125" s="30">
        <f>ROUND(ROUND(H125,2)*ROUND(G125,3),2)</f>
        <v>0</v>
      </c>
      <c r="J125" s="15" t="s">
        <v>83</v>
      </c>
      <c r="K125" s="23"/>
      <c r="L125" s="23"/>
      <c r="M125" s="23"/>
      <c r="O125">
        <f>(I125*21)/100</f>
        <v>0</v>
      </c>
      <c r="P125" t="s">
        <v>22</v>
      </c>
    </row>
    <row r="126" spans="1:5" ht="12.75">
      <c r="A126" s="31" t="s">
        <v>61</v>
      </c>
      <c r="E126" s="21" t="s">
        <v>62</v>
      </c>
    </row>
    <row r="127" spans="1:5" ht="12.75">
      <c r="A127" s="32" t="s">
        <v>63</v>
      </c>
      <c r="E127" s="33" t="s">
        <v>637</v>
      </c>
    </row>
    <row r="128" spans="1:5" ht="89.25">
      <c r="A128" t="s">
        <v>64</v>
      </c>
      <c r="E128" s="21" t="s">
        <v>641</v>
      </c>
    </row>
    <row r="129" spans="1:16" ht="12.75">
      <c r="A129" s="23" t="s">
        <v>54</v>
      </c>
      <c r="B129" s="27" t="s">
        <v>178</v>
      </c>
      <c r="C129" s="27" t="s">
        <v>642</v>
      </c>
      <c r="D129" s="23" t="s">
        <v>62</v>
      </c>
      <c r="E129" s="28" t="s">
        <v>643</v>
      </c>
      <c r="F129" s="15" t="s">
        <v>127</v>
      </c>
      <c r="G129" s="29">
        <v>2</v>
      </c>
      <c r="H129" s="30">
        <v>0</v>
      </c>
      <c r="I129" s="30">
        <f>ROUND(ROUND(H129,2)*ROUND(G129,3),2)</f>
        <v>0</v>
      </c>
      <c r="J129" s="15" t="s">
        <v>83</v>
      </c>
      <c r="K129" s="23"/>
      <c r="L129" s="23"/>
      <c r="M129" s="23"/>
      <c r="O129">
        <f>(I129*21)/100</f>
        <v>0</v>
      </c>
      <c r="P129" t="s">
        <v>22</v>
      </c>
    </row>
    <row r="130" spans="1:5" ht="12.75">
      <c r="A130" s="31" t="s">
        <v>61</v>
      </c>
      <c r="E130" s="21" t="s">
        <v>62</v>
      </c>
    </row>
    <row r="131" spans="1:5" ht="12.75">
      <c r="A131" s="32" t="s">
        <v>63</v>
      </c>
      <c r="E131" s="33" t="s">
        <v>637</v>
      </c>
    </row>
    <row r="132" spans="1:5" ht="89.25">
      <c r="A132" t="s">
        <v>64</v>
      </c>
      <c r="E132" s="21" t="s">
        <v>644</v>
      </c>
    </row>
    <row r="133" spans="1:16" ht="12.75">
      <c r="A133" s="23" t="s">
        <v>54</v>
      </c>
      <c r="B133" s="27" t="s">
        <v>182</v>
      </c>
      <c r="C133" s="27" t="s">
        <v>645</v>
      </c>
      <c r="D133" s="23" t="s">
        <v>62</v>
      </c>
      <c r="E133" s="28" t="s">
        <v>646</v>
      </c>
      <c r="F133" s="15" t="s">
        <v>127</v>
      </c>
      <c r="G133" s="29">
        <v>2</v>
      </c>
      <c r="H133" s="30">
        <v>0</v>
      </c>
      <c r="I133" s="30">
        <f>ROUND(ROUND(H133,2)*ROUND(G133,3),2)</f>
        <v>0</v>
      </c>
      <c r="J133" s="15" t="s">
        <v>83</v>
      </c>
      <c r="K133" s="23"/>
      <c r="L133" s="23"/>
      <c r="M133" s="23"/>
      <c r="O133">
        <f>(I133*21)/100</f>
        <v>0</v>
      </c>
      <c r="P133" t="s">
        <v>22</v>
      </c>
    </row>
    <row r="134" spans="1:5" ht="12.75">
      <c r="A134" s="31" t="s">
        <v>61</v>
      </c>
      <c r="E134" s="21" t="s">
        <v>62</v>
      </c>
    </row>
    <row r="135" spans="1:5" ht="12.75">
      <c r="A135" s="32" t="s">
        <v>63</v>
      </c>
      <c r="E135" s="33" t="s">
        <v>637</v>
      </c>
    </row>
    <row r="136" spans="1:5" ht="89.25">
      <c r="A136" t="s">
        <v>64</v>
      </c>
      <c r="E136" s="21" t="s">
        <v>647</v>
      </c>
    </row>
    <row r="137" spans="1:16" ht="12.75">
      <c r="A137" s="23" t="s">
        <v>54</v>
      </c>
      <c r="B137" s="27" t="s">
        <v>186</v>
      </c>
      <c r="C137" s="27" t="s">
        <v>648</v>
      </c>
      <c r="D137" s="23" t="s">
        <v>62</v>
      </c>
      <c r="E137" s="28" t="s">
        <v>649</v>
      </c>
      <c r="F137" s="15" t="s">
        <v>127</v>
      </c>
      <c r="G137" s="29">
        <v>2</v>
      </c>
      <c r="H137" s="30">
        <v>0</v>
      </c>
      <c r="I137" s="30">
        <f>ROUND(ROUND(H137,2)*ROUND(G137,3),2)</f>
        <v>0</v>
      </c>
      <c r="J137" s="15" t="s">
        <v>83</v>
      </c>
      <c r="K137" s="23"/>
      <c r="L137" s="23"/>
      <c r="M137" s="23"/>
      <c r="O137">
        <f>(I137*21)/100</f>
        <v>0</v>
      </c>
      <c r="P137" t="s">
        <v>22</v>
      </c>
    </row>
    <row r="138" spans="1:5" ht="12.75">
      <c r="A138" s="31" t="s">
        <v>61</v>
      </c>
      <c r="E138" s="21" t="s">
        <v>62</v>
      </c>
    </row>
    <row r="139" spans="1:5" ht="12.75">
      <c r="A139" s="32" t="s">
        <v>63</v>
      </c>
      <c r="E139" s="33" t="s">
        <v>637</v>
      </c>
    </row>
    <row r="140" spans="1:5" ht="89.25">
      <c r="A140" t="s">
        <v>64</v>
      </c>
      <c r="E140" s="21" t="s">
        <v>650</v>
      </c>
    </row>
    <row r="141" spans="1:16" ht="12.75">
      <c r="A141" s="23" t="s">
        <v>54</v>
      </c>
      <c r="B141" s="27" t="s">
        <v>189</v>
      </c>
      <c r="C141" s="27" t="s">
        <v>651</v>
      </c>
      <c r="D141" s="23" t="s">
        <v>62</v>
      </c>
      <c r="E141" s="28" t="s">
        <v>652</v>
      </c>
      <c r="F141" s="15" t="s">
        <v>546</v>
      </c>
      <c r="G141" s="29">
        <v>3</v>
      </c>
      <c r="H141" s="30">
        <v>0</v>
      </c>
      <c r="I141" s="30">
        <f>ROUND(ROUND(H141,2)*ROUND(G141,3),2)</f>
        <v>0</v>
      </c>
      <c r="J141" s="15" t="s">
        <v>83</v>
      </c>
      <c r="K141" s="23"/>
      <c r="L141" s="23"/>
      <c r="M141" s="23"/>
      <c r="O141">
        <f>(I141*21)/100</f>
        <v>0</v>
      </c>
      <c r="P141" t="s">
        <v>22</v>
      </c>
    </row>
    <row r="142" spans="1:5" ht="12.75">
      <c r="A142" s="31" t="s">
        <v>61</v>
      </c>
      <c r="E142" s="21" t="s">
        <v>62</v>
      </c>
    </row>
    <row r="143" spans="1:5" ht="12.75">
      <c r="A143" s="32" t="s">
        <v>63</v>
      </c>
      <c r="E143" s="33" t="s">
        <v>653</v>
      </c>
    </row>
    <row r="144" spans="1:5" ht="89.25">
      <c r="A144" t="s">
        <v>64</v>
      </c>
      <c r="E144" s="21" t="s">
        <v>654</v>
      </c>
    </row>
  </sheetData>
  <mergeCells count="14">
    <mergeCell ref="F5:F6"/>
    <mergeCell ref="G5:G6"/>
    <mergeCell ref="H5:I5"/>
    <mergeCell ref="J5:J6"/>
    <mergeCell ref="K5:M5"/>
    <mergeCell ref="A5:A6"/>
    <mergeCell ref="B5:B6"/>
    <mergeCell ref="C5:C6"/>
    <mergeCell ref="D5:D6"/>
    <mergeCell ref="E5:E6"/>
    <mergeCell ref="C3:D3"/>
    <mergeCell ref="E3:F3"/>
    <mergeCell ref="C4:D4"/>
    <mergeCell ref="E4:F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0"/>
  <sheetViews>
    <sheetView workbookViewId="0" topLeftCell="A1">
      <pane ySplit="7" topLeftCell="A8" activePane="bottomLeft" state="frozen"/>
      <selection pane="bottomLeft" activeCell="H5" sqref="A5:XFD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1" max="13" width="9.140625" style="0" hidden="1" customWidth="1"/>
    <col min="15" max="18" width="9.140625" style="0" hidden="1" customWidth="1"/>
  </cols>
  <sheetData>
    <row r="1" spans="1:16" ht="12.75" customHeight="1">
      <c r="A1" t="s">
        <v>9</v>
      </c>
      <c r="B1" s="9"/>
      <c r="D1" s="9"/>
      <c r="E1" s="10"/>
      <c r="F1" s="9"/>
      <c r="G1" s="9"/>
      <c r="H1" s="9"/>
      <c r="I1" s="9"/>
      <c r="J1" s="9"/>
      <c r="K1" s="9"/>
      <c r="L1" s="9"/>
      <c r="M1" s="9"/>
      <c r="P1" t="s">
        <v>21</v>
      </c>
    </row>
    <row r="2" spans="2:16" ht="39.95" customHeight="1">
      <c r="B2" s="9"/>
      <c r="D2" s="9"/>
      <c r="E2" s="11" t="s">
        <v>11</v>
      </c>
      <c r="F2" s="9"/>
      <c r="G2" s="9"/>
      <c r="H2" s="16"/>
      <c r="I2" s="16"/>
      <c r="J2" s="9"/>
      <c r="K2" s="9"/>
      <c r="L2" s="9"/>
      <c r="M2" s="9"/>
      <c r="O2">
        <f>0+O8</f>
        <v>0</v>
      </c>
      <c r="P2" t="s">
        <v>21</v>
      </c>
    </row>
    <row r="3" spans="1:16" ht="39.95" customHeight="1">
      <c r="A3" t="s">
        <v>10</v>
      </c>
      <c r="B3" s="18" t="s">
        <v>12</v>
      </c>
      <c r="C3" s="3" t="s">
        <v>13</v>
      </c>
      <c r="D3" s="7"/>
      <c r="E3" s="2" t="s">
        <v>14</v>
      </c>
      <c r="F3" s="7"/>
      <c r="H3" s="15" t="s">
        <v>657</v>
      </c>
      <c r="I3" s="30">
        <f>0+I8</f>
        <v>0</v>
      </c>
      <c r="J3" s="17" t="s">
        <v>0</v>
      </c>
      <c r="O3" t="s">
        <v>19</v>
      </c>
      <c r="P3" t="s">
        <v>22</v>
      </c>
    </row>
    <row r="4" spans="1:16" ht="39.95" customHeight="1">
      <c r="A4" t="s">
        <v>15</v>
      </c>
      <c r="B4" s="18" t="s">
        <v>16</v>
      </c>
      <c r="C4" s="3" t="s">
        <v>655</v>
      </c>
      <c r="D4" s="7"/>
      <c r="E4" s="2" t="s">
        <v>656</v>
      </c>
      <c r="F4" s="7"/>
      <c r="O4" t="s">
        <v>20</v>
      </c>
      <c r="P4" t="s">
        <v>22</v>
      </c>
    </row>
    <row r="5" spans="1:13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J5" s="1" t="s">
        <v>42</v>
      </c>
      <c r="K5" s="1" t="s">
        <v>44</v>
      </c>
      <c r="L5" s="1"/>
      <c r="M5" s="1"/>
    </row>
    <row r="6" spans="1:13" ht="12.75" customHeight="1">
      <c r="A6" s="1"/>
      <c r="B6" s="1"/>
      <c r="C6" s="1"/>
      <c r="D6" s="1"/>
      <c r="E6" s="1"/>
      <c r="F6" s="1"/>
      <c r="G6" s="1"/>
      <c r="H6" s="19" t="s">
        <v>38</v>
      </c>
      <c r="I6" s="19" t="s">
        <v>40</v>
      </c>
      <c r="J6" s="1"/>
      <c r="K6" s="19" t="s">
        <v>45</v>
      </c>
      <c r="L6" s="19" t="s">
        <v>46</v>
      </c>
      <c r="M6" s="19" t="s">
        <v>47</v>
      </c>
    </row>
    <row r="7" spans="1:13" ht="12.75" customHeight="1">
      <c r="A7" s="19" t="s">
        <v>26</v>
      </c>
      <c r="B7" s="19" t="s">
        <v>28</v>
      </c>
      <c r="C7" s="19" t="s">
        <v>22</v>
      </c>
      <c r="D7" s="19" t="s">
        <v>21</v>
      </c>
      <c r="E7" s="19" t="s">
        <v>32</v>
      </c>
      <c r="F7" s="19" t="s">
        <v>34</v>
      </c>
      <c r="G7" s="19" t="s">
        <v>36</v>
      </c>
      <c r="H7" s="19" t="s">
        <v>39</v>
      </c>
      <c r="I7" s="19" t="s">
        <v>41</v>
      </c>
      <c r="J7" s="19" t="s">
        <v>43</v>
      </c>
      <c r="K7" s="19" t="s">
        <v>48</v>
      </c>
      <c r="L7" s="19" t="s">
        <v>49</v>
      </c>
      <c r="M7" s="19" t="s">
        <v>50</v>
      </c>
    </row>
    <row r="8" spans="1:18" ht="12.75" customHeight="1">
      <c r="A8" t="s">
        <v>52</v>
      </c>
      <c r="C8" s="24" t="s">
        <v>26</v>
      </c>
      <c r="E8" s="25" t="s">
        <v>53</v>
      </c>
      <c r="I8" s="26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23" t="s">
        <v>54</v>
      </c>
      <c r="B9" s="27" t="s">
        <v>28</v>
      </c>
      <c r="C9" s="27" t="s">
        <v>223</v>
      </c>
      <c r="D9" s="23" t="s">
        <v>224</v>
      </c>
      <c r="E9" s="28" t="s">
        <v>225</v>
      </c>
      <c r="F9" s="15" t="s">
        <v>59</v>
      </c>
      <c r="G9" s="29">
        <v>424.878</v>
      </c>
      <c r="H9" s="30">
        <v>0</v>
      </c>
      <c r="I9" s="30">
        <f>ROUND(ROUND(H9,2)*ROUND(G9,3),2)</f>
        <v>0</v>
      </c>
      <c r="J9" s="15" t="s">
        <v>60</v>
      </c>
      <c r="K9" s="23"/>
      <c r="L9" s="23"/>
      <c r="M9" s="23"/>
      <c r="O9">
        <f>(I9*21)/100</f>
        <v>0</v>
      </c>
      <c r="P9" t="s">
        <v>22</v>
      </c>
    </row>
    <row r="10" spans="1:5" ht="12.75">
      <c r="A10" s="31" t="s">
        <v>61</v>
      </c>
      <c r="E10" s="21" t="s">
        <v>226</v>
      </c>
    </row>
    <row r="11" spans="1:5" ht="12.75">
      <c r="A11" s="32" t="s">
        <v>63</v>
      </c>
      <c r="E11" s="33" t="s">
        <v>227</v>
      </c>
    </row>
    <row r="12" spans="1:5" ht="25.5">
      <c r="A12" t="s">
        <v>64</v>
      </c>
      <c r="E12" s="21" t="s">
        <v>228</v>
      </c>
    </row>
    <row r="13" spans="1:16" ht="12.75">
      <c r="A13" s="23" t="s">
        <v>54</v>
      </c>
      <c r="B13" s="27" t="s">
        <v>22</v>
      </c>
      <c r="C13" s="27" t="s">
        <v>223</v>
      </c>
      <c r="D13" s="23" t="s">
        <v>230</v>
      </c>
      <c r="E13" s="28" t="s">
        <v>225</v>
      </c>
      <c r="F13" s="15" t="s">
        <v>59</v>
      </c>
      <c r="G13" s="29">
        <v>42.821</v>
      </c>
      <c r="H13" s="30">
        <v>0</v>
      </c>
      <c r="I13" s="30">
        <f>ROUND(ROUND(H13,2)*ROUND(G13,3),2)</f>
        <v>0</v>
      </c>
      <c r="J13" s="15" t="s">
        <v>60</v>
      </c>
      <c r="K13" s="23"/>
      <c r="L13" s="23"/>
      <c r="M13" s="23"/>
      <c r="O13">
        <f>(I13*21)/100</f>
        <v>0</v>
      </c>
      <c r="P13" t="s">
        <v>22</v>
      </c>
    </row>
    <row r="14" spans="1:5" ht="12.75">
      <c r="A14" s="31" t="s">
        <v>61</v>
      </c>
      <c r="E14" s="21" t="s">
        <v>231</v>
      </c>
    </row>
    <row r="15" spans="1:5" ht="12.75">
      <c r="A15" s="32" t="s">
        <v>63</v>
      </c>
      <c r="E15" s="33" t="s">
        <v>232</v>
      </c>
    </row>
    <row r="16" spans="1:5" ht="25.5">
      <c r="A16" t="s">
        <v>64</v>
      </c>
      <c r="E16" s="21" t="s">
        <v>228</v>
      </c>
    </row>
    <row r="17" spans="1:16" ht="12.75">
      <c r="A17" s="23" t="s">
        <v>54</v>
      </c>
      <c r="B17" s="27" t="s">
        <v>21</v>
      </c>
      <c r="C17" s="27" t="s">
        <v>223</v>
      </c>
      <c r="D17" s="23" t="s">
        <v>234</v>
      </c>
      <c r="E17" s="28" t="s">
        <v>225</v>
      </c>
      <c r="F17" s="15" t="s">
        <v>59</v>
      </c>
      <c r="G17" s="29">
        <v>17.5</v>
      </c>
      <c r="H17" s="30">
        <v>0</v>
      </c>
      <c r="I17" s="30">
        <f>ROUND(ROUND(H17,2)*ROUND(G17,3),2)</f>
        <v>0</v>
      </c>
      <c r="J17" s="15" t="s">
        <v>60</v>
      </c>
      <c r="K17" s="23"/>
      <c r="L17" s="23"/>
      <c r="M17" s="23"/>
      <c r="O17">
        <f>(I17*21)/100</f>
        <v>0</v>
      </c>
      <c r="P17" t="s">
        <v>22</v>
      </c>
    </row>
    <row r="18" spans="1:5" ht="12.75">
      <c r="A18" s="31" t="s">
        <v>61</v>
      </c>
      <c r="E18" s="21" t="s">
        <v>235</v>
      </c>
    </row>
    <row r="19" spans="1:5" ht="12.75">
      <c r="A19" s="32" t="s">
        <v>63</v>
      </c>
      <c r="E19" s="33" t="s">
        <v>236</v>
      </c>
    </row>
    <row r="20" spans="1:5" ht="25.5">
      <c r="A20" t="s">
        <v>64</v>
      </c>
      <c r="E20" s="21" t="s">
        <v>228</v>
      </c>
    </row>
    <row r="21" spans="1:16" ht="25.5">
      <c r="A21" s="23" t="s">
        <v>54</v>
      </c>
      <c r="B21" s="27" t="s">
        <v>32</v>
      </c>
      <c r="C21" s="27" t="s">
        <v>56</v>
      </c>
      <c r="D21" s="23" t="s">
        <v>57</v>
      </c>
      <c r="E21" s="28" t="s">
        <v>660</v>
      </c>
      <c r="F21" s="15" t="s">
        <v>59</v>
      </c>
      <c r="G21" s="29">
        <v>258</v>
      </c>
      <c r="H21" s="30">
        <v>0</v>
      </c>
      <c r="I21" s="30">
        <f>ROUND(ROUND(H21,2)*ROUND(G21,3),2)</f>
        <v>0</v>
      </c>
      <c r="J21" s="15" t="s">
        <v>60</v>
      </c>
      <c r="K21" s="23"/>
      <c r="L21" s="23"/>
      <c r="M21" s="23"/>
      <c r="O21">
        <f>(I21*21)/100</f>
        <v>0</v>
      </c>
      <c r="P21" t="s">
        <v>22</v>
      </c>
    </row>
    <row r="22" spans="1:5" ht="12.75">
      <c r="A22" s="31" t="s">
        <v>61</v>
      </c>
      <c r="E22" s="21" t="s">
        <v>62</v>
      </c>
    </row>
    <row r="23" spans="1:5" ht="12.75">
      <c r="A23" s="32" t="s">
        <v>63</v>
      </c>
      <c r="E23" s="33" t="s">
        <v>62</v>
      </c>
    </row>
    <row r="24" spans="1:5" ht="140.25">
      <c r="A24" t="s">
        <v>64</v>
      </c>
      <c r="E24" s="21" t="s">
        <v>65</v>
      </c>
    </row>
    <row r="25" spans="1:16" ht="25.5">
      <c r="A25" s="23" t="s">
        <v>54</v>
      </c>
      <c r="B25" s="27" t="s">
        <v>34</v>
      </c>
      <c r="C25" s="27" t="s">
        <v>67</v>
      </c>
      <c r="D25" s="23" t="s">
        <v>68</v>
      </c>
      <c r="E25" s="28" t="s">
        <v>69</v>
      </c>
      <c r="F25" s="15" t="s">
        <v>59</v>
      </c>
      <c r="G25" s="29">
        <v>1.5</v>
      </c>
      <c r="H25" s="30">
        <v>0</v>
      </c>
      <c r="I25" s="30">
        <f>ROUND(ROUND(H25,2)*ROUND(G25,3),2)</f>
        <v>0</v>
      </c>
      <c r="J25" s="15" t="s">
        <v>60</v>
      </c>
      <c r="K25" s="23"/>
      <c r="L25" s="23"/>
      <c r="M25" s="23"/>
      <c r="O25">
        <f>(I25*21)/100</f>
        <v>0</v>
      </c>
      <c r="P25" t="s">
        <v>22</v>
      </c>
    </row>
    <row r="26" spans="1:5" ht="12.75">
      <c r="A26" s="31" t="s">
        <v>61</v>
      </c>
      <c r="E26" s="21" t="s">
        <v>70</v>
      </c>
    </row>
    <row r="27" spans="1:5" ht="12.75">
      <c r="A27" s="32" t="s">
        <v>63</v>
      </c>
      <c r="E27" s="33" t="s">
        <v>62</v>
      </c>
    </row>
    <row r="28" spans="1:5" ht="140.25">
      <c r="A28" t="s">
        <v>64</v>
      </c>
      <c r="E28" s="21" t="s">
        <v>65</v>
      </c>
    </row>
    <row r="29" spans="1:16" ht="25.5">
      <c r="A29" s="23" t="s">
        <v>54</v>
      </c>
      <c r="B29" s="27" t="s">
        <v>36</v>
      </c>
      <c r="C29" s="27" t="s">
        <v>72</v>
      </c>
      <c r="D29" s="23" t="s">
        <v>73</v>
      </c>
      <c r="E29" s="28" t="s">
        <v>74</v>
      </c>
      <c r="F29" s="15" t="s">
        <v>59</v>
      </c>
      <c r="G29" s="29">
        <v>759.7</v>
      </c>
      <c r="H29" s="30">
        <v>0</v>
      </c>
      <c r="I29" s="30">
        <f>ROUND(ROUND(H29,2)*ROUND(G29,3),2)</f>
        <v>0</v>
      </c>
      <c r="J29" s="15" t="s">
        <v>60</v>
      </c>
      <c r="K29" s="23"/>
      <c r="L29" s="23"/>
      <c r="M29" s="23"/>
      <c r="O29">
        <f>(I29*21)/100</f>
        <v>0</v>
      </c>
      <c r="P29" t="s">
        <v>22</v>
      </c>
    </row>
    <row r="30" spans="1:5" ht="12.75">
      <c r="A30" s="31" t="s">
        <v>61</v>
      </c>
      <c r="E30" s="21" t="s">
        <v>62</v>
      </c>
    </row>
    <row r="31" spans="1:5" ht="12.75">
      <c r="A31" s="32" t="s">
        <v>63</v>
      </c>
      <c r="E31" s="33" t="s">
        <v>62</v>
      </c>
    </row>
    <row r="32" spans="1:5" ht="140.25">
      <c r="A32" t="s">
        <v>64</v>
      </c>
      <c r="E32" s="21" t="s">
        <v>65</v>
      </c>
    </row>
    <row r="33" spans="1:16" ht="25.5">
      <c r="A33" s="23" t="s">
        <v>54</v>
      </c>
      <c r="B33" s="27" t="s">
        <v>106</v>
      </c>
      <c r="C33" s="27" t="s">
        <v>76</v>
      </c>
      <c r="D33" s="23" t="s">
        <v>77</v>
      </c>
      <c r="E33" s="28" t="s">
        <v>78</v>
      </c>
      <c r="F33" s="15" t="s">
        <v>59</v>
      </c>
      <c r="G33" s="29">
        <v>0.28</v>
      </c>
      <c r="H33" s="30">
        <v>0</v>
      </c>
      <c r="I33" s="30">
        <f>ROUND(ROUND(H33,2)*ROUND(G33,3),2)</f>
        <v>0</v>
      </c>
      <c r="J33" s="15" t="s">
        <v>60</v>
      </c>
      <c r="K33" s="23"/>
      <c r="L33" s="23"/>
      <c r="M33" s="23"/>
      <c r="O33">
        <f>(I33*21)/100</f>
        <v>0</v>
      </c>
      <c r="P33" t="s">
        <v>22</v>
      </c>
    </row>
    <row r="34" spans="1:5" ht="12.75">
      <c r="A34" s="31" t="s">
        <v>61</v>
      </c>
      <c r="E34" s="21" t="s">
        <v>62</v>
      </c>
    </row>
    <row r="35" spans="1:5" ht="12.75">
      <c r="A35" s="32" t="s">
        <v>63</v>
      </c>
      <c r="E35" s="33" t="s">
        <v>62</v>
      </c>
    </row>
    <row r="36" spans="1:5" ht="140.25">
      <c r="A36" t="s">
        <v>64</v>
      </c>
      <c r="E36" s="21" t="s">
        <v>65</v>
      </c>
    </row>
    <row r="37" spans="1:16" ht="38.25">
      <c r="A37" s="23" t="s">
        <v>54</v>
      </c>
      <c r="B37" s="27" t="s">
        <v>110</v>
      </c>
      <c r="C37" s="27" t="s">
        <v>627</v>
      </c>
      <c r="D37" s="23" t="s">
        <v>628</v>
      </c>
      <c r="E37" s="28" t="s">
        <v>629</v>
      </c>
      <c r="F37" s="15" t="s">
        <v>59</v>
      </c>
      <c r="G37" s="29">
        <v>0.396</v>
      </c>
      <c r="H37" s="30">
        <v>0</v>
      </c>
      <c r="I37" s="30">
        <f>ROUND(ROUND(H37,2)*ROUND(G37,3),2)</f>
        <v>0</v>
      </c>
      <c r="J37" s="15" t="s">
        <v>60</v>
      </c>
      <c r="K37" s="23"/>
      <c r="L37" s="23"/>
      <c r="M37" s="23"/>
      <c r="O37">
        <f>(I37*21)/100</f>
        <v>0</v>
      </c>
      <c r="P37" t="s">
        <v>22</v>
      </c>
    </row>
    <row r="38" spans="1:5" ht="12.75">
      <c r="A38" s="31" t="s">
        <v>61</v>
      </c>
      <c r="E38" s="21" t="s">
        <v>62</v>
      </c>
    </row>
    <row r="39" spans="1:5" ht="12.75">
      <c r="A39" s="32" t="s">
        <v>63</v>
      </c>
      <c r="E39" s="33" t="s">
        <v>630</v>
      </c>
    </row>
    <row r="40" spans="1:5" ht="63.75">
      <c r="A40" t="s">
        <v>64</v>
      </c>
      <c r="E40" s="21" t="s">
        <v>631</v>
      </c>
    </row>
  </sheetData>
  <mergeCells count="14">
    <mergeCell ref="F5:F6"/>
    <mergeCell ref="G5:G6"/>
    <mergeCell ref="H5:I5"/>
    <mergeCell ref="J5:J6"/>
    <mergeCell ref="K5:M5"/>
    <mergeCell ref="A5:A6"/>
    <mergeCell ref="B5:B6"/>
    <mergeCell ref="C5:C6"/>
    <mergeCell ref="D5:D6"/>
    <mergeCell ref="E5:E6"/>
    <mergeCell ref="C3:D3"/>
    <mergeCell ref="E3:F3"/>
    <mergeCell ref="C4:D4"/>
    <mergeCell ref="E4:F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3"/>
  <sheetViews>
    <sheetView workbookViewId="0" topLeftCell="A1">
      <pane ySplit="7" topLeftCell="A8" activePane="bottomLeft" state="frozen"/>
      <selection pane="bottomLeft" activeCell="H5" sqref="A5:XFD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1" max="13" width="9.140625" style="0" hidden="1" customWidth="1"/>
    <col min="15" max="18" width="9.140625" style="0" hidden="1" customWidth="1"/>
  </cols>
  <sheetData>
    <row r="1" spans="1:16" ht="12.75" customHeight="1">
      <c r="A1" t="s">
        <v>9</v>
      </c>
      <c r="B1" s="9"/>
      <c r="D1" s="9"/>
      <c r="E1" s="10"/>
      <c r="F1" s="9"/>
      <c r="G1" s="9"/>
      <c r="H1" s="9"/>
      <c r="I1" s="9"/>
      <c r="J1" s="9"/>
      <c r="K1" s="9"/>
      <c r="L1" s="9"/>
      <c r="M1" s="9"/>
      <c r="P1" t="s">
        <v>21</v>
      </c>
    </row>
    <row r="2" spans="2:16" ht="39.95" customHeight="1">
      <c r="B2" s="9"/>
      <c r="D2" s="9"/>
      <c r="E2" s="11" t="s">
        <v>11</v>
      </c>
      <c r="F2" s="9"/>
      <c r="G2" s="9"/>
      <c r="H2" s="16"/>
      <c r="I2" s="16"/>
      <c r="J2" s="9"/>
      <c r="K2" s="9"/>
      <c r="L2" s="9"/>
      <c r="M2" s="9"/>
      <c r="O2">
        <f>0+O8+O21</f>
        <v>0</v>
      </c>
      <c r="P2" t="s">
        <v>21</v>
      </c>
    </row>
    <row r="3" spans="1:16" ht="39.95" customHeight="1">
      <c r="A3" t="s">
        <v>10</v>
      </c>
      <c r="B3" s="18" t="s">
        <v>12</v>
      </c>
      <c r="C3" s="3" t="s">
        <v>13</v>
      </c>
      <c r="D3" s="7"/>
      <c r="E3" s="2" t="s">
        <v>14</v>
      </c>
      <c r="F3" s="7"/>
      <c r="H3" s="15" t="s">
        <v>661</v>
      </c>
      <c r="I3" s="30">
        <f>0+I8+I21</f>
        <v>0</v>
      </c>
      <c r="J3" s="17" t="s">
        <v>0</v>
      </c>
      <c r="O3" t="s">
        <v>19</v>
      </c>
      <c r="P3" t="s">
        <v>22</v>
      </c>
    </row>
    <row r="4" spans="1:16" ht="39.95" customHeight="1">
      <c r="A4" t="s">
        <v>15</v>
      </c>
      <c r="B4" s="18" t="s">
        <v>16</v>
      </c>
      <c r="C4" s="3" t="s">
        <v>655</v>
      </c>
      <c r="D4" s="7"/>
      <c r="E4" s="2" t="s">
        <v>656</v>
      </c>
      <c r="F4" s="7"/>
      <c r="O4" t="s">
        <v>20</v>
      </c>
      <c r="P4" t="s">
        <v>22</v>
      </c>
    </row>
    <row r="5" spans="1:13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J5" s="1" t="s">
        <v>42</v>
      </c>
      <c r="K5" s="1" t="s">
        <v>44</v>
      </c>
      <c r="L5" s="1"/>
      <c r="M5" s="1"/>
    </row>
    <row r="6" spans="1:13" ht="12.75" customHeight="1">
      <c r="A6" s="1"/>
      <c r="B6" s="1"/>
      <c r="C6" s="1"/>
      <c r="D6" s="1"/>
      <c r="E6" s="1"/>
      <c r="F6" s="1"/>
      <c r="G6" s="1"/>
      <c r="H6" s="19" t="s">
        <v>38</v>
      </c>
      <c r="I6" s="19" t="s">
        <v>40</v>
      </c>
      <c r="J6" s="1"/>
      <c r="K6" s="19" t="s">
        <v>45</v>
      </c>
      <c r="L6" s="19" t="s">
        <v>46</v>
      </c>
      <c r="M6" s="19" t="s">
        <v>47</v>
      </c>
    </row>
    <row r="7" spans="1:13" ht="12.75" customHeight="1">
      <c r="A7" s="19" t="s">
        <v>26</v>
      </c>
      <c r="B7" s="19" t="s">
        <v>28</v>
      </c>
      <c r="C7" s="19" t="s">
        <v>22</v>
      </c>
      <c r="D7" s="19" t="s">
        <v>21</v>
      </c>
      <c r="E7" s="19" t="s">
        <v>32</v>
      </c>
      <c r="F7" s="19" t="s">
        <v>34</v>
      </c>
      <c r="G7" s="19" t="s">
        <v>36</v>
      </c>
      <c r="H7" s="19" t="s">
        <v>39</v>
      </c>
      <c r="I7" s="19" t="s">
        <v>41</v>
      </c>
      <c r="J7" s="19" t="s">
        <v>43</v>
      </c>
      <c r="K7" s="19" t="s">
        <v>48</v>
      </c>
      <c r="L7" s="19" t="s">
        <v>49</v>
      </c>
      <c r="M7" s="19" t="s">
        <v>50</v>
      </c>
    </row>
    <row r="8" spans="1:18" ht="12.75" customHeight="1">
      <c r="A8" t="s">
        <v>52</v>
      </c>
      <c r="C8" s="24" t="s">
        <v>28</v>
      </c>
      <c r="E8" s="25" t="s">
        <v>664</v>
      </c>
      <c r="I8" s="26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3" t="s">
        <v>54</v>
      </c>
      <c r="B9" s="27" t="s">
        <v>28</v>
      </c>
      <c r="C9" s="27" t="s">
        <v>665</v>
      </c>
      <c r="D9" s="23" t="s">
        <v>62</v>
      </c>
      <c r="E9" s="28" t="s">
        <v>666</v>
      </c>
      <c r="F9" s="15" t="s">
        <v>212</v>
      </c>
      <c r="G9" s="29">
        <v>1</v>
      </c>
      <c r="H9" s="30">
        <v>0</v>
      </c>
      <c r="I9" s="30">
        <f>ROUND(ROUND(H9,2)*ROUND(G9,3),2)</f>
        <v>0</v>
      </c>
      <c r="J9" s="15" t="s">
        <v>60</v>
      </c>
      <c r="K9" s="23"/>
      <c r="L9" s="23"/>
      <c r="M9" s="23"/>
      <c r="O9">
        <f>(I9*21)/100</f>
        <v>0</v>
      </c>
      <c r="P9" t="s">
        <v>22</v>
      </c>
    </row>
    <row r="10" spans="1:5" ht="12.75">
      <c r="A10" s="31" t="s">
        <v>61</v>
      </c>
      <c r="E10" s="21" t="s">
        <v>667</v>
      </c>
    </row>
    <row r="11" spans="1:5" ht="12.75">
      <c r="A11" s="32" t="s">
        <v>63</v>
      </c>
      <c r="E11" s="33" t="s">
        <v>62</v>
      </c>
    </row>
    <row r="12" spans="1:5" ht="51">
      <c r="A12" t="s">
        <v>64</v>
      </c>
      <c r="E12" s="21" t="s">
        <v>668</v>
      </c>
    </row>
    <row r="13" spans="1:16" ht="12.75">
      <c r="A13" s="23" t="s">
        <v>54</v>
      </c>
      <c r="B13" s="27" t="s">
        <v>22</v>
      </c>
      <c r="C13" s="27" t="s">
        <v>669</v>
      </c>
      <c r="D13" s="23" t="s">
        <v>62</v>
      </c>
      <c r="E13" s="28" t="s">
        <v>670</v>
      </c>
      <c r="F13" s="15" t="s">
        <v>212</v>
      </c>
      <c r="G13" s="29">
        <v>1</v>
      </c>
      <c r="H13" s="30">
        <v>0</v>
      </c>
      <c r="I13" s="30">
        <f>ROUND(ROUND(H13,2)*ROUND(G13,3),2)</f>
        <v>0</v>
      </c>
      <c r="J13" s="15" t="s">
        <v>60</v>
      </c>
      <c r="K13" s="23"/>
      <c r="L13" s="23"/>
      <c r="M13" s="23"/>
      <c r="O13">
        <f>(I13*21)/100</f>
        <v>0</v>
      </c>
      <c r="P13" t="s">
        <v>22</v>
      </c>
    </row>
    <row r="14" spans="1:5" ht="12.75">
      <c r="A14" s="31" t="s">
        <v>61</v>
      </c>
      <c r="E14" s="21" t="s">
        <v>671</v>
      </c>
    </row>
    <row r="15" spans="1:5" ht="12.75">
      <c r="A15" s="32" t="s">
        <v>63</v>
      </c>
      <c r="E15" s="33" t="s">
        <v>62</v>
      </c>
    </row>
    <row r="16" spans="1:5" ht="51">
      <c r="A16" t="s">
        <v>64</v>
      </c>
      <c r="E16" s="21" t="s">
        <v>672</v>
      </c>
    </row>
    <row r="17" spans="1:16" ht="12.75">
      <c r="A17" s="23" t="s">
        <v>54</v>
      </c>
      <c r="B17" s="27" t="s">
        <v>21</v>
      </c>
      <c r="C17" s="27" t="s">
        <v>673</v>
      </c>
      <c r="D17" s="23" t="s">
        <v>62</v>
      </c>
      <c r="E17" s="28" t="s">
        <v>674</v>
      </c>
      <c r="F17" s="15" t="s">
        <v>212</v>
      </c>
      <c r="G17" s="29">
        <v>1</v>
      </c>
      <c r="H17" s="30">
        <v>0</v>
      </c>
      <c r="I17" s="30">
        <f>ROUND(ROUND(H17,2)*ROUND(G17,3),2)</f>
        <v>0</v>
      </c>
      <c r="J17" s="15" t="s">
        <v>60</v>
      </c>
      <c r="K17" s="23"/>
      <c r="L17" s="23"/>
      <c r="M17" s="23"/>
      <c r="O17">
        <f>(I17*21)/100</f>
        <v>0</v>
      </c>
      <c r="P17" t="s">
        <v>22</v>
      </c>
    </row>
    <row r="18" spans="1:5" ht="12.75">
      <c r="A18" s="31" t="s">
        <v>61</v>
      </c>
      <c r="E18" s="21" t="s">
        <v>675</v>
      </c>
    </row>
    <row r="19" spans="1:5" ht="12.75">
      <c r="A19" s="32" t="s">
        <v>63</v>
      </c>
      <c r="E19" s="33" t="s">
        <v>62</v>
      </c>
    </row>
    <row r="20" spans="1:5" ht="51">
      <c r="A20" t="s">
        <v>64</v>
      </c>
      <c r="E20" s="21" t="s">
        <v>676</v>
      </c>
    </row>
    <row r="21" spans="1:18" ht="12.75" customHeight="1">
      <c r="A21" t="s">
        <v>52</v>
      </c>
      <c r="C21" s="34" t="s">
        <v>22</v>
      </c>
      <c r="E21" s="25" t="s">
        <v>677</v>
      </c>
      <c r="I21" s="35">
        <f>0+Q21</f>
        <v>0</v>
      </c>
      <c r="O21">
        <f>0+R21</f>
        <v>0</v>
      </c>
      <c r="Q21">
        <f>0+I22+I26+I30</f>
        <v>0</v>
      </c>
      <c r="R21">
        <f>0+O22+O26+O30</f>
        <v>0</v>
      </c>
    </row>
    <row r="22" spans="1:16" ht="12.75">
      <c r="A22" s="23" t="s">
        <v>54</v>
      </c>
      <c r="B22" s="27" t="s">
        <v>32</v>
      </c>
      <c r="C22" s="27" t="s">
        <v>678</v>
      </c>
      <c r="D22" s="23" t="s">
        <v>62</v>
      </c>
      <c r="E22" s="28" t="s">
        <v>679</v>
      </c>
      <c r="F22" s="15" t="s">
        <v>212</v>
      </c>
      <c r="G22" s="29">
        <v>1</v>
      </c>
      <c r="H22" s="30">
        <v>0</v>
      </c>
      <c r="I22" s="30">
        <f>ROUND(ROUND(H22,2)*ROUND(G22,3),2)</f>
        <v>0</v>
      </c>
      <c r="J22" s="15" t="s">
        <v>60</v>
      </c>
      <c r="K22" s="23"/>
      <c r="L22" s="23"/>
      <c r="M22" s="23"/>
      <c r="O22">
        <f>(I22*21)/100</f>
        <v>0</v>
      </c>
      <c r="P22" t="s">
        <v>22</v>
      </c>
    </row>
    <row r="23" spans="1:5" ht="12.75">
      <c r="A23" s="31" t="s">
        <v>61</v>
      </c>
      <c r="E23" s="21" t="s">
        <v>667</v>
      </c>
    </row>
    <row r="24" spans="1:5" ht="12.75">
      <c r="A24" s="32" t="s">
        <v>63</v>
      </c>
      <c r="E24" s="33" t="s">
        <v>62</v>
      </c>
    </row>
    <row r="25" spans="1:5" ht="114.75">
      <c r="A25" t="s">
        <v>64</v>
      </c>
      <c r="E25" s="21" t="s">
        <v>680</v>
      </c>
    </row>
    <row r="26" spans="1:16" ht="12.75">
      <c r="A26" s="23" t="s">
        <v>54</v>
      </c>
      <c r="B26" s="27" t="s">
        <v>34</v>
      </c>
      <c r="C26" s="27" t="s">
        <v>681</v>
      </c>
      <c r="D26" s="23" t="s">
        <v>62</v>
      </c>
      <c r="E26" s="28" t="s">
        <v>682</v>
      </c>
      <c r="F26" s="15" t="s">
        <v>212</v>
      </c>
      <c r="G26" s="29">
        <v>1</v>
      </c>
      <c r="H26" s="30">
        <v>0</v>
      </c>
      <c r="I26" s="30">
        <f>ROUND(ROUND(H26,2)*ROUND(G26,3),2)</f>
        <v>0</v>
      </c>
      <c r="J26" s="15" t="s">
        <v>60</v>
      </c>
      <c r="K26" s="23"/>
      <c r="L26" s="23"/>
      <c r="M26" s="23"/>
      <c r="O26">
        <f>(I26*21)/100</f>
        <v>0</v>
      </c>
      <c r="P26" t="s">
        <v>22</v>
      </c>
    </row>
    <row r="27" spans="1:5" ht="12.75">
      <c r="A27" s="31" t="s">
        <v>61</v>
      </c>
      <c r="E27" s="21" t="s">
        <v>667</v>
      </c>
    </row>
    <row r="28" spans="1:5" ht="12.75">
      <c r="A28" s="32" t="s">
        <v>63</v>
      </c>
      <c r="E28" s="33" t="s">
        <v>62</v>
      </c>
    </row>
    <row r="29" spans="1:5" ht="102">
      <c r="A29" t="s">
        <v>64</v>
      </c>
      <c r="E29" s="21" t="s">
        <v>683</v>
      </c>
    </row>
    <row r="30" spans="1:16" ht="12.75">
      <c r="A30" s="23" t="s">
        <v>54</v>
      </c>
      <c r="B30" s="27" t="s">
        <v>36</v>
      </c>
      <c r="C30" s="27" t="s">
        <v>684</v>
      </c>
      <c r="D30" s="23" t="s">
        <v>62</v>
      </c>
      <c r="E30" s="28" t="s">
        <v>685</v>
      </c>
      <c r="F30" s="15" t="s">
        <v>212</v>
      </c>
      <c r="G30" s="29">
        <v>1</v>
      </c>
      <c r="H30" s="30">
        <v>0</v>
      </c>
      <c r="I30" s="30">
        <f>ROUND(ROUND(H30,2)*ROUND(G30,3),2)</f>
        <v>0</v>
      </c>
      <c r="J30" s="15" t="s">
        <v>60</v>
      </c>
      <c r="K30" s="23"/>
      <c r="L30" s="23"/>
      <c r="M30" s="23"/>
      <c r="O30">
        <f>(I30*21)/100</f>
        <v>0</v>
      </c>
      <c r="P30" t="s">
        <v>22</v>
      </c>
    </row>
    <row r="31" spans="1:5" ht="12.75">
      <c r="A31" s="31" t="s">
        <v>61</v>
      </c>
      <c r="E31" s="21" t="s">
        <v>686</v>
      </c>
    </row>
    <row r="32" spans="1:5" ht="12.75">
      <c r="A32" s="32" t="s">
        <v>63</v>
      </c>
      <c r="E32" s="33" t="s">
        <v>62</v>
      </c>
    </row>
    <row r="33" spans="1:5" ht="12.75">
      <c r="A33" t="s">
        <v>64</v>
      </c>
      <c r="E33" s="21" t="s">
        <v>62</v>
      </c>
    </row>
  </sheetData>
  <mergeCells count="14">
    <mergeCell ref="F5:F6"/>
    <mergeCell ref="G5:G6"/>
    <mergeCell ref="H5:I5"/>
    <mergeCell ref="J5:J6"/>
    <mergeCell ref="K5:M5"/>
    <mergeCell ref="A5:A6"/>
    <mergeCell ref="B5:B6"/>
    <mergeCell ref="C5:C6"/>
    <mergeCell ref="D5:D6"/>
    <mergeCell ref="E5:E6"/>
    <mergeCell ref="C3:D3"/>
    <mergeCell ref="E3:F3"/>
    <mergeCell ref="C4:D4"/>
    <mergeCell ref="E4:F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dcterms:modified xsi:type="dcterms:W3CDTF">2023-04-11T14:32:41Z</dcterms:modified>
  <cp:category/>
  <cp:version/>
  <cp:contentType/>
  <cp:contentStatus/>
</cp:coreProperties>
</file>