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PA293180013 Jaroměřice\"/>
    </mc:Choice>
  </mc:AlternateContent>
  <bookViews>
    <workbookView xWindow="0" yWindow="0" windowWidth="0" windowHeight="0"/>
  </bookViews>
  <sheets>
    <sheet name="Rekapitulace stavby" sheetId="1" r:id="rId1"/>
    <sheet name="JARO-01 - zařizovací před..." sheetId="2" r:id="rId2"/>
    <sheet name="JARO-02 - práce v bytě 2.NP" sheetId="3" r:id="rId3"/>
    <sheet name="JARO-03 - společné prosto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'JARO-01 - zařizovací před...'!$C$81:$K$114</definedName>
    <definedName name="_xlnm.Print_Area" localSheetId="1">'JARO-01 - zařizovací před...'!$C$4:$J$39,'JARO-01 - zařizovací před...'!$C$45:$J$63,'JARO-01 - zařizovací před...'!$C$69:$K$114</definedName>
    <definedName name="_xlnm.Print_Titles" localSheetId="1">'JARO-01 - zařizovací před...'!$81:$81</definedName>
    <definedName name="_xlnm._FilterDatabase" localSheetId="2" hidden="1">'JARO-02 - práce v bytě 2.NP'!$C$95:$K$783</definedName>
    <definedName name="_xlnm.Print_Area" localSheetId="2">'JARO-02 - práce v bytě 2.NP'!$C$4:$J$39,'JARO-02 - práce v bytě 2.NP'!$C$45:$J$77,'JARO-02 - práce v bytě 2.NP'!$C$83:$K$783</definedName>
    <definedName name="_xlnm.Print_Titles" localSheetId="2">'JARO-02 - práce v bytě 2.NP'!$95:$95</definedName>
    <definedName name="_xlnm._FilterDatabase" localSheetId="3" hidden="1">'JARO-03 - společné prosto...'!$C$98:$K$523</definedName>
    <definedName name="_xlnm.Print_Area" localSheetId="3">'JARO-03 - společné prosto...'!$C$4:$J$39,'JARO-03 - společné prosto...'!$C$45:$J$80,'JARO-03 - společné prosto...'!$C$86:$K$523</definedName>
    <definedName name="_xlnm.Print_Titles" localSheetId="3">'JARO-03 - společné prosto...'!$98:$98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520"/>
  <c r="BH520"/>
  <c r="BG520"/>
  <c r="BE520"/>
  <c r="T520"/>
  <c r="T519"/>
  <c r="R520"/>
  <c r="R519"/>
  <c r="P520"/>
  <c r="P519"/>
  <c r="BI515"/>
  <c r="BH515"/>
  <c r="BG515"/>
  <c r="BE515"/>
  <c r="T515"/>
  <c r="T514"/>
  <c r="R515"/>
  <c r="R514"/>
  <c r="P515"/>
  <c r="P514"/>
  <c r="BI508"/>
  <c r="BH508"/>
  <c r="BG508"/>
  <c r="BE508"/>
  <c r="T508"/>
  <c r="T507"/>
  <c r="R508"/>
  <c r="R507"/>
  <c r="P508"/>
  <c r="P507"/>
  <c r="BI503"/>
  <c r="BH503"/>
  <c r="BG503"/>
  <c r="BE503"/>
  <c r="T503"/>
  <c r="R503"/>
  <c r="P503"/>
  <c r="BI499"/>
  <c r="BH499"/>
  <c r="BG499"/>
  <c r="BE499"/>
  <c r="T499"/>
  <c r="R499"/>
  <c r="P499"/>
  <c r="BI491"/>
  <c r="BH491"/>
  <c r="BG491"/>
  <c r="BE491"/>
  <c r="T491"/>
  <c r="T490"/>
  <c r="R491"/>
  <c r="R490"/>
  <c r="P491"/>
  <c r="P490"/>
  <c r="BI487"/>
  <c r="BH487"/>
  <c r="BG487"/>
  <c r="BE487"/>
  <c r="T487"/>
  <c r="R487"/>
  <c r="P487"/>
  <c r="BI484"/>
  <c r="BH484"/>
  <c r="BG484"/>
  <c r="BE484"/>
  <c r="T484"/>
  <c r="R484"/>
  <c r="P484"/>
  <c r="BI481"/>
  <c r="BH481"/>
  <c r="BG481"/>
  <c r="BE481"/>
  <c r="T481"/>
  <c r="R481"/>
  <c r="P481"/>
  <c r="BI478"/>
  <c r="BH478"/>
  <c r="BG478"/>
  <c r="BE478"/>
  <c r="T478"/>
  <c r="R478"/>
  <c r="P478"/>
  <c r="BI474"/>
  <c r="BH474"/>
  <c r="BG474"/>
  <c r="BE474"/>
  <c r="T474"/>
  <c r="R474"/>
  <c r="P474"/>
  <c r="BI471"/>
  <c r="BH471"/>
  <c r="BG471"/>
  <c r="BE471"/>
  <c r="T471"/>
  <c r="R471"/>
  <c r="P471"/>
  <c r="BI468"/>
  <c r="BH468"/>
  <c r="BG468"/>
  <c r="BE468"/>
  <c r="T468"/>
  <c r="R468"/>
  <c r="P468"/>
  <c r="BI465"/>
  <c r="BH465"/>
  <c r="BG465"/>
  <c r="BE465"/>
  <c r="T465"/>
  <c r="R465"/>
  <c r="P465"/>
  <c r="BI462"/>
  <c r="BH462"/>
  <c r="BG462"/>
  <c r="BE462"/>
  <c r="T462"/>
  <c r="R462"/>
  <c r="P462"/>
  <c r="BI458"/>
  <c r="BH458"/>
  <c r="BG458"/>
  <c r="BE458"/>
  <c r="T458"/>
  <c r="R458"/>
  <c r="P458"/>
  <c r="BI454"/>
  <c r="BH454"/>
  <c r="BG454"/>
  <c r="BE454"/>
  <c r="T454"/>
  <c r="R454"/>
  <c r="P454"/>
  <c r="BI451"/>
  <c r="BH451"/>
  <c r="BG451"/>
  <c r="BE451"/>
  <c r="T451"/>
  <c r="R451"/>
  <c r="P451"/>
  <c r="BI449"/>
  <c r="BH449"/>
  <c r="BG449"/>
  <c r="BE449"/>
  <c r="T449"/>
  <c r="R449"/>
  <c r="P449"/>
  <c r="BI445"/>
  <c r="BH445"/>
  <c r="BG445"/>
  <c r="BE445"/>
  <c r="T445"/>
  <c r="R445"/>
  <c r="P445"/>
  <c r="BI441"/>
  <c r="BH441"/>
  <c r="BG441"/>
  <c r="BE441"/>
  <c r="T441"/>
  <c r="R441"/>
  <c r="P441"/>
  <c r="BI438"/>
  <c r="BH438"/>
  <c r="BG438"/>
  <c r="BE438"/>
  <c r="T438"/>
  <c r="R438"/>
  <c r="P438"/>
  <c r="BI434"/>
  <c r="BH434"/>
  <c r="BG434"/>
  <c r="BE434"/>
  <c r="T434"/>
  <c r="R434"/>
  <c r="P434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19"/>
  <c r="BH419"/>
  <c r="BG419"/>
  <c r="BE419"/>
  <c r="T419"/>
  <c r="R419"/>
  <c r="P419"/>
  <c r="BI415"/>
  <c r="BH415"/>
  <c r="BG415"/>
  <c r="BE415"/>
  <c r="T415"/>
  <c r="R415"/>
  <c r="P415"/>
  <c r="BI411"/>
  <c r="BH411"/>
  <c r="BG411"/>
  <c r="BE411"/>
  <c r="T411"/>
  <c r="R411"/>
  <c r="P411"/>
  <c r="BI407"/>
  <c r="BH407"/>
  <c r="BG407"/>
  <c r="BE407"/>
  <c r="T407"/>
  <c r="R407"/>
  <c r="P407"/>
  <c r="BI404"/>
  <c r="BH404"/>
  <c r="BG404"/>
  <c r="BE404"/>
  <c r="T404"/>
  <c r="R404"/>
  <c r="P404"/>
  <c r="BI401"/>
  <c r="BH401"/>
  <c r="BG401"/>
  <c r="BE401"/>
  <c r="T401"/>
  <c r="R401"/>
  <c r="P401"/>
  <c r="BI397"/>
  <c r="BH397"/>
  <c r="BG397"/>
  <c r="BE397"/>
  <c r="T397"/>
  <c r="R397"/>
  <c r="P397"/>
  <c r="BI394"/>
  <c r="BH394"/>
  <c r="BG394"/>
  <c r="BE394"/>
  <c r="T394"/>
  <c r="R394"/>
  <c r="P394"/>
  <c r="BI391"/>
  <c r="BH391"/>
  <c r="BG391"/>
  <c r="BE391"/>
  <c r="T391"/>
  <c r="R391"/>
  <c r="P391"/>
  <c r="BI388"/>
  <c r="BH388"/>
  <c r="BG388"/>
  <c r="BE388"/>
  <c r="T388"/>
  <c r="R388"/>
  <c r="P388"/>
  <c r="BI379"/>
  <c r="BH379"/>
  <c r="BG379"/>
  <c r="BE379"/>
  <c r="T379"/>
  <c r="R379"/>
  <c r="P379"/>
  <c r="BI375"/>
  <c r="BH375"/>
  <c r="BG375"/>
  <c r="BE375"/>
  <c r="T375"/>
  <c r="R375"/>
  <c r="P375"/>
  <c r="BI373"/>
  <c r="BH373"/>
  <c r="BG373"/>
  <c r="BE373"/>
  <c r="T373"/>
  <c r="R373"/>
  <c r="P373"/>
  <c r="BI369"/>
  <c r="BH369"/>
  <c r="BG369"/>
  <c r="BE369"/>
  <c r="T369"/>
  <c r="R369"/>
  <c r="P369"/>
  <c r="BI365"/>
  <c r="BH365"/>
  <c r="BG365"/>
  <c r="BE365"/>
  <c r="T365"/>
  <c r="R365"/>
  <c r="P365"/>
  <c r="BI362"/>
  <c r="BH362"/>
  <c r="BG362"/>
  <c r="BE362"/>
  <c r="T362"/>
  <c r="R362"/>
  <c r="P362"/>
  <c r="BI359"/>
  <c r="BH359"/>
  <c r="BG359"/>
  <c r="BE359"/>
  <c r="T359"/>
  <c r="R359"/>
  <c r="P359"/>
  <c r="BI357"/>
  <c r="BH357"/>
  <c r="BG357"/>
  <c r="BE357"/>
  <c r="T357"/>
  <c r="R357"/>
  <c r="P357"/>
  <c r="BI354"/>
  <c r="BH354"/>
  <c r="BG354"/>
  <c r="BE354"/>
  <c r="T354"/>
  <c r="R354"/>
  <c r="P354"/>
  <c r="BI352"/>
  <c r="BH352"/>
  <c r="BG352"/>
  <c r="BE352"/>
  <c r="T352"/>
  <c r="R352"/>
  <c r="P352"/>
  <c r="BI349"/>
  <c r="BH349"/>
  <c r="BG349"/>
  <c r="BE349"/>
  <c r="T349"/>
  <c r="R349"/>
  <c r="P349"/>
  <c r="BI347"/>
  <c r="BH347"/>
  <c r="BG347"/>
  <c r="BE347"/>
  <c r="T347"/>
  <c r="R347"/>
  <c r="P347"/>
  <c r="BI344"/>
  <c r="BH344"/>
  <c r="BG344"/>
  <c r="BE344"/>
  <c r="T344"/>
  <c r="R344"/>
  <c r="P344"/>
  <c r="BI342"/>
  <c r="BH342"/>
  <c r="BG342"/>
  <c r="BE342"/>
  <c r="T342"/>
  <c r="R342"/>
  <c r="P342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30"/>
  <c r="BH330"/>
  <c r="BG330"/>
  <c r="BE330"/>
  <c r="T330"/>
  <c r="R330"/>
  <c r="P330"/>
  <c r="BI327"/>
  <c r="BH327"/>
  <c r="BG327"/>
  <c r="BE327"/>
  <c r="T327"/>
  <c r="R327"/>
  <c r="P327"/>
  <c r="BI324"/>
  <c r="BH324"/>
  <c r="BG324"/>
  <c r="BE324"/>
  <c r="T324"/>
  <c r="R324"/>
  <c r="P324"/>
  <c r="BI322"/>
  <c r="BH322"/>
  <c r="BG322"/>
  <c r="BE322"/>
  <c r="T322"/>
  <c r="R322"/>
  <c r="P322"/>
  <c r="BI319"/>
  <c r="BH319"/>
  <c r="BG319"/>
  <c r="BE319"/>
  <c r="T319"/>
  <c r="R319"/>
  <c r="P319"/>
  <c r="BI316"/>
  <c r="BH316"/>
  <c r="BG316"/>
  <c r="BE316"/>
  <c r="T316"/>
  <c r="R316"/>
  <c r="P316"/>
  <c r="BI312"/>
  <c r="BH312"/>
  <c r="BG312"/>
  <c r="BE312"/>
  <c r="T312"/>
  <c r="R312"/>
  <c r="P312"/>
  <c r="BI309"/>
  <c r="BH309"/>
  <c r="BG309"/>
  <c r="BE309"/>
  <c r="T309"/>
  <c r="R309"/>
  <c r="P309"/>
  <c r="BI306"/>
  <c r="BH306"/>
  <c r="BG306"/>
  <c r="BE306"/>
  <c r="T306"/>
  <c r="R306"/>
  <c r="P306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2"/>
  <c r="BH292"/>
  <c r="BG292"/>
  <c r="BE292"/>
  <c r="T292"/>
  <c r="R292"/>
  <c r="P292"/>
  <c r="BI288"/>
  <c r="BH288"/>
  <c r="BG288"/>
  <c r="BE288"/>
  <c r="T288"/>
  <c r="R288"/>
  <c r="P288"/>
  <c r="BI285"/>
  <c r="BH285"/>
  <c r="BG285"/>
  <c r="BE285"/>
  <c r="T285"/>
  <c r="R285"/>
  <c r="P285"/>
  <c r="BI282"/>
  <c r="BH282"/>
  <c r="BG282"/>
  <c r="BE282"/>
  <c r="T282"/>
  <c r="R282"/>
  <c r="P282"/>
  <c r="BI276"/>
  <c r="BH276"/>
  <c r="BG276"/>
  <c r="BE276"/>
  <c r="T276"/>
  <c r="R276"/>
  <c r="P276"/>
  <c r="BI273"/>
  <c r="BH273"/>
  <c r="BG273"/>
  <c r="BE273"/>
  <c r="T273"/>
  <c r="R273"/>
  <c r="P273"/>
  <c r="BI267"/>
  <c r="BH267"/>
  <c r="BG267"/>
  <c r="BE267"/>
  <c r="T267"/>
  <c r="R267"/>
  <c r="P267"/>
  <c r="BI262"/>
  <c r="BH262"/>
  <c r="BG262"/>
  <c r="BE262"/>
  <c r="T262"/>
  <c r="T261"/>
  <c r="R262"/>
  <c r="R261"/>
  <c r="P262"/>
  <c r="P261"/>
  <c r="BI258"/>
  <c r="BH258"/>
  <c r="BG258"/>
  <c r="BE258"/>
  <c r="T258"/>
  <c r="R258"/>
  <c r="P258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1"/>
  <c r="BH241"/>
  <c r="BG241"/>
  <c r="BE241"/>
  <c r="T241"/>
  <c r="R241"/>
  <c r="P241"/>
  <c r="BI235"/>
  <c r="BH235"/>
  <c r="BG235"/>
  <c r="BE235"/>
  <c r="T235"/>
  <c r="R235"/>
  <c r="P235"/>
  <c r="BI231"/>
  <c r="BH231"/>
  <c r="BG231"/>
  <c r="BE231"/>
  <c r="T231"/>
  <c r="R231"/>
  <c r="P231"/>
  <c r="BI228"/>
  <c r="BH228"/>
  <c r="BG228"/>
  <c r="BE228"/>
  <c r="T228"/>
  <c r="R228"/>
  <c r="P228"/>
  <c r="BI225"/>
  <c r="BH225"/>
  <c r="BG225"/>
  <c r="BE225"/>
  <c r="T225"/>
  <c r="R225"/>
  <c r="P225"/>
  <c r="BI221"/>
  <c r="BH221"/>
  <c r="BG221"/>
  <c r="BE221"/>
  <c r="T221"/>
  <c r="R221"/>
  <c r="P221"/>
  <c r="BI217"/>
  <c r="BH217"/>
  <c r="BG217"/>
  <c r="BE217"/>
  <c r="T217"/>
  <c r="R217"/>
  <c r="P217"/>
  <c r="BI213"/>
  <c r="BH213"/>
  <c r="BG213"/>
  <c r="BE213"/>
  <c r="T213"/>
  <c r="R213"/>
  <c r="P213"/>
  <c r="BI209"/>
  <c r="BH209"/>
  <c r="BG209"/>
  <c r="BE209"/>
  <c r="T209"/>
  <c r="R209"/>
  <c r="P209"/>
  <c r="BI205"/>
  <c r="BH205"/>
  <c r="BG205"/>
  <c r="BE205"/>
  <c r="T205"/>
  <c r="R205"/>
  <c r="P205"/>
  <c r="BI199"/>
  <c r="BH199"/>
  <c r="BG199"/>
  <c r="BE199"/>
  <c r="T199"/>
  <c r="R199"/>
  <c r="P199"/>
  <c r="BI196"/>
  <c r="BH196"/>
  <c r="BG196"/>
  <c r="BE196"/>
  <c r="T196"/>
  <c r="R196"/>
  <c r="P196"/>
  <c r="BI192"/>
  <c r="BH192"/>
  <c r="BG192"/>
  <c r="BE192"/>
  <c r="T192"/>
  <c r="R192"/>
  <c r="P192"/>
  <c r="BI188"/>
  <c r="BH188"/>
  <c r="BG188"/>
  <c r="BE188"/>
  <c r="T188"/>
  <c r="R188"/>
  <c r="P188"/>
  <c r="BI184"/>
  <c r="BH184"/>
  <c r="BG184"/>
  <c r="BE184"/>
  <c r="T184"/>
  <c r="R184"/>
  <c r="P184"/>
  <c r="BI180"/>
  <c r="BH180"/>
  <c r="BG180"/>
  <c r="BE180"/>
  <c r="T180"/>
  <c r="R180"/>
  <c r="P180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52"/>
  <c r="BH152"/>
  <c r="BG152"/>
  <c r="BE152"/>
  <c r="T152"/>
  <c r="R152"/>
  <c r="P152"/>
  <c r="BI148"/>
  <c r="BH148"/>
  <c r="BG148"/>
  <c r="BE148"/>
  <c r="T148"/>
  <c r="R148"/>
  <c r="P148"/>
  <c r="BI144"/>
  <c r="BH144"/>
  <c r="BG144"/>
  <c r="BE144"/>
  <c r="T144"/>
  <c r="R144"/>
  <c r="P144"/>
  <c r="BI140"/>
  <c r="BH140"/>
  <c r="BG140"/>
  <c r="BE140"/>
  <c r="T140"/>
  <c r="R140"/>
  <c r="P140"/>
  <c r="BI136"/>
  <c r="BH136"/>
  <c r="BG136"/>
  <c r="BE136"/>
  <c r="T136"/>
  <c r="R136"/>
  <c r="P136"/>
  <c r="BI132"/>
  <c r="BH132"/>
  <c r="BG132"/>
  <c r="BE132"/>
  <c r="T132"/>
  <c r="R132"/>
  <c r="P132"/>
  <c r="BI128"/>
  <c r="BH128"/>
  <c r="BG128"/>
  <c r="BE128"/>
  <c r="T128"/>
  <c r="R128"/>
  <c r="P128"/>
  <c r="BI125"/>
  <c r="BH125"/>
  <c r="BG125"/>
  <c r="BE125"/>
  <c r="T125"/>
  <c r="R125"/>
  <c r="P125"/>
  <c r="BI116"/>
  <c r="BH116"/>
  <c r="BG116"/>
  <c r="BE116"/>
  <c r="T116"/>
  <c r="R116"/>
  <c r="P116"/>
  <c r="BI109"/>
  <c r="BH109"/>
  <c r="BG109"/>
  <c r="BE109"/>
  <c r="T109"/>
  <c r="R109"/>
  <c r="P109"/>
  <c r="BI106"/>
  <c r="BH106"/>
  <c r="BG106"/>
  <c r="BE106"/>
  <c r="T106"/>
  <c r="R106"/>
  <c r="P106"/>
  <c r="BI102"/>
  <c r="BH102"/>
  <c r="BG102"/>
  <c r="BE102"/>
  <c r="T102"/>
  <c r="R102"/>
  <c r="P102"/>
  <c r="F93"/>
  <c r="E91"/>
  <c r="F52"/>
  <c r="E50"/>
  <c r="J24"/>
  <c r="E24"/>
  <c r="J96"/>
  <c r="J23"/>
  <c r="J21"/>
  <c r="E21"/>
  <c r="J95"/>
  <c r="J20"/>
  <c r="J18"/>
  <c r="E18"/>
  <c r="F55"/>
  <c r="J17"/>
  <c r="J15"/>
  <c r="E15"/>
  <c r="F95"/>
  <c r="J14"/>
  <c r="J12"/>
  <c r="J93"/>
  <c r="E7"/>
  <c r="E48"/>
  <c i="3" r="J37"/>
  <c r="J36"/>
  <c i="1" r="AY56"/>
  <c i="3" r="J35"/>
  <c i="1" r="AX56"/>
  <c i="3" r="BI781"/>
  <c r="BH781"/>
  <c r="BG781"/>
  <c r="BE781"/>
  <c r="T781"/>
  <c r="R781"/>
  <c r="P781"/>
  <c r="BI777"/>
  <c r="BH777"/>
  <c r="BG777"/>
  <c r="BE777"/>
  <c r="T777"/>
  <c r="R777"/>
  <c r="P777"/>
  <c r="BI773"/>
  <c r="BH773"/>
  <c r="BG773"/>
  <c r="BE773"/>
  <c r="T773"/>
  <c r="R773"/>
  <c r="P773"/>
  <c r="BI769"/>
  <c r="BH769"/>
  <c r="BG769"/>
  <c r="BE769"/>
  <c r="T769"/>
  <c r="R769"/>
  <c r="P769"/>
  <c r="BI766"/>
  <c r="BH766"/>
  <c r="BG766"/>
  <c r="BE766"/>
  <c r="T766"/>
  <c r="R766"/>
  <c r="P766"/>
  <c r="BI755"/>
  <c r="BH755"/>
  <c r="BG755"/>
  <c r="BE755"/>
  <c r="T755"/>
  <c r="R755"/>
  <c r="P755"/>
  <c r="BI751"/>
  <c r="BH751"/>
  <c r="BG751"/>
  <c r="BE751"/>
  <c r="T751"/>
  <c r="R751"/>
  <c r="P751"/>
  <c r="BI748"/>
  <c r="BH748"/>
  <c r="BG748"/>
  <c r="BE748"/>
  <c r="T748"/>
  <c r="R748"/>
  <c r="P748"/>
  <c r="BI738"/>
  <c r="BH738"/>
  <c r="BG738"/>
  <c r="BE738"/>
  <c r="T738"/>
  <c r="R738"/>
  <c r="P738"/>
  <c r="BI734"/>
  <c r="BH734"/>
  <c r="BG734"/>
  <c r="BE734"/>
  <c r="T734"/>
  <c r="R734"/>
  <c r="P734"/>
  <c r="BI731"/>
  <c r="BH731"/>
  <c r="BG731"/>
  <c r="BE731"/>
  <c r="T731"/>
  <c r="R731"/>
  <c r="P731"/>
  <c r="BI725"/>
  <c r="BH725"/>
  <c r="BG725"/>
  <c r="BE725"/>
  <c r="T725"/>
  <c r="R725"/>
  <c r="P725"/>
  <c r="BI722"/>
  <c r="BH722"/>
  <c r="BG722"/>
  <c r="BE722"/>
  <c r="T722"/>
  <c r="R722"/>
  <c r="P722"/>
  <c r="BI715"/>
  <c r="BH715"/>
  <c r="BG715"/>
  <c r="BE715"/>
  <c r="T715"/>
  <c r="R715"/>
  <c r="P715"/>
  <c r="BI712"/>
  <c r="BH712"/>
  <c r="BG712"/>
  <c r="BE712"/>
  <c r="T712"/>
  <c r="R712"/>
  <c r="P712"/>
  <c r="BI704"/>
  <c r="BH704"/>
  <c r="BG704"/>
  <c r="BE704"/>
  <c r="T704"/>
  <c r="R704"/>
  <c r="P704"/>
  <c r="BI701"/>
  <c r="BH701"/>
  <c r="BG701"/>
  <c r="BE701"/>
  <c r="T701"/>
  <c r="R701"/>
  <c r="P701"/>
  <c r="BI695"/>
  <c r="BH695"/>
  <c r="BG695"/>
  <c r="BE695"/>
  <c r="T695"/>
  <c r="R695"/>
  <c r="P695"/>
  <c r="BI692"/>
  <c r="BH692"/>
  <c r="BG692"/>
  <c r="BE692"/>
  <c r="T692"/>
  <c r="R692"/>
  <c r="P692"/>
  <c r="BI685"/>
  <c r="BH685"/>
  <c r="BG685"/>
  <c r="BE685"/>
  <c r="T685"/>
  <c r="R685"/>
  <c r="P685"/>
  <c r="BI681"/>
  <c r="BH681"/>
  <c r="BG681"/>
  <c r="BE681"/>
  <c r="T681"/>
  <c r="R681"/>
  <c r="P681"/>
  <c r="BI678"/>
  <c r="BH678"/>
  <c r="BG678"/>
  <c r="BE678"/>
  <c r="T678"/>
  <c r="R678"/>
  <c r="P678"/>
  <c r="BI671"/>
  <c r="BH671"/>
  <c r="BG671"/>
  <c r="BE671"/>
  <c r="T671"/>
  <c r="R671"/>
  <c r="P671"/>
  <c r="BI664"/>
  <c r="BH664"/>
  <c r="BG664"/>
  <c r="BE664"/>
  <c r="T664"/>
  <c r="R664"/>
  <c r="P664"/>
  <c r="BI657"/>
  <c r="BH657"/>
  <c r="BG657"/>
  <c r="BE657"/>
  <c r="T657"/>
  <c r="R657"/>
  <c r="P657"/>
  <c r="BI650"/>
  <c r="BH650"/>
  <c r="BG650"/>
  <c r="BE650"/>
  <c r="T650"/>
  <c r="R650"/>
  <c r="P650"/>
  <c r="BI647"/>
  <c r="BH647"/>
  <c r="BG647"/>
  <c r="BE647"/>
  <c r="T647"/>
  <c r="R647"/>
  <c r="P647"/>
  <c r="BI640"/>
  <c r="BH640"/>
  <c r="BG640"/>
  <c r="BE640"/>
  <c r="T640"/>
  <c r="R640"/>
  <c r="P640"/>
  <c r="BI637"/>
  <c r="BH637"/>
  <c r="BG637"/>
  <c r="BE637"/>
  <c r="T637"/>
  <c r="R637"/>
  <c r="P637"/>
  <c r="BI633"/>
  <c r="BH633"/>
  <c r="BG633"/>
  <c r="BE633"/>
  <c r="T633"/>
  <c r="R633"/>
  <c r="P633"/>
  <c r="BI626"/>
  <c r="BH626"/>
  <c r="BG626"/>
  <c r="BE626"/>
  <c r="T626"/>
  <c r="R626"/>
  <c r="P626"/>
  <c r="BI619"/>
  <c r="BH619"/>
  <c r="BG619"/>
  <c r="BE619"/>
  <c r="T619"/>
  <c r="R619"/>
  <c r="P619"/>
  <c r="BI615"/>
  <c r="BH615"/>
  <c r="BG615"/>
  <c r="BE615"/>
  <c r="T615"/>
  <c r="R615"/>
  <c r="P615"/>
  <c r="BI613"/>
  <c r="BH613"/>
  <c r="BG613"/>
  <c r="BE613"/>
  <c r="T613"/>
  <c r="R613"/>
  <c r="P613"/>
  <c r="BI609"/>
  <c r="BH609"/>
  <c r="BG609"/>
  <c r="BE609"/>
  <c r="T609"/>
  <c r="R609"/>
  <c r="P609"/>
  <c r="BI605"/>
  <c r="BH605"/>
  <c r="BG605"/>
  <c r="BE605"/>
  <c r="T605"/>
  <c r="R605"/>
  <c r="P605"/>
  <c r="BI603"/>
  <c r="BH603"/>
  <c r="BG603"/>
  <c r="BE603"/>
  <c r="T603"/>
  <c r="R603"/>
  <c r="P603"/>
  <c r="BI599"/>
  <c r="BH599"/>
  <c r="BG599"/>
  <c r="BE599"/>
  <c r="T599"/>
  <c r="R599"/>
  <c r="P599"/>
  <c r="BI596"/>
  <c r="BH596"/>
  <c r="BG596"/>
  <c r="BE596"/>
  <c r="T596"/>
  <c r="R596"/>
  <c r="P596"/>
  <c r="BI592"/>
  <c r="BH592"/>
  <c r="BG592"/>
  <c r="BE592"/>
  <c r="T592"/>
  <c r="R592"/>
  <c r="P592"/>
  <c r="BI590"/>
  <c r="BH590"/>
  <c r="BG590"/>
  <c r="BE590"/>
  <c r="T590"/>
  <c r="R590"/>
  <c r="P590"/>
  <c r="BI587"/>
  <c r="BH587"/>
  <c r="BG587"/>
  <c r="BE587"/>
  <c r="T587"/>
  <c r="R587"/>
  <c r="P587"/>
  <c r="BI583"/>
  <c r="BH583"/>
  <c r="BG583"/>
  <c r="BE583"/>
  <c r="T583"/>
  <c r="R583"/>
  <c r="P583"/>
  <c r="BI581"/>
  <c r="BH581"/>
  <c r="BG581"/>
  <c r="BE581"/>
  <c r="T581"/>
  <c r="R581"/>
  <c r="P581"/>
  <c r="BI577"/>
  <c r="BH577"/>
  <c r="BG577"/>
  <c r="BE577"/>
  <c r="T577"/>
  <c r="R577"/>
  <c r="P577"/>
  <c r="BI573"/>
  <c r="BH573"/>
  <c r="BG573"/>
  <c r="BE573"/>
  <c r="T573"/>
  <c r="R573"/>
  <c r="P573"/>
  <c r="BI569"/>
  <c r="BH569"/>
  <c r="BG569"/>
  <c r="BE569"/>
  <c r="T569"/>
  <c r="R569"/>
  <c r="P569"/>
  <c r="BI565"/>
  <c r="BH565"/>
  <c r="BG565"/>
  <c r="BE565"/>
  <c r="T565"/>
  <c r="R565"/>
  <c r="P565"/>
  <c r="BI561"/>
  <c r="BH561"/>
  <c r="BG561"/>
  <c r="BE561"/>
  <c r="T561"/>
  <c r="R561"/>
  <c r="P561"/>
  <c r="BI558"/>
  <c r="BH558"/>
  <c r="BG558"/>
  <c r="BE558"/>
  <c r="T558"/>
  <c r="R558"/>
  <c r="P558"/>
  <c r="BI555"/>
  <c r="BH555"/>
  <c r="BG555"/>
  <c r="BE555"/>
  <c r="T555"/>
  <c r="R555"/>
  <c r="P555"/>
  <c r="BI552"/>
  <c r="BH552"/>
  <c r="BG552"/>
  <c r="BE552"/>
  <c r="T552"/>
  <c r="R552"/>
  <c r="P552"/>
  <c r="BI549"/>
  <c r="BH549"/>
  <c r="BG549"/>
  <c r="BE549"/>
  <c r="T549"/>
  <c r="R549"/>
  <c r="P549"/>
  <c r="BI547"/>
  <c r="BH547"/>
  <c r="BG547"/>
  <c r="BE547"/>
  <c r="T547"/>
  <c r="R547"/>
  <c r="P547"/>
  <c r="BI543"/>
  <c r="BH543"/>
  <c r="BG543"/>
  <c r="BE543"/>
  <c r="T543"/>
  <c r="R543"/>
  <c r="P543"/>
  <c r="BI541"/>
  <c r="BH541"/>
  <c r="BG541"/>
  <c r="BE541"/>
  <c r="T541"/>
  <c r="R541"/>
  <c r="P541"/>
  <c r="BI539"/>
  <c r="BH539"/>
  <c r="BG539"/>
  <c r="BE539"/>
  <c r="T539"/>
  <c r="R539"/>
  <c r="P539"/>
  <c r="BI537"/>
  <c r="BH537"/>
  <c r="BG537"/>
  <c r="BE537"/>
  <c r="T537"/>
  <c r="R537"/>
  <c r="P537"/>
  <c r="BI535"/>
  <c r="BH535"/>
  <c r="BG535"/>
  <c r="BE535"/>
  <c r="T535"/>
  <c r="R535"/>
  <c r="P535"/>
  <c r="BI531"/>
  <c r="BH531"/>
  <c r="BG531"/>
  <c r="BE531"/>
  <c r="T531"/>
  <c r="R531"/>
  <c r="P531"/>
  <c r="BI527"/>
  <c r="BH527"/>
  <c r="BG527"/>
  <c r="BE527"/>
  <c r="T527"/>
  <c r="R527"/>
  <c r="P527"/>
  <c r="BI524"/>
  <c r="BH524"/>
  <c r="BG524"/>
  <c r="BE524"/>
  <c r="T524"/>
  <c r="R524"/>
  <c r="P524"/>
  <c r="BI522"/>
  <c r="BH522"/>
  <c r="BG522"/>
  <c r="BE522"/>
  <c r="T522"/>
  <c r="R522"/>
  <c r="P522"/>
  <c r="BI519"/>
  <c r="BH519"/>
  <c r="BG519"/>
  <c r="BE519"/>
  <c r="T519"/>
  <c r="R519"/>
  <c r="P519"/>
  <c r="BI517"/>
  <c r="BH517"/>
  <c r="BG517"/>
  <c r="BE517"/>
  <c r="T517"/>
  <c r="R517"/>
  <c r="P517"/>
  <c r="BI514"/>
  <c r="BH514"/>
  <c r="BG514"/>
  <c r="BE514"/>
  <c r="T514"/>
  <c r="R514"/>
  <c r="P514"/>
  <c r="BI511"/>
  <c r="BH511"/>
  <c r="BG511"/>
  <c r="BE511"/>
  <c r="T511"/>
  <c r="R511"/>
  <c r="P511"/>
  <c r="BI509"/>
  <c r="BH509"/>
  <c r="BG509"/>
  <c r="BE509"/>
  <c r="T509"/>
  <c r="R509"/>
  <c r="P509"/>
  <c r="BI506"/>
  <c r="BH506"/>
  <c r="BG506"/>
  <c r="BE506"/>
  <c r="T506"/>
  <c r="R506"/>
  <c r="P506"/>
  <c r="BI504"/>
  <c r="BH504"/>
  <c r="BG504"/>
  <c r="BE504"/>
  <c r="T504"/>
  <c r="R504"/>
  <c r="P504"/>
  <c r="BI502"/>
  <c r="BH502"/>
  <c r="BG502"/>
  <c r="BE502"/>
  <c r="T502"/>
  <c r="R502"/>
  <c r="P502"/>
  <c r="BI499"/>
  <c r="BH499"/>
  <c r="BG499"/>
  <c r="BE499"/>
  <c r="T499"/>
  <c r="R499"/>
  <c r="P499"/>
  <c r="BI497"/>
  <c r="BH497"/>
  <c r="BG497"/>
  <c r="BE497"/>
  <c r="T497"/>
  <c r="R497"/>
  <c r="P497"/>
  <c r="BI495"/>
  <c r="BH495"/>
  <c r="BG495"/>
  <c r="BE495"/>
  <c r="T495"/>
  <c r="R495"/>
  <c r="P495"/>
  <c r="BI493"/>
  <c r="BH493"/>
  <c r="BG493"/>
  <c r="BE493"/>
  <c r="T493"/>
  <c r="R493"/>
  <c r="P493"/>
  <c r="BI491"/>
  <c r="BH491"/>
  <c r="BG491"/>
  <c r="BE491"/>
  <c r="T491"/>
  <c r="R491"/>
  <c r="P491"/>
  <c r="BI488"/>
  <c r="BH488"/>
  <c r="BG488"/>
  <c r="BE488"/>
  <c r="T488"/>
  <c r="R488"/>
  <c r="P488"/>
  <c r="BI486"/>
  <c r="BH486"/>
  <c r="BG486"/>
  <c r="BE486"/>
  <c r="T486"/>
  <c r="R486"/>
  <c r="P486"/>
  <c r="BI483"/>
  <c r="BH483"/>
  <c r="BG483"/>
  <c r="BE483"/>
  <c r="T483"/>
  <c r="R483"/>
  <c r="P483"/>
  <c r="BI480"/>
  <c r="BH480"/>
  <c r="BG480"/>
  <c r="BE480"/>
  <c r="T480"/>
  <c r="R480"/>
  <c r="P480"/>
  <c r="BI478"/>
  <c r="BH478"/>
  <c r="BG478"/>
  <c r="BE478"/>
  <c r="T478"/>
  <c r="R478"/>
  <c r="P478"/>
  <c r="BI475"/>
  <c r="BH475"/>
  <c r="BG475"/>
  <c r="BE475"/>
  <c r="T475"/>
  <c r="R475"/>
  <c r="P475"/>
  <c r="BI473"/>
  <c r="BH473"/>
  <c r="BG473"/>
  <c r="BE473"/>
  <c r="T473"/>
  <c r="R473"/>
  <c r="P473"/>
  <c r="BI470"/>
  <c r="BH470"/>
  <c r="BG470"/>
  <c r="BE470"/>
  <c r="T470"/>
  <c r="R470"/>
  <c r="P470"/>
  <c r="BI468"/>
  <c r="BH468"/>
  <c r="BG468"/>
  <c r="BE468"/>
  <c r="T468"/>
  <c r="R468"/>
  <c r="P468"/>
  <c r="BI465"/>
  <c r="BH465"/>
  <c r="BG465"/>
  <c r="BE465"/>
  <c r="T465"/>
  <c r="R465"/>
  <c r="P465"/>
  <c r="BI462"/>
  <c r="BH462"/>
  <c r="BG462"/>
  <c r="BE462"/>
  <c r="T462"/>
  <c r="R462"/>
  <c r="P462"/>
  <c r="BI460"/>
  <c r="BH460"/>
  <c r="BG460"/>
  <c r="BE460"/>
  <c r="T460"/>
  <c r="R460"/>
  <c r="P460"/>
  <c r="BI457"/>
  <c r="BH457"/>
  <c r="BG457"/>
  <c r="BE457"/>
  <c r="T457"/>
  <c r="R457"/>
  <c r="P457"/>
  <c r="BI455"/>
  <c r="BH455"/>
  <c r="BG455"/>
  <c r="BE455"/>
  <c r="T455"/>
  <c r="R455"/>
  <c r="P455"/>
  <c r="BI452"/>
  <c r="BH452"/>
  <c r="BG452"/>
  <c r="BE452"/>
  <c r="T452"/>
  <c r="R452"/>
  <c r="P452"/>
  <c r="BI450"/>
  <c r="BH450"/>
  <c r="BG450"/>
  <c r="BE450"/>
  <c r="T450"/>
  <c r="R450"/>
  <c r="P450"/>
  <c r="BI447"/>
  <c r="BH447"/>
  <c r="BG447"/>
  <c r="BE447"/>
  <c r="T447"/>
  <c r="R447"/>
  <c r="P447"/>
  <c r="BI445"/>
  <c r="BH445"/>
  <c r="BG445"/>
  <c r="BE445"/>
  <c r="T445"/>
  <c r="R445"/>
  <c r="P445"/>
  <c r="BI441"/>
  <c r="BH441"/>
  <c r="BG441"/>
  <c r="BE441"/>
  <c r="T441"/>
  <c r="R441"/>
  <c r="P441"/>
  <c r="BI438"/>
  <c r="BH438"/>
  <c r="BG438"/>
  <c r="BE438"/>
  <c r="T438"/>
  <c r="R438"/>
  <c r="P438"/>
  <c r="BI435"/>
  <c r="BH435"/>
  <c r="BG435"/>
  <c r="BE435"/>
  <c r="T435"/>
  <c r="R435"/>
  <c r="P435"/>
  <c r="BI433"/>
  <c r="BH433"/>
  <c r="BG433"/>
  <c r="BE433"/>
  <c r="T433"/>
  <c r="R433"/>
  <c r="P433"/>
  <c r="BI430"/>
  <c r="BH430"/>
  <c r="BG430"/>
  <c r="BE430"/>
  <c r="T430"/>
  <c r="R430"/>
  <c r="P430"/>
  <c r="BI428"/>
  <c r="BH428"/>
  <c r="BG428"/>
  <c r="BE428"/>
  <c r="T428"/>
  <c r="R428"/>
  <c r="P428"/>
  <c r="BI424"/>
  <c r="BH424"/>
  <c r="BG424"/>
  <c r="BE424"/>
  <c r="T424"/>
  <c r="R424"/>
  <c r="P424"/>
  <c r="BI420"/>
  <c r="BH420"/>
  <c r="BG420"/>
  <c r="BE420"/>
  <c r="T420"/>
  <c r="R420"/>
  <c r="P420"/>
  <c r="BI417"/>
  <c r="BH417"/>
  <c r="BG417"/>
  <c r="BE417"/>
  <c r="T417"/>
  <c r="R417"/>
  <c r="P417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405"/>
  <c r="BH405"/>
  <c r="BG405"/>
  <c r="BE405"/>
  <c r="T405"/>
  <c r="R405"/>
  <c r="P405"/>
  <c r="BI402"/>
  <c r="BH402"/>
  <c r="BG402"/>
  <c r="BE402"/>
  <c r="T402"/>
  <c r="R402"/>
  <c r="P402"/>
  <c r="BI398"/>
  <c r="BH398"/>
  <c r="BG398"/>
  <c r="BE398"/>
  <c r="T398"/>
  <c r="R398"/>
  <c r="P398"/>
  <c r="BI396"/>
  <c r="BH396"/>
  <c r="BG396"/>
  <c r="BE396"/>
  <c r="T396"/>
  <c r="R396"/>
  <c r="P396"/>
  <c r="BI392"/>
  <c r="BH392"/>
  <c r="BG392"/>
  <c r="BE392"/>
  <c r="T392"/>
  <c r="R392"/>
  <c r="P392"/>
  <c r="BI389"/>
  <c r="BH389"/>
  <c r="BG389"/>
  <c r="BE389"/>
  <c r="T389"/>
  <c r="R389"/>
  <c r="P389"/>
  <c r="BI386"/>
  <c r="BH386"/>
  <c r="BG386"/>
  <c r="BE386"/>
  <c r="T386"/>
  <c r="R386"/>
  <c r="P386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2"/>
  <c r="BH372"/>
  <c r="BG372"/>
  <c r="BE372"/>
  <c r="T372"/>
  <c r="R372"/>
  <c r="P372"/>
  <c r="BI368"/>
  <c r="BH368"/>
  <c r="BG368"/>
  <c r="BE368"/>
  <c r="T368"/>
  <c r="R368"/>
  <c r="P368"/>
  <c r="BI365"/>
  <c r="BH365"/>
  <c r="BG365"/>
  <c r="BE365"/>
  <c r="T365"/>
  <c r="R365"/>
  <c r="P365"/>
  <c r="BI361"/>
  <c r="BH361"/>
  <c r="BG361"/>
  <c r="BE361"/>
  <c r="T361"/>
  <c r="R361"/>
  <c r="P361"/>
  <c r="BI358"/>
  <c r="BH358"/>
  <c r="BG358"/>
  <c r="BE358"/>
  <c r="T358"/>
  <c r="R358"/>
  <c r="P358"/>
  <c r="BI355"/>
  <c r="BH355"/>
  <c r="BG355"/>
  <c r="BE355"/>
  <c r="T355"/>
  <c r="R355"/>
  <c r="P355"/>
  <c r="BI351"/>
  <c r="BH351"/>
  <c r="BG351"/>
  <c r="BE351"/>
  <c r="T351"/>
  <c r="R351"/>
  <c r="P351"/>
  <c r="BI347"/>
  <c r="BH347"/>
  <c r="BG347"/>
  <c r="BE347"/>
  <c r="T347"/>
  <c r="R347"/>
  <c r="P347"/>
  <c r="BI343"/>
  <c r="BH343"/>
  <c r="BG343"/>
  <c r="BE343"/>
  <c r="T343"/>
  <c r="R343"/>
  <c r="P343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29"/>
  <c r="BH329"/>
  <c r="BG329"/>
  <c r="BE329"/>
  <c r="T329"/>
  <c r="R329"/>
  <c r="P329"/>
  <c r="BI326"/>
  <c r="BH326"/>
  <c r="BG326"/>
  <c r="BE326"/>
  <c r="T326"/>
  <c r="R326"/>
  <c r="P326"/>
  <c r="BI323"/>
  <c r="BH323"/>
  <c r="BG323"/>
  <c r="BE323"/>
  <c r="T323"/>
  <c r="R323"/>
  <c r="P323"/>
  <c r="BI320"/>
  <c r="BH320"/>
  <c r="BG320"/>
  <c r="BE320"/>
  <c r="T320"/>
  <c r="R320"/>
  <c r="P320"/>
  <c r="BI318"/>
  <c r="BH318"/>
  <c r="BG318"/>
  <c r="BE318"/>
  <c r="T318"/>
  <c r="R318"/>
  <c r="P318"/>
  <c r="BI315"/>
  <c r="BH315"/>
  <c r="BG315"/>
  <c r="BE315"/>
  <c r="T315"/>
  <c r="R315"/>
  <c r="P315"/>
  <c r="BI309"/>
  <c r="BH309"/>
  <c r="BG309"/>
  <c r="BE309"/>
  <c r="T309"/>
  <c r="R309"/>
  <c r="P309"/>
  <c r="BI305"/>
  <c r="BH305"/>
  <c r="BG305"/>
  <c r="BE305"/>
  <c r="T305"/>
  <c r="R305"/>
  <c r="P305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89"/>
  <c r="BH289"/>
  <c r="BG289"/>
  <c r="BE289"/>
  <c r="T289"/>
  <c r="R289"/>
  <c r="P289"/>
  <c r="BI286"/>
  <c r="BH286"/>
  <c r="BG286"/>
  <c r="BE286"/>
  <c r="T286"/>
  <c r="R286"/>
  <c r="P286"/>
  <c r="BI283"/>
  <c r="BH283"/>
  <c r="BG283"/>
  <c r="BE283"/>
  <c r="T283"/>
  <c r="R283"/>
  <c r="P283"/>
  <c r="BI279"/>
  <c r="BH279"/>
  <c r="BG279"/>
  <c r="BE279"/>
  <c r="T279"/>
  <c r="R279"/>
  <c r="P279"/>
  <c r="BI276"/>
  <c r="BH276"/>
  <c r="BG276"/>
  <c r="BE276"/>
  <c r="T276"/>
  <c r="R276"/>
  <c r="P276"/>
  <c r="BI273"/>
  <c r="BH273"/>
  <c r="BG273"/>
  <c r="BE273"/>
  <c r="T273"/>
  <c r="R273"/>
  <c r="P273"/>
  <c r="BI269"/>
  <c r="BH269"/>
  <c r="BG269"/>
  <c r="BE269"/>
  <c r="T269"/>
  <c r="R269"/>
  <c r="P269"/>
  <c r="BI262"/>
  <c r="BH262"/>
  <c r="BG262"/>
  <c r="BE262"/>
  <c r="T262"/>
  <c r="R262"/>
  <c r="P262"/>
  <c r="BI255"/>
  <c r="BH255"/>
  <c r="BG255"/>
  <c r="BE255"/>
  <c r="T255"/>
  <c r="R255"/>
  <c r="P255"/>
  <c r="BI252"/>
  <c r="BH252"/>
  <c r="BG252"/>
  <c r="BE252"/>
  <c r="T252"/>
  <c r="R252"/>
  <c r="P252"/>
  <c r="BI242"/>
  <c r="BH242"/>
  <c r="BG242"/>
  <c r="BE242"/>
  <c r="T242"/>
  <c r="R242"/>
  <c r="P242"/>
  <c r="BI238"/>
  <c r="BH238"/>
  <c r="BG238"/>
  <c r="BE238"/>
  <c r="T238"/>
  <c r="R238"/>
  <c r="P238"/>
  <c r="BI234"/>
  <c r="BH234"/>
  <c r="BG234"/>
  <c r="BE234"/>
  <c r="T234"/>
  <c r="R234"/>
  <c r="P234"/>
  <c r="BI230"/>
  <c r="BH230"/>
  <c r="BG230"/>
  <c r="BE230"/>
  <c r="T230"/>
  <c r="R230"/>
  <c r="P230"/>
  <c r="BI226"/>
  <c r="BH226"/>
  <c r="BG226"/>
  <c r="BE226"/>
  <c r="T226"/>
  <c r="R226"/>
  <c r="P226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0"/>
  <c r="BH210"/>
  <c r="BG210"/>
  <c r="BE210"/>
  <c r="T210"/>
  <c r="R210"/>
  <c r="P210"/>
  <c r="BI206"/>
  <c r="BH206"/>
  <c r="BG206"/>
  <c r="BE206"/>
  <c r="T206"/>
  <c r="R206"/>
  <c r="P206"/>
  <c r="BI202"/>
  <c r="BH202"/>
  <c r="BG202"/>
  <c r="BE202"/>
  <c r="T202"/>
  <c r="R202"/>
  <c r="P202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8"/>
  <c r="BH188"/>
  <c r="BG188"/>
  <c r="BE188"/>
  <c r="T188"/>
  <c r="R188"/>
  <c r="P188"/>
  <c r="BI185"/>
  <c r="BH185"/>
  <c r="BG185"/>
  <c r="BE185"/>
  <c r="T185"/>
  <c r="R185"/>
  <c r="P185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7"/>
  <c r="BH167"/>
  <c r="BG167"/>
  <c r="BE167"/>
  <c r="T167"/>
  <c r="R167"/>
  <c r="P167"/>
  <c r="BI163"/>
  <c r="BH163"/>
  <c r="BG163"/>
  <c r="BE163"/>
  <c r="T163"/>
  <c r="R163"/>
  <c r="P163"/>
  <c r="BI159"/>
  <c r="BH159"/>
  <c r="BG159"/>
  <c r="BE159"/>
  <c r="T159"/>
  <c r="R159"/>
  <c r="P159"/>
  <c r="BI155"/>
  <c r="BH155"/>
  <c r="BG155"/>
  <c r="BE155"/>
  <c r="T155"/>
  <c r="R155"/>
  <c r="P155"/>
  <c r="BI151"/>
  <c r="BH151"/>
  <c r="BG151"/>
  <c r="BE151"/>
  <c r="T151"/>
  <c r="R151"/>
  <c r="P151"/>
  <c r="BI149"/>
  <c r="BH149"/>
  <c r="BG149"/>
  <c r="BE149"/>
  <c r="T149"/>
  <c r="R149"/>
  <c r="P149"/>
  <c r="BI145"/>
  <c r="BH145"/>
  <c r="BG145"/>
  <c r="BE145"/>
  <c r="T145"/>
  <c r="R145"/>
  <c r="P145"/>
  <c r="BI141"/>
  <c r="BH141"/>
  <c r="BG141"/>
  <c r="BE141"/>
  <c r="T141"/>
  <c r="R141"/>
  <c r="P141"/>
  <c r="BI137"/>
  <c r="BH137"/>
  <c r="BG137"/>
  <c r="BE137"/>
  <c r="T137"/>
  <c r="R137"/>
  <c r="P137"/>
  <c r="BI134"/>
  <c r="BH134"/>
  <c r="BG134"/>
  <c r="BE134"/>
  <c r="T134"/>
  <c r="R134"/>
  <c r="P134"/>
  <c r="BI131"/>
  <c r="BH131"/>
  <c r="BG131"/>
  <c r="BE131"/>
  <c r="T131"/>
  <c r="R131"/>
  <c r="P131"/>
  <c r="BI128"/>
  <c r="BH128"/>
  <c r="BG128"/>
  <c r="BE128"/>
  <c r="T128"/>
  <c r="R128"/>
  <c r="P128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BI114"/>
  <c r="BH114"/>
  <c r="BG114"/>
  <c r="BE114"/>
  <c r="T114"/>
  <c r="R114"/>
  <c r="P114"/>
  <c r="BI109"/>
  <c r="BH109"/>
  <c r="BG109"/>
  <c r="BE109"/>
  <c r="T109"/>
  <c r="R109"/>
  <c r="P109"/>
  <c r="BI105"/>
  <c r="BH105"/>
  <c r="BG105"/>
  <c r="BE105"/>
  <c r="T105"/>
  <c r="R105"/>
  <c r="P105"/>
  <c r="BI102"/>
  <c r="BH102"/>
  <c r="BG102"/>
  <c r="BE102"/>
  <c r="T102"/>
  <c r="R102"/>
  <c r="P102"/>
  <c r="BI99"/>
  <c r="BH99"/>
  <c r="BG99"/>
  <c r="BE99"/>
  <c r="T99"/>
  <c r="R99"/>
  <c r="P99"/>
  <c r="F90"/>
  <c r="E88"/>
  <c r="F52"/>
  <c r="E50"/>
  <c r="J24"/>
  <c r="E24"/>
  <c r="J93"/>
  <c r="J23"/>
  <c r="J21"/>
  <c r="E21"/>
  <c r="J54"/>
  <c r="J20"/>
  <c r="J18"/>
  <c r="E18"/>
  <c r="F93"/>
  <c r="J17"/>
  <c r="J15"/>
  <c r="E15"/>
  <c r="F54"/>
  <c r="J14"/>
  <c r="J12"/>
  <c r="J52"/>
  <c r="E7"/>
  <c r="E86"/>
  <c i="2" r="J37"/>
  <c r="J36"/>
  <c i="1" r="AY55"/>
  <c i="2" r="J35"/>
  <c i="1" r="AX55"/>
  <c i="2" r="BI112"/>
  <c r="BH112"/>
  <c r="BG112"/>
  <c r="BE112"/>
  <c r="T112"/>
  <c r="T111"/>
  <c r="R112"/>
  <c r="R111"/>
  <c r="P112"/>
  <c r="P111"/>
  <c r="BI109"/>
  <c r="BH109"/>
  <c r="BG109"/>
  <c r="BE109"/>
  <c r="T109"/>
  <c r="R109"/>
  <c r="P109"/>
  <c r="BI106"/>
  <c r="BH106"/>
  <c r="BG106"/>
  <c r="BE106"/>
  <c r="T106"/>
  <c r="R106"/>
  <c r="P106"/>
  <c r="BI103"/>
  <c r="BH103"/>
  <c r="BG103"/>
  <c r="BE103"/>
  <c r="T103"/>
  <c r="R103"/>
  <c r="P103"/>
  <c r="BI100"/>
  <c r="BH100"/>
  <c r="BG100"/>
  <c r="BE100"/>
  <c r="T100"/>
  <c r="R100"/>
  <c r="P100"/>
  <c r="BI97"/>
  <c r="BH97"/>
  <c r="BG97"/>
  <c r="BE97"/>
  <c r="T97"/>
  <c r="R97"/>
  <c r="P97"/>
  <c r="BI94"/>
  <c r="BH94"/>
  <c r="BG94"/>
  <c r="BE94"/>
  <c r="T94"/>
  <c r="R94"/>
  <c r="P94"/>
  <c r="BI91"/>
  <c r="BH91"/>
  <c r="BG91"/>
  <c r="BE91"/>
  <c r="T91"/>
  <c r="R91"/>
  <c r="P91"/>
  <c r="BI88"/>
  <c r="BH88"/>
  <c r="BG88"/>
  <c r="BE88"/>
  <c r="T88"/>
  <c r="R88"/>
  <c r="P88"/>
  <c r="BI85"/>
  <c r="BH85"/>
  <c r="BG85"/>
  <c r="BE85"/>
  <c r="T85"/>
  <c r="R85"/>
  <c r="P85"/>
  <c r="F76"/>
  <c r="E74"/>
  <c r="F52"/>
  <c r="E50"/>
  <c r="J24"/>
  <c r="E24"/>
  <c r="J79"/>
  <c r="J23"/>
  <c r="J21"/>
  <c r="E21"/>
  <c r="J78"/>
  <c r="J20"/>
  <c r="J18"/>
  <c r="E18"/>
  <c r="F79"/>
  <c r="J17"/>
  <c r="J15"/>
  <c r="E15"/>
  <c r="F78"/>
  <c r="J14"/>
  <c r="J12"/>
  <c r="J76"/>
  <c r="E7"/>
  <c r="E72"/>
  <c i="1" r="L50"/>
  <c r="AM50"/>
  <c r="AM49"/>
  <c r="L49"/>
  <c r="AM47"/>
  <c r="L47"/>
  <c r="L45"/>
  <c r="L44"/>
  <c i="3" r="J398"/>
  <c r="BK198"/>
  <c r="J615"/>
  <c i="4" r="BK192"/>
  <c i="3" r="J368"/>
  <c r="J609"/>
  <c r="J637"/>
  <c i="4" r="BK128"/>
  <c r="J397"/>
  <c r="J217"/>
  <c i="3" r="BK522"/>
  <c r="J478"/>
  <c r="BK255"/>
  <c r="BK445"/>
  <c i="4" r="BK168"/>
  <c i="3" r="BK573"/>
  <c r="BK502"/>
  <c r="BK657"/>
  <c r="J216"/>
  <c i="4" r="J273"/>
  <c r="BK228"/>
  <c i="3" r="J128"/>
  <c i="4" r="BK296"/>
  <c r="BK465"/>
  <c i="3" r="BK296"/>
  <c r="J640"/>
  <c i="4" r="J132"/>
  <c i="3" r="BK213"/>
  <c r="BK517"/>
  <c i="4" r="J491"/>
  <c i="3" r="BK234"/>
  <c r="J603"/>
  <c r="J171"/>
  <c i="4" r="BK148"/>
  <c r="J209"/>
  <c i="3" r="J347"/>
  <c r="BK408"/>
  <c r="J734"/>
  <c r="J569"/>
  <c i="4" r="BK273"/>
  <c r="J251"/>
  <c r="J415"/>
  <c i="3" r="J414"/>
  <c r="J480"/>
  <c r="J748"/>
  <c r="J599"/>
  <c i="4" r="J288"/>
  <c r="BK365"/>
  <c i="3" r="BK299"/>
  <c r="BK252"/>
  <c r="BK773"/>
  <c r="J549"/>
  <c i="4" r="BK172"/>
  <c r="BK487"/>
  <c i="3" r="J179"/>
  <c r="BK603"/>
  <c i="4" r="J180"/>
  <c i="2" r="BK88"/>
  <c i="3" r="J781"/>
  <c r="BK777"/>
  <c r="J647"/>
  <c i="4" r="BK458"/>
  <c r="J462"/>
  <c i="3" r="BK202"/>
  <c r="BK99"/>
  <c r="J626"/>
  <c r="BK715"/>
  <c i="4" r="J248"/>
  <c i="3" r="J552"/>
  <c r="J511"/>
  <c r="BK725"/>
  <c r="J121"/>
  <c r="BK561"/>
  <c i="4" r="BK152"/>
  <c i="2" r="J88"/>
  <c i="3" r="BK293"/>
  <c r="BK486"/>
  <c r="J447"/>
  <c i="4" r="J503"/>
  <c r="J336"/>
  <c r="J426"/>
  <c i="3" r="J488"/>
  <c r="J336"/>
  <c r="BK452"/>
  <c r="J583"/>
  <c r="J326"/>
  <c i="4" r="BK285"/>
  <c r="J282"/>
  <c i="3" r="BK549"/>
  <c r="BK475"/>
  <c r="BK405"/>
  <c r="BK137"/>
  <c i="4" r="J322"/>
  <c r="J152"/>
  <c i="3" r="J543"/>
  <c r="BK609"/>
  <c i="4" r="J499"/>
  <c i="3" r="J491"/>
  <c r="BK495"/>
  <c r="J379"/>
  <c i="4" r="BK327"/>
  <c r="J309"/>
  <c i="3" r="BK273"/>
  <c r="BK188"/>
  <c r="BK283"/>
  <c i="4" r="BK106"/>
  <c r="J454"/>
  <c i="3" r="BK590"/>
  <c r="J405"/>
  <c i="4" r="BK379"/>
  <c i="2" r="BK91"/>
  <c i="3" r="BK491"/>
  <c r="BK731"/>
  <c r="BK379"/>
  <c i="4" r="BK468"/>
  <c r="BK462"/>
  <c r="J404"/>
  <c i="3" r="BK151"/>
  <c r="J420"/>
  <c r="J592"/>
  <c r="BK392"/>
  <c r="BK222"/>
  <c r="J587"/>
  <c r="BK483"/>
  <c r="J695"/>
  <c r="J149"/>
  <c r="BK149"/>
  <c r="J547"/>
  <c i="4" r="J160"/>
  <c r="BK205"/>
  <c r="BK144"/>
  <c r="J316"/>
  <c r="BK423"/>
  <c i="3" r="J286"/>
  <c r="BK435"/>
  <c r="BK433"/>
  <c r="J657"/>
  <c r="J402"/>
  <c r="J633"/>
  <c r="J396"/>
  <c r="J524"/>
  <c i="4" r="J379"/>
  <c r="J168"/>
  <c r="BK235"/>
  <c r="BK373"/>
  <c r="BK484"/>
  <c r="BK258"/>
  <c r="J192"/>
  <c i="3" r="BK441"/>
  <c r="BK192"/>
  <c r="BK547"/>
  <c r="J134"/>
  <c r="J769"/>
  <c r="J105"/>
  <c r="J210"/>
  <c r="BK361"/>
  <c r="J555"/>
  <c i="4" r="J344"/>
  <c r="BK125"/>
  <c r="BK451"/>
  <c r="BK449"/>
  <c i="2" r="J91"/>
  <c i="3" r="BK558"/>
  <c r="BK555"/>
  <c r="J305"/>
  <c r="BK734"/>
  <c r="J725"/>
  <c r="J361"/>
  <c r="BK468"/>
  <c r="J218"/>
  <c r="BK457"/>
  <c r="BK692"/>
  <c i="4" r="J144"/>
  <c r="J373"/>
  <c r="BK491"/>
  <c i="2" r="F37"/>
  <c i="3" r="J738"/>
  <c r="J230"/>
  <c i="4" r="J365"/>
  <c r="BK164"/>
  <c r="BK438"/>
  <c r="BK140"/>
  <c r="BK354"/>
  <c r="J312"/>
  <c i="2" r="BK106"/>
  <c i="3" r="BK438"/>
  <c r="J441"/>
  <c r="BK210"/>
  <c r="J145"/>
  <c r="BK450"/>
  <c r="BK592"/>
  <c r="J167"/>
  <c r="BK269"/>
  <c r="J226"/>
  <c r="J596"/>
  <c r="J619"/>
  <c i="4" r="J407"/>
  <c r="J369"/>
  <c r="J352"/>
  <c r="J468"/>
  <c i="3" r="BK329"/>
  <c r="BK302"/>
  <c r="J452"/>
  <c r="BK333"/>
  <c i="4" r="BK339"/>
  <c i="2" r="BK109"/>
  <c i="3" r="BK389"/>
  <c r="BK473"/>
  <c r="BK289"/>
  <c r="J470"/>
  <c r="J175"/>
  <c i="4" r="J520"/>
  <c i="2" r="BK103"/>
  <c i="3" r="BK552"/>
  <c r="BK613"/>
  <c i="4" r="BK288"/>
  <c r="BK388"/>
  <c i="3" r="J238"/>
  <c i="4" r="J225"/>
  <c r="BK357"/>
  <c i="3" r="BK596"/>
  <c r="BK499"/>
  <c r="BK455"/>
  <c i="4" r="J342"/>
  <c r="BK316"/>
  <c i="3" r="BK619"/>
  <c r="BK701"/>
  <c i="4" r="J292"/>
  <c i="3" r="J234"/>
  <c r="J318"/>
  <c r="J671"/>
  <c i="4" r="BK419"/>
  <c i="3" r="BK396"/>
  <c r="BK121"/>
  <c r="J527"/>
  <c r="BK414"/>
  <c i="4" r="J394"/>
  <c r="BK474"/>
  <c i="3" r="J411"/>
  <c i="4" r="J176"/>
  <c r="J474"/>
  <c i="3" r="J486"/>
  <c r="BK488"/>
  <c r="BK712"/>
  <c i="4" r="BK333"/>
  <c r="BK231"/>
  <c i="3" r="J605"/>
  <c r="BK181"/>
  <c i="4" r="J299"/>
  <c i="3" r="J573"/>
  <c r="J102"/>
  <c r="BK470"/>
  <c r="J343"/>
  <c r="J475"/>
  <c r="J376"/>
  <c r="BK678"/>
  <c i="4" r="J357"/>
  <c r="J515"/>
  <c i="3" r="J777"/>
  <c r="BK238"/>
  <c i="4" r="J324"/>
  <c i="2" r="BK97"/>
  <c i="3" r="J460"/>
  <c r="J430"/>
  <c r="J465"/>
  <c i="4" r="J109"/>
  <c r="J306"/>
  <c i="3" r="J445"/>
  <c r="BK402"/>
  <c r="BK685"/>
  <c r="J755"/>
  <c r="J339"/>
  <c i="4" r="BK397"/>
  <c r="BK196"/>
  <c r="BK160"/>
  <c r="BK221"/>
  <c r="BK434"/>
  <c r="BK254"/>
  <c i="1" r="AS54"/>
  <c i="3" r="J386"/>
  <c r="J320"/>
  <c r="J773"/>
  <c r="BK633"/>
  <c r="J428"/>
  <c r="BK124"/>
  <c r="J202"/>
  <c r="BK722"/>
  <c r="BK565"/>
  <c r="J664"/>
  <c r="BK376"/>
  <c r="J509"/>
  <c i="4" r="BK156"/>
  <c r="J362"/>
  <c r="BK411"/>
  <c r="J430"/>
  <c r="BK441"/>
  <c r="BK102"/>
  <c r="J458"/>
  <c r="BK188"/>
  <c i="2" r="F35"/>
  <c i="3" r="BK175"/>
  <c r="BK206"/>
  <c r="J685"/>
  <c r="J296"/>
  <c i="4" r="J164"/>
  <c r="J148"/>
  <c r="J319"/>
  <c r="BK132"/>
  <c r="J136"/>
  <c r="J391"/>
  <c r="J438"/>
  <c r="J296"/>
  <c i="3" r="BK506"/>
  <c r="BK286"/>
  <c r="J118"/>
  <c r="J502"/>
  <c r="J483"/>
  <c r="J333"/>
  <c r="J715"/>
  <c r="BK480"/>
  <c r="BK279"/>
  <c r="BK755"/>
  <c r="J372"/>
  <c r="J323"/>
  <c r="BK420"/>
  <c i="4" r="BK478"/>
  <c r="BK503"/>
  <c r="J188"/>
  <c r="J128"/>
  <c r="BK309"/>
  <c i="2" r="BK94"/>
  <c i="3" r="BK462"/>
  <c r="BK339"/>
  <c r="BK504"/>
  <c r="BK493"/>
  <c r="BK543"/>
  <c r="J561"/>
  <c r="BK134"/>
  <c r="J163"/>
  <c r="J541"/>
  <c r="BK167"/>
  <c r="BK519"/>
  <c i="4" r="BK347"/>
  <c r="BK454"/>
  <c r="J508"/>
  <c r="BK251"/>
  <c i="3" r="BK218"/>
  <c r="BK351"/>
  <c r="BK577"/>
  <c r="J389"/>
  <c r="J766"/>
  <c r="J438"/>
  <c r="BK738"/>
  <c r="J462"/>
  <c r="BK671"/>
  <c r="BK417"/>
  <c i="4" r="BK349"/>
  <c r="J228"/>
  <c r="BK276"/>
  <c r="BK499"/>
  <c r="BK430"/>
  <c r="BK267"/>
  <c r="J302"/>
  <c i="2" r="BK85"/>
  <c i="3" r="J495"/>
  <c r="J283"/>
  <c r="BK358"/>
  <c r="J309"/>
  <c r="J181"/>
  <c r="BK650"/>
  <c r="BK276"/>
  <c r="BK647"/>
  <c r="J506"/>
  <c r="BK704"/>
  <c r="J213"/>
  <c r="BK478"/>
  <c r="BK109"/>
  <c r="J692"/>
  <c r="BK497"/>
  <c i="4" r="BK217"/>
  <c r="BK241"/>
  <c r="BK116"/>
  <c r="J205"/>
  <c r="BK508"/>
  <c r="BK136"/>
  <c r="J445"/>
  <c i="3" r="BK695"/>
  <c r="BK424"/>
  <c i="4" r="J401"/>
  <c i="3" r="J293"/>
  <c r="J302"/>
  <c r="J252"/>
  <c r="BK398"/>
  <c r="BK242"/>
  <c i="4" r="J484"/>
  <c r="BK184"/>
  <c i="3" r="BK347"/>
  <c r="BK524"/>
  <c r="J392"/>
  <c r="J222"/>
  <c i="4" r="BK352"/>
  <c i="2" r="J94"/>
  <c i="3" r="J712"/>
  <c r="J99"/>
  <c r="J731"/>
  <c i="4" r="J106"/>
  <c i="2" r="J85"/>
  <c i="3" r="BK230"/>
  <c r="BK114"/>
  <c i="4" r="BK401"/>
  <c r="J258"/>
  <c i="3" r="BK527"/>
  <c r="BK382"/>
  <c r="J537"/>
  <c i="4" r="BK394"/>
  <c i="2" r="J100"/>
  <c i="3" r="J433"/>
  <c r="J751"/>
  <c r="J722"/>
  <c i="4" r="J349"/>
  <c r="BK322"/>
  <c i="3" r="BK365"/>
  <c r="J141"/>
  <c r="J650"/>
  <c i="4" r="BK306"/>
  <c r="J140"/>
  <c i="3" r="BK766"/>
  <c r="BK605"/>
  <c i="4" r="BK248"/>
  <c r="J411"/>
  <c i="3" r="BK428"/>
  <c r="J195"/>
  <c r="J450"/>
  <c r="BK305"/>
  <c r="J269"/>
  <c r="J299"/>
  <c i="4" r="BK109"/>
  <c i="3" r="BK637"/>
  <c i="4" r="BK415"/>
  <c r="BK312"/>
  <c i="2" r="F36"/>
  <c i="4" r="BK176"/>
  <c i="3" r="BK128"/>
  <c r="BK447"/>
  <c r="BK195"/>
  <c i="4" r="J213"/>
  <c r="J339"/>
  <c i="3" r="J114"/>
  <c r="J408"/>
  <c i="4" r="BK426"/>
  <c i="3" r="J276"/>
  <c r="BK769"/>
  <c i="4" r="BK299"/>
  <c r="J449"/>
  <c i="3" r="BK145"/>
  <c r="J124"/>
  <c r="BK511"/>
  <c r="BK131"/>
  <c r="J681"/>
  <c r="BK581"/>
  <c r="J499"/>
  <c i="4" r="J267"/>
  <c i="3" r="J517"/>
  <c r="J185"/>
  <c i="4" r="J196"/>
  <c r="BK515"/>
  <c i="3" r="J358"/>
  <c r="J329"/>
  <c r="J678"/>
  <c i="4" r="BK445"/>
  <c r="J330"/>
  <c i="3" r="J539"/>
  <c r="BK315"/>
  <c r="BK118"/>
  <c r="J159"/>
  <c i="4" r="J419"/>
  <c r="BK292"/>
  <c r="J481"/>
  <c i="3" r="J473"/>
  <c i="4" r="BK344"/>
  <c r="BK375"/>
  <c i="3" r="J581"/>
  <c r="BK681"/>
  <c i="4" r="J285"/>
  <c r="BK481"/>
  <c i="2" r="J109"/>
  <c i="3" r="BK220"/>
  <c r="J242"/>
  <c i="4" r="BK330"/>
  <c r="BK362"/>
  <c r="J254"/>
  <c i="3" r="BK309"/>
  <c r="BK587"/>
  <c r="BK343"/>
  <c r="BK569"/>
  <c r="BK626"/>
  <c r="J137"/>
  <c r="J382"/>
  <c r="J262"/>
  <c r="BK640"/>
  <c r="J255"/>
  <c r="BK159"/>
  <c r="J355"/>
  <c i="4" r="J347"/>
  <c r="BK180"/>
  <c r="J172"/>
  <c r="J471"/>
  <c i="2" r="J112"/>
  <c i="3" r="BK615"/>
  <c r="J701"/>
  <c r="J198"/>
  <c r="J558"/>
  <c r="BK465"/>
  <c r="BK386"/>
  <c r="BK355"/>
  <c r="BK411"/>
  <c i="4" r="J375"/>
  <c r="BK209"/>
  <c r="BK391"/>
  <c r="J125"/>
  <c r="BK225"/>
  <c r="J465"/>
  <c i="3" r="J565"/>
  <c r="J424"/>
  <c r="BK537"/>
  <c r="BK141"/>
  <c r="BK318"/>
  <c r="J131"/>
  <c r="J590"/>
  <c r="J457"/>
  <c r="BK163"/>
  <c r="BK155"/>
  <c r="BK102"/>
  <c i="4" r="BK336"/>
  <c r="BK319"/>
  <c r="BK342"/>
  <c r="J235"/>
  <c i="2" r="J106"/>
  <c i="3" r="J519"/>
  <c r="BK171"/>
  <c r="J417"/>
  <c r="BK336"/>
  <c r="J435"/>
  <c r="BK368"/>
  <c r="BK751"/>
  <c r="J351"/>
  <c r="BK320"/>
  <c r="BK323"/>
  <c i="4" r="J354"/>
  <c r="BK369"/>
  <c r="J199"/>
  <c i="3" r="J514"/>
  <c r="BK185"/>
  <c r="J504"/>
  <c r="J279"/>
  <c r="BK226"/>
  <c r="J531"/>
  <c r="J151"/>
  <c r="J522"/>
  <c i="4" r="J359"/>
  <c r="BK213"/>
  <c r="BK520"/>
  <c r="J327"/>
  <c r="J276"/>
  <c r="J451"/>
  <c i="2" r="BK100"/>
  <c i="3" r="J493"/>
  <c r="BK216"/>
  <c r="BK262"/>
  <c r="BK326"/>
  <c r="BK509"/>
  <c r="BK105"/>
  <c r="J273"/>
  <c r="J455"/>
  <c r="J365"/>
  <c r="J109"/>
  <c r="BK541"/>
  <c i="4" r="J102"/>
  <c r="BK324"/>
  <c r="BK199"/>
  <c r="J184"/>
  <c r="BK262"/>
  <c i="3" r="J155"/>
  <c r="J315"/>
  <c i="4" r="J221"/>
  <c r="J478"/>
  <c i="3" r="J577"/>
  <c r="J613"/>
  <c r="J192"/>
  <c r="BK748"/>
  <c i="4" r="J333"/>
  <c r="J231"/>
  <c i="2" r="BK112"/>
  <c i="3" r="BK583"/>
  <c r="BK179"/>
  <c r="BK460"/>
  <c i="4" r="BK407"/>
  <c r="BK471"/>
  <c r="J241"/>
  <c i="3" r="J497"/>
  <c r="J220"/>
  <c i="4" r="J262"/>
  <c i="3" r="J468"/>
  <c r="J289"/>
  <c i="4" r="BK282"/>
  <c r="BK359"/>
  <c i="2" r="F33"/>
  <c i="3" r="BK514"/>
  <c r="BK599"/>
  <c i="4" r="J388"/>
  <c i="3" r="BK372"/>
  <c r="BK430"/>
  <c r="BK531"/>
  <c i="4" r="J156"/>
  <c i="2" r="J103"/>
  <c i="3" r="BK664"/>
  <c r="J188"/>
  <c i="4" r="J423"/>
  <c r="BK404"/>
  <c r="J116"/>
  <c i="3" r="J206"/>
  <c r="BK781"/>
  <c r="J704"/>
  <c i="4" r="J441"/>
  <c r="BK302"/>
  <c i="2" r="J97"/>
  <c i="3" r="BK535"/>
  <c r="J535"/>
  <c r="BK539"/>
  <c i="4" r="J434"/>
  <c r="J487"/>
  <c i="2" r="J33"/>
  <c l="1" r="T84"/>
  <c i="3" r="BK127"/>
  <c r="J127"/>
  <c r="J64"/>
  <c r="T292"/>
  <c r="P364"/>
  <c r="T618"/>
  <c i="4" r="T101"/>
  <c r="R305"/>
  <c i="2" r="BK84"/>
  <c r="J84"/>
  <c r="J61"/>
  <c i="3" r="P98"/>
  <c r="P97"/>
  <c r="T98"/>
  <c r="T97"/>
  <c r="P113"/>
  <c r="T113"/>
  <c r="P292"/>
  <c r="BK530"/>
  <c r="J530"/>
  <c r="J71"/>
  <c r="T684"/>
  <c r="R754"/>
  <c i="4" r="R101"/>
  <c r="P305"/>
  <c i="3" r="T127"/>
  <c r="BK342"/>
  <c r="J342"/>
  <c r="J68"/>
  <c r="BK564"/>
  <c r="J564"/>
  <c r="J72"/>
  <c i="4" r="BK247"/>
  <c r="J247"/>
  <c r="J63"/>
  <c r="BK364"/>
  <c r="J364"/>
  <c r="J69"/>
  <c i="3" r="BK371"/>
  <c r="J371"/>
  <c r="J70"/>
  <c r="R618"/>
  <c r="T737"/>
  <c i="4" r="P101"/>
  <c r="T305"/>
  <c i="3" r="T191"/>
  <c r="P282"/>
  <c i="4" r="BK135"/>
  <c r="J135"/>
  <c r="J62"/>
  <c r="BK305"/>
  <c r="J305"/>
  <c r="J68"/>
  <c i="3" r="R342"/>
  <c r="R364"/>
  <c r="P618"/>
  <c r="R737"/>
  <c i="4" r="P247"/>
  <c r="R291"/>
  <c i="3" r="R127"/>
  <c r="BK282"/>
  <c r="J282"/>
  <c r="J66"/>
  <c r="T282"/>
  <c r="T564"/>
  <c i="4" r="P135"/>
  <c r="BK266"/>
  <c r="J266"/>
  <c r="J66"/>
  <c r="P364"/>
  <c i="3" r="P127"/>
  <c r="R292"/>
  <c r="BK364"/>
  <c r="J364"/>
  <c r="J69"/>
  <c r="R530"/>
  <c r="T530"/>
  <c r="BK737"/>
  <c r="J737"/>
  <c r="J75"/>
  <c i="4" r="T247"/>
  <c r="T266"/>
  <c r="T291"/>
  <c i="3" r="BK191"/>
  <c r="J191"/>
  <c r="J65"/>
  <c r="T342"/>
  <c r="T364"/>
  <c r="BK618"/>
  <c r="J618"/>
  <c r="J73"/>
  <c r="P737"/>
  <c r="P754"/>
  <c r="R371"/>
  <c r="BK684"/>
  <c r="J684"/>
  <c r="J74"/>
  <c r="BK98"/>
  <c r="J98"/>
  <c r="J61"/>
  <c r="R98"/>
  <c r="R97"/>
  <c r="BK113"/>
  <c r="J113"/>
  <c r="J63"/>
  <c r="R113"/>
  <c r="BK292"/>
  <c r="J292"/>
  <c r="J67"/>
  <c r="P564"/>
  <c r="P191"/>
  <c r="P342"/>
  <c r="P530"/>
  <c r="P684"/>
  <c r="T754"/>
  <c i="2" r="P84"/>
  <c r="P83"/>
  <c r="P82"/>
  <c i="1" r="AU55"/>
  <c i="3" r="T371"/>
  <c r="R684"/>
  <c r="BK754"/>
  <c r="J754"/>
  <c r="J76"/>
  <c i="4" r="R135"/>
  <c r="R266"/>
  <c i="3" r="R191"/>
  <c r="R282"/>
  <c r="R564"/>
  <c i="4" r="T135"/>
  <c r="P266"/>
  <c r="P291"/>
  <c r="R364"/>
  <c r="BK410"/>
  <c r="J410"/>
  <c r="J70"/>
  <c r="P410"/>
  <c r="T410"/>
  <c r="R429"/>
  <c r="BK444"/>
  <c r="J444"/>
  <c r="J72"/>
  <c r="R444"/>
  <c r="BK457"/>
  <c r="J457"/>
  <c r="J73"/>
  <c r="T457"/>
  <c r="R498"/>
  <c r="R497"/>
  <c i="2" r="R84"/>
  <c r="R83"/>
  <c r="R82"/>
  <c i="3" r="P371"/>
  <c i="4" r="BK101"/>
  <c r="R247"/>
  <c r="BK291"/>
  <c r="J291"/>
  <c r="J67"/>
  <c r="T364"/>
  <c r="R410"/>
  <c r="BK429"/>
  <c r="J429"/>
  <c r="J71"/>
  <c r="P429"/>
  <c r="T429"/>
  <c r="P444"/>
  <c r="T444"/>
  <c r="P457"/>
  <c r="R457"/>
  <c r="BK498"/>
  <c r="P498"/>
  <c r="P497"/>
  <c r="T498"/>
  <c r="T497"/>
  <c i="2" r="T83"/>
  <c r="T82"/>
  <c i="4" r="BK261"/>
  <c r="J261"/>
  <c r="J64"/>
  <c i="2" r="BK111"/>
  <c r="J111"/>
  <c r="J62"/>
  <c i="4" r="BK507"/>
  <c r="J507"/>
  <c r="J77"/>
  <c r="BK519"/>
  <c r="J519"/>
  <c r="J79"/>
  <c r="BK490"/>
  <c r="J490"/>
  <c r="J74"/>
  <c r="BK514"/>
  <c r="J514"/>
  <c r="J78"/>
  <c r="BF209"/>
  <c r="BF225"/>
  <c r="BF282"/>
  <c r="BF296"/>
  <c r="BF319"/>
  <c r="BF391"/>
  <c r="BF397"/>
  <c r="BF423"/>
  <c r="J52"/>
  <c r="BF106"/>
  <c r="BF205"/>
  <c r="BF241"/>
  <c r="BF285"/>
  <c r="BF407"/>
  <c r="BF415"/>
  <c r="BF426"/>
  <c r="BF434"/>
  <c r="BF140"/>
  <c r="BF160"/>
  <c r="BF164"/>
  <c r="BF213"/>
  <c r="BF221"/>
  <c r="BF228"/>
  <c r="BF352"/>
  <c r="BF394"/>
  <c r="BF458"/>
  <c r="BF478"/>
  <c r="BF484"/>
  <c r="BF333"/>
  <c r="BF342"/>
  <c r="BF349"/>
  <c r="BF299"/>
  <c r="BF373"/>
  <c r="BF454"/>
  <c r="BF465"/>
  <c r="BF491"/>
  <c r="BF499"/>
  <c r="BF102"/>
  <c r="BF324"/>
  <c r="BF375"/>
  <c r="BF404"/>
  <c r="BF462"/>
  <c r="BF468"/>
  <c r="BF471"/>
  <c r="BF474"/>
  <c i="3" r="BK112"/>
  <c r="J112"/>
  <c r="J62"/>
  <c i="4" r="J54"/>
  <c r="BF109"/>
  <c r="BF188"/>
  <c r="BF327"/>
  <c r="BF344"/>
  <c r="BF441"/>
  <c r="BF481"/>
  <c r="BF520"/>
  <c r="F54"/>
  <c r="BF128"/>
  <c r="BF152"/>
  <c r="BF156"/>
  <c r="BF176"/>
  <c r="BF254"/>
  <c r="BF267"/>
  <c r="BF339"/>
  <c r="BF347"/>
  <c r="BF411"/>
  <c r="BF445"/>
  <c r="BF503"/>
  <c i="3" r="BK97"/>
  <c i="4" r="E89"/>
  <c r="BF148"/>
  <c r="BF276"/>
  <c r="BF288"/>
  <c r="BF401"/>
  <c r="BF419"/>
  <c r="BF451"/>
  <c r="BF487"/>
  <c r="BF508"/>
  <c r="BF515"/>
  <c r="J55"/>
  <c r="F96"/>
  <c r="BF172"/>
  <c r="BF184"/>
  <c r="BF192"/>
  <c r="BF196"/>
  <c r="BF258"/>
  <c r="BF330"/>
  <c r="BF354"/>
  <c r="BF365"/>
  <c r="BF144"/>
  <c r="BF235"/>
  <c r="BF379"/>
  <c r="BF430"/>
  <c r="BF136"/>
  <c r="BF199"/>
  <c r="BF217"/>
  <c r="BF262"/>
  <c r="BF316"/>
  <c r="BF251"/>
  <c r="BF273"/>
  <c r="BF302"/>
  <c r="BF312"/>
  <c r="BF322"/>
  <c r="BF125"/>
  <c r="BF180"/>
  <c r="BF248"/>
  <c r="BF336"/>
  <c r="BF357"/>
  <c r="BF132"/>
  <c r="BF168"/>
  <c r="BF231"/>
  <c r="BF362"/>
  <c r="BF116"/>
  <c r="BF292"/>
  <c r="BF306"/>
  <c r="BF309"/>
  <c r="BF359"/>
  <c r="BF369"/>
  <c r="BF388"/>
  <c r="BF438"/>
  <c r="BF449"/>
  <c i="3" r="E48"/>
  <c r="J90"/>
  <c r="BF118"/>
  <c r="BF151"/>
  <c r="BF159"/>
  <c r="BF181"/>
  <c r="BF222"/>
  <c r="BF402"/>
  <c r="BF428"/>
  <c r="BF455"/>
  <c r="BF486"/>
  <c r="BF493"/>
  <c r="BF502"/>
  <c r="BF514"/>
  <c r="BF581"/>
  <c r="BF637"/>
  <c r="BF681"/>
  <c r="BF695"/>
  <c r="BF701"/>
  <c r="BF712"/>
  <c r="J55"/>
  <c r="BF121"/>
  <c r="BF198"/>
  <c r="BF286"/>
  <c r="BF299"/>
  <c r="BF315"/>
  <c r="BF351"/>
  <c r="BF358"/>
  <c r="BF386"/>
  <c r="BF396"/>
  <c r="BF424"/>
  <c r="BF465"/>
  <c r="BF468"/>
  <c r="BF470"/>
  <c r="BF483"/>
  <c r="BF517"/>
  <c r="BF587"/>
  <c r="BF619"/>
  <c r="BF722"/>
  <c r="BF114"/>
  <c r="BF195"/>
  <c r="BF206"/>
  <c r="BF210"/>
  <c r="BF252"/>
  <c r="BF276"/>
  <c r="BF279"/>
  <c r="BF365"/>
  <c r="BF450"/>
  <c r="BF473"/>
  <c r="BF480"/>
  <c r="BF511"/>
  <c r="BF715"/>
  <c r="BF731"/>
  <c r="BF751"/>
  <c r="F55"/>
  <c r="J92"/>
  <c r="BF134"/>
  <c r="BF163"/>
  <c r="BF167"/>
  <c r="BF171"/>
  <c r="BF218"/>
  <c r="BF220"/>
  <c r="BF226"/>
  <c r="BF242"/>
  <c r="BF347"/>
  <c r="BF382"/>
  <c r="BF398"/>
  <c r="BF405"/>
  <c r="BF435"/>
  <c r="BF478"/>
  <c r="BF509"/>
  <c r="BF678"/>
  <c r="BF704"/>
  <c r="BF748"/>
  <c r="BF769"/>
  <c r="BF102"/>
  <c r="BF137"/>
  <c r="BF141"/>
  <c r="BF179"/>
  <c r="BF185"/>
  <c r="BF230"/>
  <c r="BF302"/>
  <c r="BF329"/>
  <c r="BF333"/>
  <c r="BF392"/>
  <c r="BF462"/>
  <c r="BF547"/>
  <c r="BF555"/>
  <c r="BF615"/>
  <c r="BF647"/>
  <c r="BF664"/>
  <c r="BF671"/>
  <c r="BF734"/>
  <c r="BF773"/>
  <c r="F92"/>
  <c r="BF155"/>
  <c r="BF175"/>
  <c r="BF283"/>
  <c r="BF296"/>
  <c r="BF433"/>
  <c r="BF445"/>
  <c r="BF633"/>
  <c r="BF128"/>
  <c r="BF192"/>
  <c r="BF216"/>
  <c r="BF234"/>
  <c r="BF320"/>
  <c r="BF361"/>
  <c r="BF411"/>
  <c r="BF491"/>
  <c r="BF573"/>
  <c r="BF609"/>
  <c r="BF613"/>
  <c r="BF626"/>
  <c r="BF640"/>
  <c r="BF650"/>
  <c r="BF657"/>
  <c r="BF738"/>
  <c r="BF755"/>
  <c r="BF766"/>
  <c r="BF124"/>
  <c r="BF213"/>
  <c r="BF273"/>
  <c r="BF336"/>
  <c r="BF355"/>
  <c r="BF389"/>
  <c r="BF441"/>
  <c r="BF519"/>
  <c r="BF527"/>
  <c r="BF537"/>
  <c r="BF541"/>
  <c r="BF549"/>
  <c r="BF552"/>
  <c r="BF569"/>
  <c r="BF692"/>
  <c r="BF777"/>
  <c i="2" r="BK83"/>
  <c r="J83"/>
  <c r="J60"/>
  <c i="3" r="BF188"/>
  <c r="BF269"/>
  <c r="BF305"/>
  <c r="BF379"/>
  <c r="BF414"/>
  <c r="BF420"/>
  <c r="BF504"/>
  <c r="BF522"/>
  <c r="BF531"/>
  <c r="BF539"/>
  <c r="BF685"/>
  <c r="BF725"/>
  <c r="BF781"/>
  <c r="BF99"/>
  <c r="BF149"/>
  <c r="BF238"/>
  <c r="BF318"/>
  <c r="BF339"/>
  <c r="BF343"/>
  <c r="BF376"/>
  <c r="BF430"/>
  <c r="BF447"/>
  <c r="BF460"/>
  <c r="BF495"/>
  <c r="BF592"/>
  <c r="BF603"/>
  <c r="BF417"/>
  <c r="BF475"/>
  <c r="BF488"/>
  <c r="BF543"/>
  <c r="BF561"/>
  <c r="BF590"/>
  <c r="BF109"/>
  <c r="BF255"/>
  <c r="BF289"/>
  <c r="BF293"/>
  <c r="BF457"/>
  <c r="BF499"/>
  <c r="BF506"/>
  <c r="BF558"/>
  <c r="BF105"/>
  <c r="BF131"/>
  <c r="BF145"/>
  <c r="BF202"/>
  <c r="BF262"/>
  <c r="BF309"/>
  <c r="BF326"/>
  <c r="BF497"/>
  <c r="BF565"/>
  <c r="BF583"/>
  <c r="BF368"/>
  <c r="BF372"/>
  <c r="BF408"/>
  <c r="BF438"/>
  <c r="BF599"/>
  <c r="BF605"/>
  <c r="BF323"/>
  <c r="BF452"/>
  <c r="BF524"/>
  <c r="BF535"/>
  <c r="BF577"/>
  <c r="BF596"/>
  <c i="1" r="BB55"/>
  <c i="2" r="BF97"/>
  <c i="1" r="BC55"/>
  <c i="2" r="E48"/>
  <c r="F54"/>
  <c r="BF109"/>
  <c r="F55"/>
  <c r="BF85"/>
  <c r="BF88"/>
  <c r="BF106"/>
  <c i="1" r="AV55"/>
  <c i="2" r="BF103"/>
  <c r="BF94"/>
  <c r="J52"/>
  <c r="J54"/>
  <c r="J55"/>
  <c r="BF100"/>
  <c i="1" r="AZ55"/>
  <c i="2" r="BF91"/>
  <c r="BF112"/>
  <c i="1" r="BD55"/>
  <c i="3" r="F37"/>
  <c i="1" r="BD56"/>
  <c i="4" r="F33"/>
  <c i="1" r="AZ57"/>
  <c i="4" r="F36"/>
  <c i="1" r="BC57"/>
  <c i="3" r="F33"/>
  <c i="1" r="AZ56"/>
  <c i="4" r="F35"/>
  <c i="1" r="BB57"/>
  <c i="3" r="F35"/>
  <c i="1" r="BB56"/>
  <c i="4" r="J33"/>
  <c i="1" r="AV57"/>
  <c i="4" r="F37"/>
  <c i="1" r="BD57"/>
  <c i="3" r="F36"/>
  <c i="1" r="BC56"/>
  <c i="3" r="J33"/>
  <c i="1" r="AV56"/>
  <c i="4" l="1" r="T100"/>
  <c i="3" r="P112"/>
  <c r="P96"/>
  <c i="1" r="AU56"/>
  <c i="4" r="BK497"/>
  <c r="J497"/>
  <c r="J75"/>
  <c r="R265"/>
  <c r="P265"/>
  <c i="3" r="T112"/>
  <c r="T96"/>
  <c i="4" r="P100"/>
  <c r="P99"/>
  <c i="1" r="AU57"/>
  <c i="4" r="R100"/>
  <c r="R99"/>
  <c r="T265"/>
  <c r="T99"/>
  <c i="3" r="R112"/>
  <c r="R96"/>
  <c r="BK96"/>
  <c r="J96"/>
  <c i="4" r="BK100"/>
  <c r="J100"/>
  <c r="J60"/>
  <c r="BK265"/>
  <c r="J265"/>
  <c r="J65"/>
  <c r="J101"/>
  <c r="J61"/>
  <c r="J498"/>
  <c r="J76"/>
  <c i="3" r="J59"/>
  <c r="J97"/>
  <c r="J60"/>
  <c i="2" r="BK82"/>
  <c r="J82"/>
  <c r="J34"/>
  <c i="1" r="AW55"/>
  <c r="AT55"/>
  <c i="3" r="F34"/>
  <c i="1" r="BA56"/>
  <c i="2" r="F34"/>
  <c i="1" r="BA55"/>
  <c i="3" r="J34"/>
  <c i="1" r="AW56"/>
  <c r="AT56"/>
  <c r="BC54"/>
  <c r="AY54"/>
  <c i="2" r="J30"/>
  <c i="1" r="AG55"/>
  <c r="AZ54"/>
  <c r="AV54"/>
  <c r="AK29"/>
  <c i="4" r="J34"/>
  <c i="1" r="AW57"/>
  <c r="AT57"/>
  <c i="3" r="J30"/>
  <c i="4" r="F34"/>
  <c i="1" r="BA57"/>
  <c r="BB54"/>
  <c r="W31"/>
  <c r="BD54"/>
  <c r="W33"/>
  <c l="1" r="AG56"/>
  <c i="4" r="BK99"/>
  <c r="J99"/>
  <c i="1" r="AN55"/>
  <c i="2" r="J59"/>
  <c i="3" r="J39"/>
  <c i="2" r="J39"/>
  <c i="1" r="AN56"/>
  <c i="4" r="J30"/>
  <c i="1" r="AG57"/>
  <c r="W32"/>
  <c r="W29"/>
  <c r="AU54"/>
  <c r="AX54"/>
  <c r="BA54"/>
  <c r="AW54"/>
  <c r="AK30"/>
  <c i="4" l="1" r="J39"/>
  <c r="J59"/>
  <c i="1" r="AN57"/>
  <c r="AT54"/>
  <c r="W30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<sst xmlns="http://schemas.openxmlformats.org/spreadsheetml/2006/main">
  <si>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</si>
  <si>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</si>
  <si>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</si>
  <si>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</si>
  <si>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</si>
  <si>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{6e98dbcc-e24a-43d6-bfdf-11001b56d507}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</si>
  <si>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</si>
  <si>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</si>
  <si>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</si>
  <si>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</si>
  <si>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</si>
  <si>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</si>
  <si>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</si>
  <si>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</si>
  <si>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</si>
  <si>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</si>
  <si>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</si>
  <si>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Jaroměřice nad Rokytnou oprava byt pan Pařízek</t>
  </si>
  <si>
    <t>KSO:</t>
  </si>
  <si>
    <t/>
  </si>
  <si>
    <t>CC-CZ:</t>
  </si>
  <si>
    <t>Místo:</t>
  </si>
  <si>
    <t>Jaroměřice nad Rokytnou</t>
  </si>
  <si>
    <t>Datum:</t>
  </si>
  <si>
    <t>9. 2. 2023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</si>
  <si>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</si>
  <si>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</si>
  <si>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</si>
  <si>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</si>
  <si>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</si>
  <si>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</si>
  <si>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</si>
  <si>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</si>
  <si>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</si>
  <si>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</si>
  <si>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</si>
  <si>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</si>
  <si>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</si>
  <si>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</si>
  <si>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</si>
  <si>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</si>
  <si>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</si>
  <si>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</si>
  <si>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</si>
  <si>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</si>
  <si>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</si>
  <si>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</si>
  <si>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</si>
  <si>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</si>
  <si>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</si>
  <si>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</si>
  <si>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</si>
  <si>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</si>
  <si>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</si>
  <si>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</si>
  <si>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</si>
  <si>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</si>
  <si>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</si>
  <si>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</si>
  <si>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</si>
  <si>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</si>
  <si>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</si>
  <si>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</si>
  <si>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</si>
  <si>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</si>
  <si>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</si>
  <si>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</si>
  <si>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</si>
  <si>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</si>
  <si>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</si>
  <si>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</si>
  <si>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</si>
  <si>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</si>
  <si>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</si>
  <si>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</si>
  <si>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JARO-01</t>
  </si>
  <si>
    <t>zařizovací předměty</t>
  </si>
  <si>
    <t>STA</t>
  </si>
  <si>
    <t>1</t>
  </si>
  <si>
    <t>{32b0ee63-4bd7-4c4b-b461-a3b8e1aea783}</t>
  </si>
  <si>
    <t>JARO-02</t>
  </si>
  <si>
    <t>práce v bytě 2.NP</t>
  </si>
  <si>
    <t>{01bfb72c-1d48-47c8-831e-543aaa35c380}</t>
  </si>
  <si>
    <t>JARO-03</t>
  </si>
  <si>
    <t>společné prostory a práce nezlepšující hodnotu bytu</t>
  </si>
  <si>
    <t>{52a98f8a-7c6f-4125-a653-5d97420160b0}</t>
  </si>
  <si>
    <t>KRYCÍ LIST SOUPISU PRACÍ</t>
  </si>
  <si>
    <t>Objekt:</t>
  </si>
  <si>
    <t>JARO-01 - zařizovací předměty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</si>
  <si>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</si>
  <si>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</si>
  <si>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</si>
  <si>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</si>
  <si>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</si>
  <si>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</si>
  <si>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</si>
  <si>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</si>
  <si>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</si>
  <si>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</si>
  <si>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</si>
  <si>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</si>
  <si>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</si>
  <si>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</si>
  <si>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</si>
  <si>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</si>
  <si>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</si>
  <si>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</si>
  <si>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</si>
  <si>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</si>
  <si>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</si>
  <si>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</si>
  <si>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</si>
  <si>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</si>
  <si>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725</t>
  </si>
  <si>
    <t>Zdravotechnika - zařizovací předměty</t>
  </si>
  <si>
    <t>K</t>
  </si>
  <si>
    <t>725112022</t>
  </si>
  <si>
    <t>Klozet keramický závěsný na nosné stěny s hlubokým splachováním odpad vodorovný</t>
  </si>
  <si>
    <t>soubor</t>
  </si>
  <si>
    <t>CS ÚRS 2023 01</t>
  </si>
  <si>
    <t>16</t>
  </si>
  <si>
    <t>-119647297</t>
  </si>
  <si>
    <t>PP</t>
  </si>
  <si>
    <t>Zařízení záchodů klozety keramické závěsné na nosné stěny s hlubokým splachováním odpad vodorovný</t>
  </si>
  <si>
    <t>Online PSC</t>
  </si>
  <si>
    <t>https://podminky.urs.cz/item/CS_URS_2023_01/725112022</t>
  </si>
  <si>
    <t>725211617</t>
  </si>
  <si>
    <t>Umyvadlo keramické bílé šířky 600 mm s krytem na sifon připevněné na stěnu šrouby</t>
  </si>
  <si>
    <t>1134795525</t>
  </si>
  <si>
    <t>Umyvadla keramická bílá bez výtokových armatur připevněná na stěnu šrouby s krytem na sifon (polosloupem), šířka umyvadla 600 mm</t>
  </si>
  <si>
    <t>https://podminky.urs.cz/item/CS_URS_2023_01/725211617</t>
  </si>
  <si>
    <t>3</t>
  </si>
  <si>
    <t>725241112</t>
  </si>
  <si>
    <t>Vanička sprchová akrylátová čtvercová 900x900 mm</t>
  </si>
  <si>
    <t>-294581901</t>
  </si>
  <si>
    <t>Sprchové vaničky akrylátové čtvercové 900x900 mm</t>
  </si>
  <si>
    <t>https://podminky.urs.cz/item/CS_URS_2023_01/725241112</t>
  </si>
  <si>
    <t>4</t>
  </si>
  <si>
    <t>725244153</t>
  </si>
  <si>
    <t>Dveře sprchové polorámové skleněné tl. 6 mm otvíravé dvoukřídlové do niky na vaničku šířky 900 mm</t>
  </si>
  <si>
    <t>1210900681</t>
  </si>
  <si>
    <t>Sprchové dveře a zástěny dveře sprchové do niky polorámové skleněné tl. 6 mm dveře otvíravé dvoukřídlové, na vaničku šířky 900 mm</t>
  </si>
  <si>
    <t>https://podminky.urs.cz/item/CS_URS_2023_01/725244153</t>
  </si>
  <si>
    <t>5</t>
  </si>
  <si>
    <t>725244203</t>
  </si>
  <si>
    <t>Zástěna sprchová skleněná tl. 6 mm pevná bezdveřová na vaničku šířky 900 mm</t>
  </si>
  <si>
    <t>-1932188186</t>
  </si>
  <si>
    <t>Sprchové dveře a zástěny zástěny sprchové ke stěně bezdveřové, pevná stěna sklo tl. 6 mm, na vaničku šířky 900 mm</t>
  </si>
  <si>
    <t>https://podminky.urs.cz/item/CS_URS_2023_01/725244203</t>
  </si>
  <si>
    <t>6</t>
  </si>
  <si>
    <t>725821329</t>
  </si>
  <si>
    <t>Baterie dřezová stojánková páková s vytahovací sprškou</t>
  </si>
  <si>
    <t>42218842</t>
  </si>
  <si>
    <t>Baterie dřezové stojánkové pákové s otáčivým ústím a délkou ramínka s vytahovací sprškou</t>
  </si>
  <si>
    <t>https://podminky.urs.cz/item/CS_URS_2023_01/725821329</t>
  </si>
  <si>
    <t>7</t>
  </si>
  <si>
    <t>725822613</t>
  </si>
  <si>
    <t>Baterie umyvadlová stojánková páková s výpustí</t>
  </si>
  <si>
    <t>953112221</t>
  </si>
  <si>
    <t>Baterie umyvadlové stojánkové pákové s výpustí</t>
  </si>
  <si>
    <t>https://podminky.urs.cz/item/CS_URS_2023_01/725822613</t>
  </si>
  <si>
    <t>8</t>
  </si>
  <si>
    <t>725849411</t>
  </si>
  <si>
    <t>Montáž baterie sprchové nástěnná s nastavitelnou výškou sprchy</t>
  </si>
  <si>
    <t>kus</t>
  </si>
  <si>
    <t>1460178026</t>
  </si>
  <si>
    <t>Baterie sprchové montáž nástěnných baterií s nastavitelnou výškou sprchy</t>
  </si>
  <si>
    <t>https://podminky.urs.cz/item/CS_URS_2023_01/725849411</t>
  </si>
  <si>
    <t>9</t>
  </si>
  <si>
    <t>M</t>
  </si>
  <si>
    <t>55145594</t>
  </si>
  <si>
    <t>baterie sprchová páková 150mm chrom</t>
  </si>
  <si>
    <t>32</t>
  </si>
  <si>
    <t>-676372783</t>
  </si>
  <si>
    <t>726</t>
  </si>
  <si>
    <t>Zdravotechnika - předstěnové instalace</t>
  </si>
  <si>
    <t>10</t>
  </si>
  <si>
    <t>726111031</t>
  </si>
  <si>
    <t>Instalační předstěna pro klozet s ovládáním zepředu v 1080 mm závěsný do masivní zděné kce</t>
  </si>
  <si>
    <t>616809017</t>
  </si>
  <si>
    <t>Předstěnové instalační systémy pro zazdění do masivních zděných konstrukcí pro závěsné klozety ovládání zepředu, stavební výška 1080 mm</t>
  </si>
  <si>
    <t>https://podminky.urs.cz/item/CS_URS_2023_01/726111031</t>
  </si>
  <si>
    <t>JARO-02 - práce v bytě 2.NP</t>
  </si>
  <si>
    <t>HSV - Práce a dodávky HSV</t>
  </si>
  <si>
    <t xml:space="preserve">    997 - Přesun sutě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</si>
  <si>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</si>
  <si>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</si>
  <si>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</si>
  <si>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</si>
  <si>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</si>
  <si>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</si>
  <si>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</si>
  <si>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</si>
  <si>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</si>
  <si>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</si>
  <si>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</si>
  <si>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</si>
  <si>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</si>
  <si>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</si>
  <si>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</si>
  <si>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997</t>
  </si>
  <si>
    <t>Přesun sutě</t>
  </si>
  <si>
    <t>997013211</t>
  </si>
  <si>
    <t>Vnitrostaveništní doprava suti a vybouraných hmot pro budovy v do 6 m ručně</t>
  </si>
  <si>
    <t>t</t>
  </si>
  <si>
    <t>-1204633001</t>
  </si>
  <si>
    <t>Vnitrostaveništní doprava suti a vybouraných hmot vodorovně do 50 m svisle ručně pro budovy a haly výšky do 6 m</t>
  </si>
  <si>
    <t>https://podminky.urs.cz/item/CS_URS_2023_01/997013211</t>
  </si>
  <si>
    <t>997013501</t>
  </si>
  <si>
    <t>Odvoz suti a vybouraných hmot na skládku nebo meziskládku do 1 km se složením</t>
  </si>
  <si>
    <t>-999533791</t>
  </si>
  <si>
    <t>Odvoz suti a vybouraných hmot na skládku nebo meziskládku se složením, na vzdálenost do 1 km</t>
  </si>
  <si>
    <t>https://podminky.urs.cz/item/CS_URS_2023_01/997013501</t>
  </si>
  <si>
    <t>997013509</t>
  </si>
  <si>
    <t>Příplatek k odvozu suti a vybouraných hmot na skládku ZKD 1 km přes 1 km</t>
  </si>
  <si>
    <t>909056596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</si>
  <si>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</si>
  <si>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</si>
  <si>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VV</t>
  </si>
  <si>
    <t>0,871*15 'Přepočtené koeficientem množství</t>
  </si>
  <si>
    <t>997013631</t>
  </si>
  <si>
    <t>Poplatek za uložení na skládce (skládkovné) stavebního odpadu směsného kód odpadu 17 09 04</t>
  </si>
  <si>
    <t>1234441843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</si>
  <si>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</si>
  <si>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</si>
  <si>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713</t>
  </si>
  <si>
    <t>Izolace tepelné</t>
  </si>
  <si>
    <t>713411143</t>
  </si>
  <si>
    <t>Montáž izolace tepelné potrubí pásy nebo rohožemi s Al fólií staženými Al páskou 3x</t>
  </si>
  <si>
    <t>m2</t>
  </si>
  <si>
    <t>1996851867</t>
  </si>
  <si>
    <t>Montáž izolace tepelné potrubí a ohybů pásy nebo rohožemi s povrchovou úpravou hliníkovou fólií připevněnými samolepící hliníkovou páskou potrubí třívrstvá</t>
  </si>
  <si>
    <t>https://podminky.urs.cz/item/CS_URS_2023_01/713411143</t>
  </si>
  <si>
    <t>3+4"potrubí VZT z bytu na půdě "</t>
  </si>
  <si>
    <t>63151674</t>
  </si>
  <si>
    <t>rohož izolační z minerální vlny lamelová s Al fólií 50-60kg/m3 tl 100mm</t>
  </si>
  <si>
    <t>-1286501572</t>
  </si>
  <si>
    <t>7*3,14*0,15</t>
  </si>
  <si>
    <t>998713101</t>
  </si>
  <si>
    <t>Přesun hmot tonážní pro izolace tepelné v objektech v do 6 m</t>
  </si>
  <si>
    <t>1225611879</t>
  </si>
  <si>
    <t>Přesun hmot pro izolace tepelné stanovený z hmotnosti přesunovaného materiálu vodorovná dopravní vzdálenost do 50 m v objektech výšky do 6 m</t>
  </si>
  <si>
    <t>https://podminky.urs.cz/item/CS_URS_2023_01/998713101</t>
  </si>
  <si>
    <t>998713181</t>
  </si>
  <si>
    <t>Příplatek k přesunu hmot tonážní 713 prováděný bez použití mechanizace</t>
  </si>
  <si>
    <t>-1470543533</t>
  </si>
  <si>
    <t>Přesun hmot pro izolace tepelné stanovený z hmotnosti přesunovaného materiálu Příplatek k cenám za přesun prováděný bez použití mechanizace pro jakoukoliv výšku objektu</t>
  </si>
  <si>
    <t>https://podminky.urs.cz/item/CS_URS_2023_01/998713181</t>
  </si>
  <si>
    <t>721</t>
  </si>
  <si>
    <t>Zdravotechnika - vnitřní kanalizace</t>
  </si>
  <si>
    <t>721140802</t>
  </si>
  <si>
    <t>Demontáž potrubí litinové DN do 100</t>
  </si>
  <si>
    <t>m</t>
  </si>
  <si>
    <t>-1868708287</t>
  </si>
  <si>
    <t>Demontáž potrubí z litinových trub odpadních nebo dešťových do DN 100</t>
  </si>
  <si>
    <t>https://podminky.urs.cz/item/CS_URS_2023_01/721140802</t>
  </si>
  <si>
    <t>721171803</t>
  </si>
  <si>
    <t>Demontáž potrubí z PVC D do 75</t>
  </si>
  <si>
    <t>-1555631759</t>
  </si>
  <si>
    <t>Demontáž potrubí z novodurových trub odpadních nebo připojovacích do D 75</t>
  </si>
  <si>
    <t>https://podminky.urs.cz/item/CS_URS_2023_01/721171803</t>
  </si>
  <si>
    <t>11</t>
  </si>
  <si>
    <t>721171808</t>
  </si>
  <si>
    <t>Demontáž potrubí z PVC D přes 75 do 114</t>
  </si>
  <si>
    <t>-84371732</t>
  </si>
  <si>
    <t>Demontáž potrubí z novodurových trub odpadních nebo připojovacích přes 75 do D 114</t>
  </si>
  <si>
    <t>https://podminky.urs.cz/item/CS_URS_2023_01/721171808</t>
  </si>
  <si>
    <t>12</t>
  </si>
  <si>
    <t>721174004</t>
  </si>
  <si>
    <t>Potrubí kanalizační z PP svodné DN 75</t>
  </si>
  <si>
    <t>1152259528</t>
  </si>
  <si>
    <t>Potrubí z trub polypropylenových svodné (ležaté) DN 75</t>
  </si>
  <si>
    <t>https://podminky.urs.cz/item/CS_URS_2023_01/721174004</t>
  </si>
  <si>
    <t xml:space="preserve">10  "byt:"</t>
  </si>
  <si>
    <t>13</t>
  </si>
  <si>
    <t>721174005</t>
  </si>
  <si>
    <t>Potrubí kanalizační z PP svodné DN 110</t>
  </si>
  <si>
    <t>-1056162865</t>
  </si>
  <si>
    <t>Potrubí z trub polypropylenových svodné (ležaté) DN 110</t>
  </si>
  <si>
    <t>https://podminky.urs.cz/item/CS_URS_2023_01/721174005</t>
  </si>
  <si>
    <t xml:space="preserve">1+3  "byt:"</t>
  </si>
  <si>
    <t>14</t>
  </si>
  <si>
    <t>721174024</t>
  </si>
  <si>
    <t>Potrubí kanalizační z PP odpadní DN 75</t>
  </si>
  <si>
    <t>-309892945</t>
  </si>
  <si>
    <t>Potrubí z trub polypropylenových odpadní (svislé) DN 75</t>
  </si>
  <si>
    <t>https://podminky.urs.cz/item/CS_URS_2023_01/721174024</t>
  </si>
  <si>
    <t xml:space="preserve">1+1  "byt:"</t>
  </si>
  <si>
    <t>28615603</t>
  </si>
  <si>
    <t>čistící tvarovka odpadní PP DN 110 pro vysoké teploty</t>
  </si>
  <si>
    <t>-862075426</t>
  </si>
  <si>
    <t>721174025</t>
  </si>
  <si>
    <t>Potrubí kanalizační z PP odpadní DN 110</t>
  </si>
  <si>
    <t>-952584340</t>
  </si>
  <si>
    <t>Potrubí z trub polypropylenových odpadní (svislé) DN 110</t>
  </si>
  <si>
    <t>https://podminky.urs.cz/item/CS_URS_2023_01/721174025</t>
  </si>
  <si>
    <t>1,5+4 "byt:"</t>
  </si>
  <si>
    <t>17</t>
  </si>
  <si>
    <t>721174043</t>
  </si>
  <si>
    <t>Potrubí kanalizační z PP připojovací DN 50</t>
  </si>
  <si>
    <t>-1800811367</t>
  </si>
  <si>
    <t>Potrubí z trub polypropylenových připojovací DN 50</t>
  </si>
  <si>
    <t>https://podminky.urs.cz/item/CS_URS_2023_01/721174043</t>
  </si>
  <si>
    <t xml:space="preserve">2+2+3  "byt:"</t>
  </si>
  <si>
    <t>18</t>
  </si>
  <si>
    <t>721174044</t>
  </si>
  <si>
    <t>Potrubí kanalizační z PP připojovací DN 75</t>
  </si>
  <si>
    <t>913719982</t>
  </si>
  <si>
    <t>Potrubí z trub polypropylenových připojovací DN 75</t>
  </si>
  <si>
    <t>https://podminky.urs.cz/item/CS_URS_2023_01/721174044</t>
  </si>
  <si>
    <t xml:space="preserve">1  "byt:"</t>
  </si>
  <si>
    <t>19</t>
  </si>
  <si>
    <t>721174045</t>
  </si>
  <si>
    <t>Potrubí kanalizační z PP připojovací DN 110</t>
  </si>
  <si>
    <t>-2021148772</t>
  </si>
  <si>
    <t>Potrubí z trub polypropylenových připojovací DN 110</t>
  </si>
  <si>
    <t>https://podminky.urs.cz/item/CS_URS_2023_01/721174045</t>
  </si>
  <si>
    <t>20</t>
  </si>
  <si>
    <t>721194105</t>
  </si>
  <si>
    <t>Vyvedení a upevnění odpadních výpustek DN 50</t>
  </si>
  <si>
    <t>38655831</t>
  </si>
  <si>
    <t>Vyměření přípojek na potrubí vyvedení a upevnění odpadních výpustek DN 50</t>
  </si>
  <si>
    <t>https://podminky.urs.cz/item/CS_URS_2023_01/721194105</t>
  </si>
  <si>
    <t>1+1+1+1"U+KD+S+AP"</t>
  </si>
  <si>
    <t>721194109</t>
  </si>
  <si>
    <t>Vyvedení a upevnění odpadních výpustek DN 110</t>
  </si>
  <si>
    <t>1197049991</t>
  </si>
  <si>
    <t>Vyměření přípojek na potrubí vyvedení a upevnění odpadních výpustek DN 110</t>
  </si>
  <si>
    <t>https://podminky.urs.cz/item/CS_URS_2023_01/721194109</t>
  </si>
  <si>
    <t>1"KL"</t>
  </si>
  <si>
    <t>22</t>
  </si>
  <si>
    <t>721229111</t>
  </si>
  <si>
    <t>Montáž zápachové uzávěrky pro pračku a myčku do DN 50 ostatní typ</t>
  </si>
  <si>
    <t>-1383434658</t>
  </si>
  <si>
    <t>Zápachové uzávěrky montáž zápachových uzávěrek ostatních typů do DN 50</t>
  </si>
  <si>
    <t>https://podminky.urs.cz/item/CS_URS_2023_01/721229111</t>
  </si>
  <si>
    <t>1"pro pojišťovací ventil boileru"</t>
  </si>
  <si>
    <t>23</t>
  </si>
  <si>
    <t>55161837</t>
  </si>
  <si>
    <t>uzávěrka zápachová pro pračku a myčku nástěnná PP-bílá DN 40</t>
  </si>
  <si>
    <t>-297678699</t>
  </si>
  <si>
    <t>24</t>
  </si>
  <si>
    <t>721290111</t>
  </si>
  <si>
    <t>Zkouška těsnosti potrubí kanalizace vodou DN do 125</t>
  </si>
  <si>
    <t>1816361038</t>
  </si>
  <si>
    <t>Zkouška těsnosti kanalizace v objektech vodou do DN 125</t>
  </si>
  <si>
    <t>https://podminky.urs.cz/item/CS_URS_2023_01/721290111</t>
  </si>
  <si>
    <t>10+4+2+5,5+7+1+1"byt"</t>
  </si>
  <si>
    <t>25</t>
  </si>
  <si>
    <t>998721101</t>
  </si>
  <si>
    <t>Přesun hmot tonážní pro vnitřní kanalizace v objektech v do 6 m</t>
  </si>
  <si>
    <t>1189437240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</si>
  <si>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</si>
  <si>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</si>
  <si>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26</t>
  </si>
  <si>
    <t>998721181</t>
  </si>
  <si>
    <t>Příplatek k přesunu hmot tonážní 721 prováděný bez použití mechanizace</t>
  </si>
  <si>
    <t>315981769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</si>
  <si>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</si>
  <si>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https://podminky.urs.cz/item/CS_URS_2023_01/998721181</t>
  </si>
  <si>
    <t>722</t>
  </si>
  <si>
    <t>Zdravotechnika - vnitřní vodovod</t>
  </si>
  <si>
    <t>27</t>
  </si>
  <si>
    <t>722130801</t>
  </si>
  <si>
    <t>Demontáž potrubí ocelové pozinkované závitové DN do 25</t>
  </si>
  <si>
    <t>-223351987</t>
  </si>
  <si>
    <t>Demontáž potrubí z ocelových trubek pozinkovaných závitových do DN 25</t>
  </si>
  <si>
    <t>https://podminky.urs.cz/item/CS_URS_2023_01/722130801</t>
  </si>
  <si>
    <t>28</t>
  </si>
  <si>
    <t>722130802</t>
  </si>
  <si>
    <t>Demontáž potrubí ocelové pozinkované závitové DN přes 25 do 40</t>
  </si>
  <si>
    <t>1316727038</t>
  </si>
  <si>
    <t>Demontáž potrubí z ocelových trubek pozinkovaných závitových přes 25 do DN 40</t>
  </si>
  <si>
    <t>https://podminky.urs.cz/item/CS_URS_2023_01/722130802</t>
  </si>
  <si>
    <t>29</t>
  </si>
  <si>
    <t>722173402</t>
  </si>
  <si>
    <t>Potrubí vodovodní plastové vícevrstvé PE-Xc spoj lisováním PN 16 do 70°C D 20x2,3 mm</t>
  </si>
  <si>
    <t>-758478074</t>
  </si>
  <si>
    <t>Potrubí z plastových trubek z vícevrstvého polyethylenu (PE-Xc) spojované lisováním PN 10 do 70°C D 20/2,3</t>
  </si>
  <si>
    <t>https://podminky.urs.cz/item/CS_URS_2023_01/722173402</t>
  </si>
  <si>
    <t xml:space="preserve">2+4+6  "sv:"</t>
  </si>
  <si>
    <t>30</t>
  </si>
  <si>
    <t>722173403</t>
  </si>
  <si>
    <t>Potrubí vodovodní plastové vícevrstvé PE-Xc spoj lisováním PN 16 do 70°C D 25x2,8 mm</t>
  </si>
  <si>
    <t>-1981633278</t>
  </si>
  <si>
    <t>Potrubí z plastových trubek z vícevrstvého polyethylenu (PE-Xc) spojované lisováním PN 10 do 70°C D 25/2,8</t>
  </si>
  <si>
    <t>https://podminky.urs.cz/item/CS_URS_2023_01/722173403</t>
  </si>
  <si>
    <t xml:space="preserve">8  "sv:"</t>
  </si>
  <si>
    <t>31</t>
  </si>
  <si>
    <t>722173404</t>
  </si>
  <si>
    <t>Potrubí vodovodní plastové vícevrstvé PE-Xc spoj lisováním PN 16 do 70°C D 32x3,2 mm</t>
  </si>
  <si>
    <t>171817435</t>
  </si>
  <si>
    <t>Potrubí z plastových trubek z vícevrstvého polyethylenu (PE-Xc) spojované lisováním PN 10 do 70°C D 32/3,2</t>
  </si>
  <si>
    <t>https://podminky.urs.cz/item/CS_URS_2023_01/722173404</t>
  </si>
  <si>
    <t xml:space="preserve">14+4+5  "sv:"</t>
  </si>
  <si>
    <t>55190006</t>
  </si>
  <si>
    <t>hadice flexibilní sanitární 3/8"</t>
  </si>
  <si>
    <t>565503842</t>
  </si>
  <si>
    <t>0,4*2*1+1"U+KD"</t>
  </si>
  <si>
    <t>33</t>
  </si>
  <si>
    <t>55141002</t>
  </si>
  <si>
    <t>ventil kulový rohový s filtrem 1/2"x3/8" s celokovovým kulatým designem</t>
  </si>
  <si>
    <t>1973592173</t>
  </si>
  <si>
    <t>4"zapojení ZTV3"</t>
  </si>
  <si>
    <t>34</t>
  </si>
  <si>
    <t>55111980</t>
  </si>
  <si>
    <t>ventil pojistný k boileru PN 6 T 100°C 1/2"</t>
  </si>
  <si>
    <t>1971359255</t>
  </si>
  <si>
    <t>35</t>
  </si>
  <si>
    <t>55111960</t>
  </si>
  <si>
    <t>ventil tlakový redukční se šroubením mosaz PN 6 do 25°C bez manometru 1/2"</t>
  </si>
  <si>
    <t>285413220</t>
  </si>
  <si>
    <t>36</t>
  </si>
  <si>
    <t>IVR.MR63006BB</t>
  </si>
  <si>
    <t>Manometr radiální - spodní napojení 1/4"M, D63, 0-6bar</t>
  </si>
  <si>
    <t>-1271003684</t>
  </si>
  <si>
    <t>37</t>
  </si>
  <si>
    <t>722181211</t>
  </si>
  <si>
    <t>Ochrana vodovodního potrubí přilepenými termoizolačními trubicemi z PE tl do 6 mm DN do 22 mm</t>
  </si>
  <si>
    <t>-198999269</t>
  </si>
  <si>
    <t>Ochrana potrubí termoizolačními trubicemi z pěnového polyetylenu PE přilepenými v příčných a podélných spojích, tloušťky izolace do 6 mm, vnitřního průměru izolace DN do 22 mm</t>
  </si>
  <si>
    <t>https://podminky.urs.cz/item/CS_URS_2023_01/722181211</t>
  </si>
  <si>
    <t>38</t>
  </si>
  <si>
    <t>722181212</t>
  </si>
  <si>
    <t>Ochrana vodovodního potrubí přilepenými termoizolačními trubicemi z PE tl do 6 mm DN přes 22 do 32 mm</t>
  </si>
  <si>
    <t>-350447825</t>
  </si>
  <si>
    <t>Ochrana potrubí termoizolačními trubicemi z pěnového polyetylenu PE přilepenými v příčných a podélných spojích, tloušťky izolace do 6 mm, vnitřního průměru izolace DN přes 22 do 32 mm</t>
  </si>
  <si>
    <t>https://podminky.urs.cz/item/CS_URS_2023_01/722181212</t>
  </si>
  <si>
    <t>39</t>
  </si>
  <si>
    <t>722181213</t>
  </si>
  <si>
    <t>Ochrana vodovodního potrubí přilepenými termoizolačními trubicemi z PE tl do 6 mm DN přes 32 mm</t>
  </si>
  <si>
    <t>-2054125591</t>
  </si>
  <si>
    <t>Ochrana potrubí termoizolačními trubicemi z pěnového polyetylenu PE přilepenými v příčných a podélných spojích, tloušťky izolace do 6 mm, vnitřního průměru izolace DN přes 32 mm</t>
  </si>
  <si>
    <t>https://podminky.urs.cz/item/CS_URS_2023_01/722181213</t>
  </si>
  <si>
    <t>40</t>
  </si>
  <si>
    <t>722181241</t>
  </si>
  <si>
    <t>Ochrana vodovodního potrubí přilepenými termoizolačními trubicemi z PE tl přes 13 do 20 mm DN do 22 mm</t>
  </si>
  <si>
    <t>280030240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</si>
  <si>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</si>
  <si>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https://podminky.urs.cz/item/CS_URS_2023_01/722181241</t>
  </si>
  <si>
    <t xml:space="preserve">4+6  "tv:"</t>
  </si>
  <si>
    <t>41</t>
  </si>
  <si>
    <t>722181242</t>
  </si>
  <si>
    <t>Ochrana vodovodního potrubí přilepenými termoizolačními trubicemi z PE tl přes 13 do 20 mm DN přes 22 do 45 mm</t>
  </si>
  <si>
    <t>-1090844883</t>
  </si>
  <si>
    <t>Ochrana potrubí termoizolačními trubicemi z pěnového polyetylenu PE přilepenými v příčných a podélných spojích, tloušťky izolace přes 13 do 20 mm, vnitřního průměru izolace DN přes 22 do 45 mm</t>
  </si>
  <si>
    <t>https://podminky.urs.cz/item/CS_URS_2023_01/722181242</t>
  </si>
  <si>
    <t xml:space="preserve">2  "tv:"</t>
  </si>
  <si>
    <t>42</t>
  </si>
  <si>
    <t>722190401</t>
  </si>
  <si>
    <t>Vyvedení a upevnění výpustku DN do 25</t>
  </si>
  <si>
    <t>1872293322</t>
  </si>
  <si>
    <t>Zřízení přípojek na potrubí vyvedení a upevnění výpustek do DN 25</t>
  </si>
  <si>
    <t>https://podminky.urs.cz/item/CS_URS_2023_01/722190401</t>
  </si>
  <si>
    <t>1"U"</t>
  </si>
  <si>
    <t>1"KD"</t>
  </si>
  <si>
    <t>1"S"</t>
  </si>
  <si>
    <t>1"AP"</t>
  </si>
  <si>
    <t>2"ZK"</t>
  </si>
  <si>
    <t>Součet</t>
  </si>
  <si>
    <t>43</t>
  </si>
  <si>
    <t>722190901</t>
  </si>
  <si>
    <t>Uzavření nebo otevření vodovodního potrubí při opravách</t>
  </si>
  <si>
    <t>176998145</t>
  </si>
  <si>
    <t>Opravy ostatní uzavření nebo otevření vodovodního potrubí při opravách včetně vypuštění a napuštění</t>
  </si>
  <si>
    <t>https://podminky.urs.cz/item/CS_URS_2023_01/722190901</t>
  </si>
  <si>
    <t>44</t>
  </si>
  <si>
    <t>722220111</t>
  </si>
  <si>
    <t>Nástěnka pro výtokový ventil G 1/2" s jedním závitem</t>
  </si>
  <si>
    <t>-517033451</t>
  </si>
  <si>
    <t>Armatury s jedním závitem nástěnky pro výtokový ventil G 1/2"</t>
  </si>
  <si>
    <t>https://podminky.urs.cz/item/CS_URS_2023_01/722220111</t>
  </si>
  <si>
    <t>45</t>
  </si>
  <si>
    <t>722220121</t>
  </si>
  <si>
    <t>Nástěnka pro baterii G 1/2" s jedním závitem</t>
  </si>
  <si>
    <t>pár</t>
  </si>
  <si>
    <t>140452871</t>
  </si>
  <si>
    <t>Armatury s jedním závitem nástěnky pro baterii G 1/2"</t>
  </si>
  <si>
    <t>https://podminky.urs.cz/item/CS_URS_2023_01/722220121</t>
  </si>
  <si>
    <t>1"KD</t>
  </si>
  <si>
    <t>46</t>
  </si>
  <si>
    <t>722290215</t>
  </si>
  <si>
    <t>Zkouška těsnosti vodovodního potrubí hrdlového nebo přírubového DN do 100</t>
  </si>
  <si>
    <t>1430225948</t>
  </si>
  <si>
    <t>Zkoušky, proplach a desinfekce vodovodního potrubí zkoušky těsnosti vodovodního potrubí hrdlového nebo přírubového do DN 100</t>
  </si>
  <si>
    <t>https://podminky.urs.cz/item/CS_URS_2023_01/722290215</t>
  </si>
  <si>
    <t>12+8+23+10+12</t>
  </si>
  <si>
    <t>47</t>
  </si>
  <si>
    <t>722290234</t>
  </si>
  <si>
    <t>Proplach a dezinfekce vodovodního potrubí DN do 80</t>
  </si>
  <si>
    <t>725346257</t>
  </si>
  <si>
    <t>Zkoušky, proplach a desinfekce vodovodního potrubí proplach a desinfekce vodovodního potrubí do DN 80</t>
  </si>
  <si>
    <t>https://podminky.urs.cz/item/CS_URS_2023_01/722290234</t>
  </si>
  <si>
    <t>48</t>
  </si>
  <si>
    <t>998722101</t>
  </si>
  <si>
    <t>Přesun hmot tonážní pro vnitřní vodovod v objektech v do 6 m</t>
  </si>
  <si>
    <t>-459000519</t>
  </si>
  <si>
    <t>Přesun hmot pro vnitřní vodovod stanovený z hmotnosti přesunovaného materiálu vodorovná dopravní vzdálenost do 50 m v objektech výšky do 6 m</t>
  </si>
  <si>
    <t>https://podminky.urs.cz/item/CS_URS_2023_01/998722101</t>
  </si>
  <si>
    <t>49</t>
  </si>
  <si>
    <t>998722181</t>
  </si>
  <si>
    <t>Příplatek k přesunu hmot tonážní 722 prováděný bez použití mechanizace</t>
  </si>
  <si>
    <t>1553643742</t>
  </si>
  <si>
    <t>Přesun hmot pro vnitřní vodovod stanovený z hmotnosti přesunovaného materiálu Příplatek k ceně za přesun prováděný bez použití mechanizace pro jakoukoliv výšku objektu</t>
  </si>
  <si>
    <t>https://podminky.urs.cz/item/CS_URS_2023_01/998722181</t>
  </si>
  <si>
    <t>724</t>
  </si>
  <si>
    <t>Zdravotechnika - strojní vybavení</t>
  </si>
  <si>
    <t>50</t>
  </si>
  <si>
    <t>724233010</t>
  </si>
  <si>
    <t>Nádoba expanzní tlaková pro akumulační ohřev TV průtočná s membránou závitové připojení PN 1,0 o objemu 2 l</t>
  </si>
  <si>
    <t>256724936</t>
  </si>
  <si>
    <t>Nádoby expanzní tlakové pro rozvody pitné vody s membránou bez pojistného ventilu se závitovým připojením průtočné PN 1,0 o objemu 2 l</t>
  </si>
  <si>
    <t>https://podminky.urs.cz/item/CS_URS_2023_01/724233010</t>
  </si>
  <si>
    <t>51</t>
  </si>
  <si>
    <t>998724101</t>
  </si>
  <si>
    <t>Přesun hmot tonážní pro strojní vybavení v objektech v do 6 m</t>
  </si>
  <si>
    <t>-1683036722</t>
  </si>
  <si>
    <t>Přesun hmot pro strojní vybavení stanovený z hmotnosti přesunovaného materiálu vodorovná dopravní vzdálenost do 50 m v objektech výšky do 6 m</t>
  </si>
  <si>
    <t>https://podminky.urs.cz/item/CS_URS_2023_01/998724101</t>
  </si>
  <si>
    <t>52</t>
  </si>
  <si>
    <t>998724181</t>
  </si>
  <si>
    <t>Příplatek k přesunu hmot tonážní 724 prováděný bez použití mechanizace</t>
  </si>
  <si>
    <t>114572049</t>
  </si>
  <si>
    <t>Přesun hmot pro strojní vybavení stanovený z hmotnosti přesunovaného materiálu Příplatek k ceně za přesun prováděný bez použití mechanizace pro jakoukoliv výšku objektu</t>
  </si>
  <si>
    <t>https://podminky.urs.cz/item/CS_URS_2023_01/998724181</t>
  </si>
  <si>
    <t>53</t>
  </si>
  <si>
    <t>725110811</t>
  </si>
  <si>
    <t>Demontáž klozetů splachovací s nádrží</t>
  </si>
  <si>
    <t>-1200274847</t>
  </si>
  <si>
    <t>Demontáž klozetů splachovacích s nádrží nebo tlakovým splachovačem</t>
  </si>
  <si>
    <t>https://podminky.urs.cz/item/CS_URS_2023_01/725110811</t>
  </si>
  <si>
    <t>54</t>
  </si>
  <si>
    <t>725210821</t>
  </si>
  <si>
    <t>Demontáž umyvadel bez výtokových armatur</t>
  </si>
  <si>
    <t>1384016440</t>
  </si>
  <si>
    <t>Demontáž umyvadel bez výtokových armatur umyvadel</t>
  </si>
  <si>
    <t>https://podminky.urs.cz/item/CS_URS_2023_01/725210821</t>
  </si>
  <si>
    <t>55</t>
  </si>
  <si>
    <t>725220841</t>
  </si>
  <si>
    <t>Demontáž van ocelová rohová</t>
  </si>
  <si>
    <t>94095000</t>
  </si>
  <si>
    <t>Demontáž van ocelových rohových</t>
  </si>
  <si>
    <t>https://podminky.urs.cz/item/CS_URS_2023_01/725220841</t>
  </si>
  <si>
    <t>56</t>
  </si>
  <si>
    <t>725530823</t>
  </si>
  <si>
    <t>Demontáž ohřívač elektrický tlakový přes 50 do 200 l</t>
  </si>
  <si>
    <t>514272343</t>
  </si>
  <si>
    <t>Demontáž elektrických zásobníkových ohřívačů vody tlakových od 50 do 200 l</t>
  </si>
  <si>
    <t>https://podminky.urs.cz/item/CS_URS_2023_01/725530823</t>
  </si>
  <si>
    <t>57</t>
  </si>
  <si>
    <t>725539204</t>
  </si>
  <si>
    <t>Montáž ohřívačů zásobníkových závěsných tlakových přes 80 do 125 l</t>
  </si>
  <si>
    <t>-917614369</t>
  </si>
  <si>
    <t>Elektrické ohřívače zásobníkové montáž tlakových ohřívačů závěsných (svislých nebo vodorovných) přes 80 do 125 l</t>
  </si>
  <si>
    <t>https://podminky.urs.cz/item/CS_URS_2023_01/725539204</t>
  </si>
  <si>
    <t>1"zpětná montáž boileru na nové místo v 2.07"</t>
  </si>
  <si>
    <t>58</t>
  </si>
  <si>
    <t>725813111</t>
  </si>
  <si>
    <t>Ventil rohový bez připojovací trubičky nebo flexi hadičky G 1/2"</t>
  </si>
  <si>
    <t>-1767659395</t>
  </si>
  <si>
    <t>Ventily rohové bez připojovací trubičky nebo flexi hadičky G 1/2"</t>
  </si>
  <si>
    <t>https://podminky.urs.cz/item/CS_URS_2023_01/725813111</t>
  </si>
  <si>
    <t>2"U"</t>
  </si>
  <si>
    <t>2"KD"</t>
  </si>
  <si>
    <t>59</t>
  </si>
  <si>
    <t>725819201</t>
  </si>
  <si>
    <t>Montáž ventilů nástěnných G 1/2"</t>
  </si>
  <si>
    <t>-953732032</t>
  </si>
  <si>
    <t>Ventily montáž ventilů ostatních typů nástěnných G 1/2"</t>
  </si>
  <si>
    <t>https://podminky.urs.cz/item/CS_URS_2023_01/725819201</t>
  </si>
  <si>
    <t>60</t>
  </si>
  <si>
    <t>55145627</t>
  </si>
  <si>
    <t>ventil výtokový nástěnný s pevným výtokem G 1/2x150mm</t>
  </si>
  <si>
    <t>1073315838</t>
  </si>
  <si>
    <t>61</t>
  </si>
  <si>
    <t>725820801</t>
  </si>
  <si>
    <t>Demontáž baterie nástěnné do G 3 / 4</t>
  </si>
  <si>
    <t>785242446</t>
  </si>
  <si>
    <t>Demontáž baterií nástěnných do G 3/4</t>
  </si>
  <si>
    <t>https://podminky.urs.cz/item/CS_URS_2023_01/725820801</t>
  </si>
  <si>
    <t>62</t>
  </si>
  <si>
    <t>725861102</t>
  </si>
  <si>
    <t>Zápachová uzávěrka pro umyvadla DN 40</t>
  </si>
  <si>
    <t>-820160123</t>
  </si>
  <si>
    <t>Zápachové uzávěrky zařizovacích předmětů pro umyvadla DN 40</t>
  </si>
  <si>
    <t>https://podminky.urs.cz/item/CS_URS_2023_01/725861102</t>
  </si>
  <si>
    <t>63</t>
  </si>
  <si>
    <t>725862103</t>
  </si>
  <si>
    <t>Zápachová uzávěrka pro dřezy DN 40/50</t>
  </si>
  <si>
    <t>1850284360</t>
  </si>
  <si>
    <t>Zápachové uzávěrky zařizovacích předmětů pro dřezy DN 40/50</t>
  </si>
  <si>
    <t>https://podminky.urs.cz/item/CS_URS_2023_01/725862103</t>
  </si>
  <si>
    <t>64</t>
  </si>
  <si>
    <t>725865501</t>
  </si>
  <si>
    <t>Odpadní souprava DN 40/50 se zápachovou uzávěrkou</t>
  </si>
  <si>
    <t>457210591</t>
  </si>
  <si>
    <t>Zápachové uzávěrky zařizovacích předmětů odpadní soupravy se zápachovou uzávěrkou DN 40/50</t>
  </si>
  <si>
    <t>https://podminky.urs.cz/item/CS_URS_2023_01/725865501</t>
  </si>
  <si>
    <t xml:space="preserve">1  "AP:"</t>
  </si>
  <si>
    <t>65</t>
  </si>
  <si>
    <t>725980121</t>
  </si>
  <si>
    <t>Dvířka 15/15</t>
  </si>
  <si>
    <t>-1401112442</t>
  </si>
  <si>
    <t>https://podminky.urs.cz/item/CS_URS_2023_01/725980121</t>
  </si>
  <si>
    <t>66</t>
  </si>
  <si>
    <t>998725101</t>
  </si>
  <si>
    <t>Přesun hmot tonážní pro zařizovací předměty v objektech v do 6 m</t>
  </si>
  <si>
    <t>82044666</t>
  </si>
  <si>
    <t>Přesun hmot pro zařizovací předměty stanovený z hmotnosti přesunovaného materiálu vodorovná dopravní vzdálenost do 50 m v objektech výšky do 6 m</t>
  </si>
  <si>
    <t>https://podminky.urs.cz/item/CS_URS_2023_01/998725101</t>
  </si>
  <si>
    <t>67</t>
  </si>
  <si>
    <t>998725181</t>
  </si>
  <si>
    <t>Příplatek k přesunu hmot tonážní 725 prováděný bez použití mechanizace</t>
  </si>
  <si>
    <t>1637968848</t>
  </si>
  <si>
    <t>Přesun hmot pro zařizovací předměty stanovený z hmotnosti přesunovaného materiálu Příplatek k cenám za přesun prováděný bez použití mechanizace pro jakoukoliv výšku objektu</t>
  </si>
  <si>
    <t>https://podminky.urs.cz/item/CS_URS_2023_01/998725181</t>
  </si>
  <si>
    <t>733</t>
  </si>
  <si>
    <t>Ústřední vytápění - rozvodné potrubí</t>
  </si>
  <si>
    <t>68</t>
  </si>
  <si>
    <t>733120819</t>
  </si>
  <si>
    <t>Demontáž potrubí ocelového hladkého D přes 38 do 60,3</t>
  </si>
  <si>
    <t>-1534635404</t>
  </si>
  <si>
    <t>Demontáž potrubí z trubek ocelových hladkých Ø přes 38 do 60,3</t>
  </si>
  <si>
    <t>https://podminky.urs.cz/item/CS_URS_2023_01/733120819</t>
  </si>
  <si>
    <t>1,36+3,15*2"demontáž ve 2.07"</t>
  </si>
  <si>
    <t>69</t>
  </si>
  <si>
    <t>733121110</t>
  </si>
  <si>
    <t>Potrubí ocelové hladké bezešvé nízkotlaké spojované svařováním D 22x2,6</t>
  </si>
  <si>
    <t>-1359505001</t>
  </si>
  <si>
    <t>Potrubí z trubek ocelových hladkých spojovaných svařováním černých bezešvých nízkotlakých T= do +115°C Ø 22/2,6</t>
  </si>
  <si>
    <t>https://podminky.urs.cz/item/CS_URS_2023_01/733121110</t>
  </si>
  <si>
    <t>2*1,8"napojení toprného žebříku 2.07"</t>
  </si>
  <si>
    <t>70</t>
  </si>
  <si>
    <t>733121157</t>
  </si>
  <si>
    <t>Potrubí ocelové hladké bezešvé středotlaké spojované svařováním D 51x3,2</t>
  </si>
  <si>
    <t>2040788348</t>
  </si>
  <si>
    <t>Potrubí z trubek ocelových hladkých spojovaných svařováním černých bezešvých středotlakých T= nad +115°C Ø 51/3,2</t>
  </si>
  <si>
    <t>https://podminky.urs.cz/item/CS_URS_2023_01/733121157</t>
  </si>
  <si>
    <t>0,5+2,1+3,15+2,1+1,35+0,5"nové vedení přes 2.07"</t>
  </si>
  <si>
    <t>71</t>
  </si>
  <si>
    <t>733141212</t>
  </si>
  <si>
    <t>Odlučovač vzduchu DN 50 přivařovací PN 10 do 120°C</t>
  </si>
  <si>
    <t>1530339653</t>
  </si>
  <si>
    <t>Odvzdušňovací nádobky, odlučovače a odkalovače odlučovače vzduchu PN 10 do 120°C přivařovací DN 50</t>
  </si>
  <si>
    <t>https://podminky.urs.cz/item/CS_URS_2023_01/733141212</t>
  </si>
  <si>
    <t>72</t>
  </si>
  <si>
    <t>733190225</t>
  </si>
  <si>
    <t>Zkouška těsnosti potrubí ocelové hladké D přes 60,3x2,9 do 89x5,0</t>
  </si>
  <si>
    <t>1725139663</t>
  </si>
  <si>
    <t>Zkoušky těsnosti potrubí, manžety prostupové z trubek ocelových zkoušky těsnosti potrubí (za provozu) z trubek ocelových hladkých Ø přes 60,3/2,9 do 89/5,0</t>
  </si>
  <si>
    <t>https://podminky.urs.cz/item/CS_URS_2023_01/733190225</t>
  </si>
  <si>
    <t>73</t>
  </si>
  <si>
    <t>998733102</t>
  </si>
  <si>
    <t>Přesun hmot tonážní pro rozvody potrubí v objektech v přes 6 do 12 m</t>
  </si>
  <si>
    <t>194872602</t>
  </si>
  <si>
    <t>Přesun hmot pro rozvody potrubí stanovený z hmotnosti přesunovaného materiálu vodorovná dopravní vzdálenost do 50 m v objektech výšky přes 6 do 12 m</t>
  </si>
  <si>
    <t>https://podminky.urs.cz/item/CS_URS_2023_01/998733102</t>
  </si>
  <si>
    <t>735</t>
  </si>
  <si>
    <t>Ústřední vytápění - otopná tělesa</t>
  </si>
  <si>
    <t>74</t>
  </si>
  <si>
    <t>735164262</t>
  </si>
  <si>
    <t>Otopné těleso trubkové elektrické přímotopné výška/délka 1500/745 mm</t>
  </si>
  <si>
    <t>-192668085</t>
  </si>
  <si>
    <t>Otopná tělesa trubková přímotopná elektrická na stěnu výšky tělesa 1500 mm, délky 745 mm</t>
  </si>
  <si>
    <t>https://podminky.urs.cz/item/CS_URS_2023_01/735164262</t>
  </si>
  <si>
    <t>75</t>
  </si>
  <si>
    <t>998735102</t>
  </si>
  <si>
    <t>Přesun hmot tonážní pro otopná tělesa v objektech v přes 6 do 12 m</t>
  </si>
  <si>
    <t>1627366189</t>
  </si>
  <si>
    <t>Přesun hmot pro otopná tělesa stanovený z hmotnosti přesunovaného materiálu vodorovná dopravní vzdálenost do 50 m v objektech výšky přes 6 do 12 m</t>
  </si>
  <si>
    <t>https://podminky.urs.cz/item/CS_URS_2023_01/998735102</t>
  </si>
  <si>
    <t>741</t>
  </si>
  <si>
    <t>Elektroinstalace - silnoproud</t>
  </si>
  <si>
    <t>76</t>
  </si>
  <si>
    <t>741110002</t>
  </si>
  <si>
    <t>Montáž trubka plastová tuhá D přes 23 do 35 mm uložená pevně</t>
  </si>
  <si>
    <t>1562236411</t>
  </si>
  <si>
    <t>Montáž trubek elektroinstalačních s nasunutím nebo našroubováním do krabic plastových tuhých, uložených pevně, vnější Ø přes 23 do 35 mm</t>
  </si>
  <si>
    <t>https://podminky.urs.cz/item/CS_URS_2023_01/741110002</t>
  </si>
  <si>
    <t>10+10</t>
  </si>
  <si>
    <t>77</t>
  </si>
  <si>
    <t>34571093</t>
  </si>
  <si>
    <t>trubka elektroinstalační tuhá z PVC D 22,1/25 mm, délka 3m</t>
  </si>
  <si>
    <t>-2083514880</t>
  </si>
  <si>
    <t>10*1,05 'Přepočtené koeficientem množství</t>
  </si>
  <si>
    <t>78</t>
  </si>
  <si>
    <t>34571094</t>
  </si>
  <si>
    <t>trubka elektroinstalační tuhá z PVC D 28,6/32 mm, délka 3m</t>
  </si>
  <si>
    <t>-153302927</t>
  </si>
  <si>
    <t>79</t>
  </si>
  <si>
    <t>741110511</t>
  </si>
  <si>
    <t>Montáž lišta a kanálek vkládací šířky do 60 mm s víčkem</t>
  </si>
  <si>
    <t>1899624004</t>
  </si>
  <si>
    <t>Montáž lišt a kanálků elektroinstalačních se spojkami, ohyby a rohy a s nasunutím do krabic vkládacích s víčkem, šířky do 60 mm</t>
  </si>
  <si>
    <t>https://podminky.urs.cz/item/CS_URS_2023_01/741110511</t>
  </si>
  <si>
    <t>20+15</t>
  </si>
  <si>
    <t>80</t>
  </si>
  <si>
    <t>34571011</t>
  </si>
  <si>
    <t>lišta elektroinstalační vkládací 24x22mm</t>
  </si>
  <si>
    <t>-2007484623</t>
  </si>
  <si>
    <t>15*1,05 'Přepočtené koeficientem množství</t>
  </si>
  <si>
    <t>81</t>
  </si>
  <si>
    <t>34571008</t>
  </si>
  <si>
    <t>lišta elektroinstalační hranatá PVC 40x40mm</t>
  </si>
  <si>
    <t>2107176211</t>
  </si>
  <si>
    <t>20*1,05 'Přepočtené koeficientem množství</t>
  </si>
  <si>
    <t>82</t>
  </si>
  <si>
    <t>741112001</t>
  </si>
  <si>
    <t>Montáž krabice zapuštěná plastová kruhová</t>
  </si>
  <si>
    <t>-1195316605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</si>
  <si>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</si>
  <si>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https://podminky.urs.cz/item/CS_URS_2023_01/741112001</t>
  </si>
  <si>
    <t>31+75</t>
  </si>
  <si>
    <t>83</t>
  </si>
  <si>
    <t>34571457</t>
  </si>
  <si>
    <t>krabice pod omítku PVC odbočná kruhová D 70mm s víčkem</t>
  </si>
  <si>
    <t>1271755599</t>
  </si>
  <si>
    <t>84</t>
  </si>
  <si>
    <t>741122005</t>
  </si>
  <si>
    <t>Montáž kabel Cu bez ukončení uložený pod omítku plný plochý 3x1 až 2,5 mm2 (např. CYKYLo)</t>
  </si>
  <si>
    <t>1307697646</t>
  </si>
  <si>
    <t>Montáž kabelů měděných bez ukončení uložených pod omítku plných plochých nebo bezhalogenových (např. CYKYLo) počtu a průřezu žil 3x1 až 2,5 mm2</t>
  </si>
  <si>
    <t>https://podminky.urs.cz/item/CS_URS_2023_01/741122005</t>
  </si>
  <si>
    <t>390+ 420"1,5+2,5 byt"</t>
  </si>
  <si>
    <t>85</t>
  </si>
  <si>
    <t>34109515</t>
  </si>
  <si>
    <t>kabel instalační plochý jádro Cu plné izolace PVC plášť PVC 450/750V (CYKYLo) 2x2,5mm2</t>
  </si>
  <si>
    <t>-1723736251</t>
  </si>
  <si>
    <t>420*1,15 'Přepočtené koeficientem množství</t>
  </si>
  <si>
    <t>86</t>
  </si>
  <si>
    <t>34109513</t>
  </si>
  <si>
    <t>kabel instalační plochý jádro Cu plné izolace PVC plášť PVC 450/750V (CYKYLo) 3x1,5mm2</t>
  </si>
  <si>
    <t>2094864917</t>
  </si>
  <si>
    <t>380*1,15 'Přepočtené koeficientem množství</t>
  </si>
  <si>
    <t>87</t>
  </si>
  <si>
    <t>741122024</t>
  </si>
  <si>
    <t>Montáž kabel Cu bez ukončení uložený pod omítku plný kulatý 4x10 mm2 (např. CYKY)</t>
  </si>
  <si>
    <t>1737218409</t>
  </si>
  <si>
    <t>Montáž kabelů měděných bez ukončení uložených pod omítku plných kulatých (např. CYKY), počtu a průřezu žil 4x10 mm2</t>
  </si>
  <si>
    <t>https://podminky.urs.cz/item/CS_URS_2023_01/741122024</t>
  </si>
  <si>
    <t>88</t>
  </si>
  <si>
    <t>34111076</t>
  </si>
  <si>
    <t>kabel instalační jádro Cu plné izolace PVC plášť PVC 450/750V (CYKY) 4x10mm2</t>
  </si>
  <si>
    <t>-755015287</t>
  </si>
  <si>
    <t>75*1,15 'Přepočtené koeficientem množství</t>
  </si>
  <si>
    <t>89</t>
  </si>
  <si>
    <t>741125871</t>
  </si>
  <si>
    <t>Demontáž kabel Al plný kulatý žíla 2x16 až 25 mm2, 3x16 až 35 mm2 uložený pod omítku</t>
  </si>
  <si>
    <t>2009476308</t>
  </si>
  <si>
    <t>Demontáž kabelů hliníkových uložených pod omítkou plných kulatých počtu a průřezu žil 2x16 až 25 mm2, 3x16 až 35 mm2</t>
  </si>
  <si>
    <t>https://podminky.urs.cz/item/CS_URS_2023_01/741125871</t>
  </si>
  <si>
    <t>90</t>
  </si>
  <si>
    <t>741125873</t>
  </si>
  <si>
    <t>Demontáž kabel Al plný kulatý žíla 4x16 mm2 uložený pod omítku</t>
  </si>
  <si>
    <t>-477979026</t>
  </si>
  <si>
    <t>Demontáž kabelů hliníkových uložených pod omítkou plných kulatých počtu a průřezu žil 4x16 mm2</t>
  </si>
  <si>
    <t>https://podminky.urs.cz/item/CS_URS_2023_01/741125873</t>
  </si>
  <si>
    <t>91</t>
  </si>
  <si>
    <t>741130001</t>
  </si>
  <si>
    <t>Ukončení vodič izolovaný do 2,5 mm2 v rozváděči nebo na přístroji</t>
  </si>
  <si>
    <t>-1603763482</t>
  </si>
  <si>
    <t>Ukončení vodičů izolovaných s označením a zapojením v rozváděči nebo na přístroji, průřezu žíly do 2,5 mm2</t>
  </si>
  <si>
    <t>https://podminky.urs.cz/item/CS_URS_2023_01/741130001</t>
  </si>
  <si>
    <t>15*3*2</t>
  </si>
  <si>
    <t>92</t>
  </si>
  <si>
    <t>741130005</t>
  </si>
  <si>
    <t>Ukončení vodič izolovaný do 10 mm2 v rozváděči nebo na přístroji</t>
  </si>
  <si>
    <t>1014433017</t>
  </si>
  <si>
    <t>Ukončení vodičů izolovaných s označením a zapojením v rozváděči nebo na přístroji, průřezu žíly do 10 mm2</t>
  </si>
  <si>
    <t>https://podminky.urs.cz/item/CS_URS_2023_01/741130005</t>
  </si>
  <si>
    <t>5*3*2</t>
  </si>
  <si>
    <t>93</t>
  </si>
  <si>
    <t>35431046</t>
  </si>
  <si>
    <t>svorka uzemnění Cu na potrubí 3/4" - 27mm</t>
  </si>
  <si>
    <t>-1631016265</t>
  </si>
  <si>
    <t>94</t>
  </si>
  <si>
    <t>741210002</t>
  </si>
  <si>
    <t>Montáž rozvodnice oceloplechová nebo plastová běžná do 50 kg</t>
  </si>
  <si>
    <t>953182445</t>
  </si>
  <si>
    <t>Montáž rozvodnic oceloplechových nebo plastových bez zapojení vodičů běžných, hmotnosti do 50 kg</t>
  </si>
  <si>
    <t>https://podminky.urs.cz/item/CS_URS_2023_01/741210002</t>
  </si>
  <si>
    <t>95</t>
  </si>
  <si>
    <t>RPC210451303</t>
  </si>
  <si>
    <t xml:space="preserve">Rozvodnice RZB-3N72-B pro zapuštěnou montáž, neprůhledné dveře, počet řad 3, počet modulů v řadě 24,, krytí IP30,   PE+N, barva RAL9016, materiál : ocel-plech</t>
  </si>
  <si>
    <t>1090662174</t>
  </si>
  <si>
    <t>96</t>
  </si>
  <si>
    <t>741211813</t>
  </si>
  <si>
    <t>Demontáž rozvodnic kovových pod omítkou s krytím do IPx4 plochou do 0,8 m2</t>
  </si>
  <si>
    <t>-133299860</t>
  </si>
  <si>
    <t>Demontáž rozvodnic kovových, uložených pod omítkou, krytí do IPx 4, plochy přes 0,2 do 0,8 m2</t>
  </si>
  <si>
    <t>https://podminky.urs.cz/item/CS_URS_2023_01/741211813</t>
  </si>
  <si>
    <t>97</t>
  </si>
  <si>
    <t>741213811</t>
  </si>
  <si>
    <t>Demontáž kabelu silového z rozvodnice průřezu žil do 4 mm2 bez zachování funkčnosti</t>
  </si>
  <si>
    <t>-1048206390</t>
  </si>
  <si>
    <t>Demontáž kabelu z rozvodnice bez zachování funkčnosti (do suti) silových, průřezu do 4 mm2</t>
  </si>
  <si>
    <t>https://podminky.urs.cz/item/CS_URS_2023_01/741213811</t>
  </si>
  <si>
    <t>98</t>
  </si>
  <si>
    <t>741310001</t>
  </si>
  <si>
    <t>Montáž spínač nástěnný 1-jednopólový prostředí normální se zapojením vodičů</t>
  </si>
  <si>
    <t>-53929867</t>
  </si>
  <si>
    <t>Montáž spínačů jedno nebo dvoupólových nástěnných se zapojením vodičů, pro prostředí normální spínačů, řazení 1-jednopólových</t>
  </si>
  <si>
    <t>https://podminky.urs.cz/item/CS_URS_2023_01/741310001</t>
  </si>
  <si>
    <t>11"byt"</t>
  </si>
  <si>
    <t>99</t>
  </si>
  <si>
    <t>34535015</t>
  </si>
  <si>
    <t>spínač nástěnný jednopólový, řazení 1, IP44, šroubové svorky</t>
  </si>
  <si>
    <t>-242375562</t>
  </si>
  <si>
    <t>100</t>
  </si>
  <si>
    <t>741310003</t>
  </si>
  <si>
    <t>Montáž spínač nástěnný 2-dvoupólový prostředí normální se zapojením vodičů</t>
  </si>
  <si>
    <t>-1548792687</t>
  </si>
  <si>
    <t>Montáž spínačů jedno nebo dvoupólových nástěnných se zapojením vodičů, pro prostředí normální spínačů, řazení 2-dvoupólových</t>
  </si>
  <si>
    <t>https://podminky.urs.cz/item/CS_URS_2023_01/741310003</t>
  </si>
  <si>
    <t>101</t>
  </si>
  <si>
    <t>34535016</t>
  </si>
  <si>
    <t>spínač nástěnný dvojpólový, s čirým průzorem, se signalizační doutnavkou, řazení 2, IP44, šroubové svorky</t>
  </si>
  <si>
    <t>379350573</t>
  </si>
  <si>
    <t>102</t>
  </si>
  <si>
    <t>741310031</t>
  </si>
  <si>
    <t>Montáž spínač nástěnný 1-jednopólový prostředí venkovní/mokré se zapojením vodičů</t>
  </si>
  <si>
    <t>-1050864171</t>
  </si>
  <si>
    <t>Montáž spínačů jedno nebo dvoupólových nástěnných se zapojením vodičů, pro prostředí venkovní nebo mokré spínačů, řazení 1-jednopólových</t>
  </si>
  <si>
    <t>https://podminky.urs.cz/item/CS_URS_2023_01/741310031</t>
  </si>
  <si>
    <t>103</t>
  </si>
  <si>
    <t>1183522687</t>
  </si>
  <si>
    <t>104</t>
  </si>
  <si>
    <t>741310032</t>
  </si>
  <si>
    <t>Montáž spínač nástěnný 2-dvoupólový prostředí venkovní/mokré se zapojením vodičů</t>
  </si>
  <si>
    <t>-157311836</t>
  </si>
  <si>
    <t>Montáž spínačů jedno nebo dvoupólových nástěnných se zapojením vodičů, pro prostředí venkovní nebo mokré spínačů, řazení 2-dvoupólových</t>
  </si>
  <si>
    <t>https://podminky.urs.cz/item/CS_URS_2023_01/741310032</t>
  </si>
  <si>
    <t>105</t>
  </si>
  <si>
    <t>1039182825</t>
  </si>
  <si>
    <t>106</t>
  </si>
  <si>
    <t>741311803</t>
  </si>
  <si>
    <t>Demontáž spínačů nástěnných normálních do 10 A bezšroubových bez zachování funkčnosti do 2 svorek</t>
  </si>
  <si>
    <t>520710903</t>
  </si>
  <si>
    <t>Demontáž spínačů bez zachování funkčnosti (do suti) nástěnných, pro prostředí normální do 10 A, připojení bezšroubové do 2 svorek</t>
  </si>
  <si>
    <t>https://podminky.urs.cz/item/CS_URS_2023_01/741311803</t>
  </si>
  <si>
    <t>107</t>
  </si>
  <si>
    <t>741313002</t>
  </si>
  <si>
    <t>Montáž zásuvka (polo)zapuštěná bezšroubové připojení 2P+PE dvojí zapojení - průběžná se zapojením vodičů</t>
  </si>
  <si>
    <t>-437377725</t>
  </si>
  <si>
    <t>Montáž zásuvek domovních se zapojením vodičů bezšroubové připojení polozapuštěných nebo zapuštěných 10/16 A, provedení 2P + PE dvojí zapojení pro průběžnou montáž</t>
  </si>
  <si>
    <t>https://podminky.urs.cz/item/CS_URS_2023_01/741313002</t>
  </si>
  <si>
    <t>108</t>
  </si>
  <si>
    <t>34555241</t>
  </si>
  <si>
    <t>přístroj zásuvky zápustné jednonásobné, krytka s clonkami, bezšroubové svorky</t>
  </si>
  <si>
    <t>-591878126</t>
  </si>
  <si>
    <t>109</t>
  </si>
  <si>
    <t>741313082</t>
  </si>
  <si>
    <t>Montáž zásuvka chráněná v krabici šroubové připojení 2P+PE prostředí venkovní, mokré se zapojením vodičů</t>
  </si>
  <si>
    <t>-133699606</t>
  </si>
  <si>
    <t>Montáž zásuvek domovních se zapojením vodičů šroubové připojení venkovní nebo mokré, provedení 2P + PE</t>
  </si>
  <si>
    <t>https://podminky.urs.cz/item/CS_URS_2023_01/741313082</t>
  </si>
  <si>
    <t>110</t>
  </si>
  <si>
    <t>34555228</t>
  </si>
  <si>
    <t>zásuvka nástěnná jednonásobná zápustná s víčkem, Al, IP55, šroubové svorky</t>
  </si>
  <si>
    <t>1576060557</t>
  </si>
  <si>
    <t>111</t>
  </si>
  <si>
    <t>741313141</t>
  </si>
  <si>
    <t>Montáž zásuvek průmyslových spojovacích provedení IP 44 3P+PE 16 A se zapojením vodičů</t>
  </si>
  <si>
    <t>1132370051</t>
  </si>
  <si>
    <t>Montáž zásuvek průmyslových se zapojením vodičů spojovacích, provedení IP 44 3P+PE 16 A</t>
  </si>
  <si>
    <t>https://podminky.urs.cz/item/CS_URS_2023_01/741313141</t>
  </si>
  <si>
    <t>112</t>
  </si>
  <si>
    <t>35811323</t>
  </si>
  <si>
    <t>zásuvka spojovací 16A - 4pól, řazení 3P+PE IP44, šroubové svorky</t>
  </si>
  <si>
    <t>210791160</t>
  </si>
  <si>
    <t>113</t>
  </si>
  <si>
    <t>741315813</t>
  </si>
  <si>
    <t>Demontáž zásuvek domovních normální prostředí do 16A zapuštěných bezšroubových bez zachování funkčnosti 2P+PE</t>
  </si>
  <si>
    <t>-1134869831</t>
  </si>
  <si>
    <t>Demontáž zásuvek bez zachování funkčnosti (do suti) domovních polozapuštěných nebo zapuštěných, pro prostředí normální do 16 A, připojení bezšroubové 2P+PE</t>
  </si>
  <si>
    <t>https://podminky.urs.cz/item/CS_URS_2023_01/741315813</t>
  </si>
  <si>
    <t>114</t>
  </si>
  <si>
    <t>741320106</t>
  </si>
  <si>
    <t>Montáž jističů jednopólových nn do 25 A ve skříni, se signálním kontaktem se zapojením vodičů</t>
  </si>
  <si>
    <t>-33630549</t>
  </si>
  <si>
    <t>Montáž jističů se zapojením vodičů jednopólových nn do 25 A ve skříni, se signálním kontaktem</t>
  </si>
  <si>
    <t>https://podminky.urs.cz/item/CS_URS_2023_01/741320106</t>
  </si>
  <si>
    <t>115</t>
  </si>
  <si>
    <t>R35822002313R</t>
  </si>
  <si>
    <t>Jistič do 80 A 3 pól. charakterist. B, LTN-16B-3</t>
  </si>
  <si>
    <t>1445675334</t>
  </si>
  <si>
    <t>116</t>
  </si>
  <si>
    <t>741320166</t>
  </si>
  <si>
    <t>Montáž jističů třípólových nn do 25 A ve skříni se signálním kontaktem se zapojením vodičů</t>
  </si>
  <si>
    <t>1068855271</t>
  </si>
  <si>
    <t>Montáž jističů se zapojením vodičů třípólových nn do 25 A ve skříni, se signálním kontaktem</t>
  </si>
  <si>
    <t>https://podminky.urs.cz/item/CS_URS_2023_01/741320166</t>
  </si>
  <si>
    <t>117</t>
  </si>
  <si>
    <t>35822111</t>
  </si>
  <si>
    <t>jistič 1-pólový 16 A vypínací charakteristika B vypínací schopnost 10 kA</t>
  </si>
  <si>
    <t>-1535362555</t>
  </si>
  <si>
    <t>118</t>
  </si>
  <si>
    <t>35822124</t>
  </si>
  <si>
    <t>jistič 1-pólový 16 A vypínací charakteristika C vypínací schopnost 10 kA</t>
  </si>
  <si>
    <t>437186627</t>
  </si>
  <si>
    <t>119</t>
  </si>
  <si>
    <t>35822115</t>
  </si>
  <si>
    <t>jistič 1-pólový 10 A vypínací charakteristika B vypínací schopnost 6 kA</t>
  </si>
  <si>
    <t>703131811</t>
  </si>
  <si>
    <t>120</t>
  </si>
  <si>
    <t>RPC210481355542</t>
  </si>
  <si>
    <t>Páčkový spínač MSO-32-3 In 32 A, Ue 230/400 V a.c., 60/220 V d.c., 3-pól, šířka 3 moduly</t>
  </si>
  <si>
    <t>-1725328418</t>
  </si>
  <si>
    <t>CYKYLO-O 2x2,5</t>
  </si>
  <si>
    <t>121</t>
  </si>
  <si>
    <t>741321013</t>
  </si>
  <si>
    <t>Montáž proudových chráničů dvoupólových nn do 63 A ve skříni se zapojením vodičů</t>
  </si>
  <si>
    <t>-48298286</t>
  </si>
  <si>
    <t>Montáž proudových chráničů se zapojením vodičů dvoupólových nn do 63 A ve skříni</t>
  </si>
  <si>
    <t>https://podminky.urs.cz/item/CS_URS_2023_01/741321013</t>
  </si>
  <si>
    <t>122</t>
  </si>
  <si>
    <t>R35838440T</t>
  </si>
  <si>
    <t>Proudový chránič OFI-40-4-030AC-G In 40 A, Ue 230/400 V a.c., Idn 30 mA, 4-pól, Inc 10 kA, typ AC-G</t>
  </si>
  <si>
    <t>-1659157088</t>
  </si>
  <si>
    <t>123</t>
  </si>
  <si>
    <t>R35838328T.1</t>
  </si>
  <si>
    <t>Proudový chránič s nadproudovou ochranou OLI-10B-1N-030AC-G In 10 A, Ue 230 V a.c., charakteristika, B, Idn 30 mA, 1+N-pól, Icn 10 kA, typ AC-G</t>
  </si>
  <si>
    <t>1612926235</t>
  </si>
  <si>
    <t>124</t>
  </si>
  <si>
    <t>741322011</t>
  </si>
  <si>
    <t>Montáž svodiče bleskových proudů nn typ 1 třípólových impulzní proud do 35 kA se zapojením vodičů</t>
  </si>
  <si>
    <t>-1921920672</t>
  </si>
  <si>
    <t>Montáž přepěťových ochran nn se zapojením vodičů svodiče bleskových proudů – typ 1 třípólových, pro impulsní proud do 35 kA</t>
  </si>
  <si>
    <t>https://podminky.urs.cz/item/CS_URS_2023_01/741322011</t>
  </si>
  <si>
    <t>125</t>
  </si>
  <si>
    <t>R35838361T</t>
  </si>
  <si>
    <t>Kombinovaný svodič bleskových proudů a přepětí SJBC-25E-3-MZS typ 1 + 2, Iimp 25 kA, Uc 350 V a.c.,, Výměnné moduly, se signalizací, jiskřiště, varistor</t>
  </si>
  <si>
    <t>-897448866</t>
  </si>
  <si>
    <t>126</t>
  </si>
  <si>
    <t>741322815</t>
  </si>
  <si>
    <t>Demontáž jistič jednopólový nn do 25 A ze skříně</t>
  </si>
  <si>
    <t>1824804327</t>
  </si>
  <si>
    <t>Demontáž jističů jednopólových nn bez signálního kontaktu do 25 A ze skříně</t>
  </si>
  <si>
    <t>https://podminky.urs.cz/item/CS_URS_2023_01/741322815</t>
  </si>
  <si>
    <t>127</t>
  </si>
  <si>
    <t>741330042</t>
  </si>
  <si>
    <t>Montáž stykač střídavý vestavný třípólový do 25 A se zapojením vodičů</t>
  </si>
  <si>
    <t>1126833896</t>
  </si>
  <si>
    <t>Montáž stykačů nn se zapojením vodičů střídavých vestavných třípólových do 25 A</t>
  </si>
  <si>
    <t>https://podminky.urs.cz/item/CS_URS_2023_01/741330042</t>
  </si>
  <si>
    <t>128</t>
  </si>
  <si>
    <t>R35836642T</t>
  </si>
  <si>
    <t>Instalační stykač RSI-20-11-A230-M Ith 20 A, Uc 230 V a.c., 1x zapínací kontakt, 1x rozpínací, kontakt, s manuálním ovládáním</t>
  </si>
  <si>
    <t>340039227</t>
  </si>
  <si>
    <t>129</t>
  </si>
  <si>
    <t>741372022</t>
  </si>
  <si>
    <t>Montáž svítidlo LED interiérové přisazené nástěnné hranaté nebo kruhové přes 0,09 do 0,36 m2 se zapojením vodičů</t>
  </si>
  <si>
    <t>2127770110</t>
  </si>
  <si>
    <t>Montáž svítidel s integrovaným zdrojem LED se zapojením vodičů interiérových přisazených nástěnných hranatých nebo kruhových, plochy přes 0,09 do 0,36 m2</t>
  </si>
  <si>
    <t>https://podminky.urs.cz/item/CS_URS_2023_01/741372022</t>
  </si>
  <si>
    <t>130</t>
  </si>
  <si>
    <t>34825002</t>
  </si>
  <si>
    <t>svítidlo interiérové stropní přisazené kruhové D 300-450mm 1200-1900lm</t>
  </si>
  <si>
    <t>-1177638661</t>
  </si>
  <si>
    <t>131</t>
  </si>
  <si>
    <t>998741101</t>
  </si>
  <si>
    <t>Přesun hmot tonážní pro silnoproud v objektech v do 6 m</t>
  </si>
  <si>
    <t>-965610593</t>
  </si>
  <si>
    <t>Přesun hmot pro silnoproud stanovený z hmotnosti přesunovaného materiálu vodorovná dopravní vzdálenost do 50 m v objektech výšky do 6 m</t>
  </si>
  <si>
    <t>https://podminky.urs.cz/item/CS_URS_2023_01/998741101</t>
  </si>
  <si>
    <t>132</t>
  </si>
  <si>
    <t>998741181</t>
  </si>
  <si>
    <t>Příplatek k přesunu hmot tonážní 741 prováděný bez použití mechanizace</t>
  </si>
  <si>
    <t>-1741674677</t>
  </si>
  <si>
    <t>Přesun hmot pro silnoproud stanovený z hmotnosti přesunovaného materiálu Příplatek k ceně za přesun prováděný bez použití mechanizace pro jakoukoliv výšku objektu</t>
  </si>
  <si>
    <t>https://podminky.urs.cz/item/CS_URS_2023_01/998741181</t>
  </si>
  <si>
    <t>751</t>
  </si>
  <si>
    <t>Vzduchotechnika</t>
  </si>
  <si>
    <t>133</t>
  </si>
  <si>
    <t>751122032</t>
  </si>
  <si>
    <t>Montáž ventilátoru radiálního nízkotlakého nástěnného protipožárního D přes 100 do 200 mm</t>
  </si>
  <si>
    <t>1879717594</t>
  </si>
  <si>
    <t>Montáž ventilátoru radiálního nízkotlakého nástěnného protipožárního, průměru přes 100 do 200 mm</t>
  </si>
  <si>
    <t>https://podminky.urs.cz/item/CS_URS_2023_01/751122032</t>
  </si>
  <si>
    <t>1"VZT byt 2.07"</t>
  </si>
  <si>
    <t>134</t>
  </si>
  <si>
    <t>42981097</t>
  </si>
  <si>
    <t>trouba spirálně vinutá Pz D 125mm, l=3000mm</t>
  </si>
  <si>
    <t>-6812625</t>
  </si>
  <si>
    <t>135</t>
  </si>
  <si>
    <t>42981936</t>
  </si>
  <si>
    <t>kus kondenzační Pz D 125mm</t>
  </si>
  <si>
    <t>78339218</t>
  </si>
  <si>
    <t>136</t>
  </si>
  <si>
    <t>42981021</t>
  </si>
  <si>
    <t>výfuková hlavice Pz D 125mm</t>
  </si>
  <si>
    <t>-591111631</t>
  </si>
  <si>
    <t>137</t>
  </si>
  <si>
    <t>R1040115404</t>
  </si>
  <si>
    <t>Nástěnný radiální ventilátor se zabudovanou zpětnou klapkou 200m3/h při 200Pa, s doběhem</t>
  </si>
  <si>
    <t>-148461523</t>
  </si>
  <si>
    <t>138</t>
  </si>
  <si>
    <t>751122072</t>
  </si>
  <si>
    <t>Montáž ventilátoru radiálního nízkotlakého podhledového protipožárního D přes 100 do 200 mm</t>
  </si>
  <si>
    <t>-20688231</t>
  </si>
  <si>
    <t>Montáž ventilátoru radiálního nízkotlakého podhledového protipožárního, průměru přes 100 do 200 mm</t>
  </si>
  <si>
    <t>https://podminky.urs.cz/item/CS_URS_2023_01/751122072</t>
  </si>
  <si>
    <t>1"VZT byt 2.06"</t>
  </si>
  <si>
    <t>139</t>
  </si>
  <si>
    <t>R1040116838</t>
  </si>
  <si>
    <t>Stropní radiální ventilátor se zabudovanou zpětnou klapkou 50m3/h při 150Pa, s doběhem</t>
  </si>
  <si>
    <t>1362312139</t>
  </si>
  <si>
    <t>140</t>
  </si>
  <si>
    <t>751510042</t>
  </si>
  <si>
    <t>Vzduchotechnické potrubí z pozinkovaného plechu kruhové spirálně vinutá trouba bez příruby D přes 100 do 200 mm</t>
  </si>
  <si>
    <t>1688732624</t>
  </si>
  <si>
    <t>Vzduchotechnické potrubí z pozinkovaného plechu kruhové, trouba spirálně vinutá bez příruby, průměru přes 100 do 200 mm</t>
  </si>
  <si>
    <t>https://podminky.urs.cz/item/CS_URS_2023_01/751510042</t>
  </si>
  <si>
    <t>141</t>
  </si>
  <si>
    <t>751514762</t>
  </si>
  <si>
    <t>Montáž protidešťové stříšky nebo výfukové hlavice do plechového potrubí kruhové s přírubou D přes 100 do 200 mm</t>
  </si>
  <si>
    <t>2043623770</t>
  </si>
  <si>
    <t>Montáž protidešťové stříšky nebo výfukové hlavice do plechového potrubí kruhové s přírubou, průměru přes 100 do 200 mm</t>
  </si>
  <si>
    <t>https://podminky.urs.cz/item/CS_URS_2023_01/751514762</t>
  </si>
  <si>
    <t>142</t>
  </si>
  <si>
    <t>751581356</t>
  </si>
  <si>
    <t>Protipožární prostup stropem kruhového potrubí D přes 100 do 200 mm</t>
  </si>
  <si>
    <t>-618069014</t>
  </si>
  <si>
    <t>Protipožární ochrana vzduchotechnického potrubí prostup kruhového potrubí stropem, průměru potrubí přes 100 do 200 mm</t>
  </si>
  <si>
    <t>https://podminky.urs.cz/item/CS_URS_2023_01/751581356</t>
  </si>
  <si>
    <t>143</t>
  </si>
  <si>
    <t>998751101</t>
  </si>
  <si>
    <t>Přesun hmot tonážní pro vzduchotechniku v objektech výšky do 12 m</t>
  </si>
  <si>
    <t>1017961801</t>
  </si>
  <si>
    <t>Přesun hmot pro vzduchotechniku stanovený z hmotnosti přesunovaného materiálu vodorovná dopravní vzdálenost do 100 m v objektech výšky do 12 m</t>
  </si>
  <si>
    <t>https://podminky.urs.cz/item/CS_URS_2023_01/998751101</t>
  </si>
  <si>
    <t>144</t>
  </si>
  <si>
    <t>998751181</t>
  </si>
  <si>
    <t>Příplatek k přesunu hmot tonážní 751 prováděný bez použití mechanizace pro jakoukoliv výšku objektu</t>
  </si>
  <si>
    <t>2027499282</t>
  </si>
  <si>
    <t>Přesun hmot pro vzduchotechniku stanovený z hmotnosti přesunovaného materiálu Příplatek k cenám za přesun prováděný bez použití mechanizace pro jakoukoliv výšku objektu</t>
  </si>
  <si>
    <t>https://podminky.urs.cz/item/CS_URS_2023_01/998751181</t>
  </si>
  <si>
    <t>766</t>
  </si>
  <si>
    <t>Konstrukce truhlářské</t>
  </si>
  <si>
    <t>145</t>
  </si>
  <si>
    <t>766111820</t>
  </si>
  <si>
    <t>Demontáž truhlářských stěn dřevěných plných</t>
  </si>
  <si>
    <t>927142033</t>
  </si>
  <si>
    <t>Demontáž dřevěných stěn plných</t>
  </si>
  <si>
    <t>https://podminky.urs.cz/item/CS_URS_2023_01/766111820</t>
  </si>
  <si>
    <t xml:space="preserve">1,705*3,05  "205-206:"</t>
  </si>
  <si>
    <t>146</t>
  </si>
  <si>
    <t>766441822</t>
  </si>
  <si>
    <t>Demontáž parapetních desek dřevěných nebo plastových šířky přes 300 mm délky do 2000 mm</t>
  </si>
  <si>
    <t>-32933226</t>
  </si>
  <si>
    <t>Demontáž parapetních desek dřevěných nebo plastových šířky přes 300 mm, délky přes 1000 do 2000 mm</t>
  </si>
  <si>
    <t>https://podminky.urs.cz/item/CS_URS_2023_01/766441822</t>
  </si>
  <si>
    <t>1+3"2.05, 2.06; 2.12;2.11;2.08"</t>
  </si>
  <si>
    <t>147</t>
  </si>
  <si>
    <t>766441825</t>
  </si>
  <si>
    <t>Demontáž parapetních desek dřevěných nebo plastových šířky přes 300 mm délky přes 2000 mm</t>
  </si>
  <si>
    <t>470630593</t>
  </si>
  <si>
    <t>Demontáž parapetních desek dřevěných nebo plastových šířky přes 300 mm, délky přes 2000 mm</t>
  </si>
  <si>
    <t>https://podminky.urs.cz/item/CS_URS_2023_01/766441825</t>
  </si>
  <si>
    <t>1"2.10"</t>
  </si>
  <si>
    <t>148</t>
  </si>
  <si>
    <t>766622131</t>
  </si>
  <si>
    <t>Montáž plastových oken plochy přes 1 m2 otevíravých v do 1,5 m s rámem do zdiva</t>
  </si>
  <si>
    <t>-553729778</t>
  </si>
  <si>
    <t>Montáž oken plastových včetně montáže rámu plochy přes 1 m2 otevíravých do zdiva, výšky do 1,5 m</t>
  </si>
  <si>
    <t>https://podminky.urs.cz/item/CS_URS_2023_01/766622131</t>
  </si>
  <si>
    <t>1,4*0,8"P13 m.č. 205/206"</t>
  </si>
  <si>
    <t>149</t>
  </si>
  <si>
    <t>R640012</t>
  </si>
  <si>
    <t>Plastové okno s rámem 72mm/81mm 7kom. a křídlem 78mm 7kom., těsnění černé, klika, mikroventilace</t>
  </si>
  <si>
    <t>-1654786891</t>
  </si>
  <si>
    <t>Plastové okno s rámem 72mm/81mm 7kom. a křídlem 78mm 7kom., těsnění černé, klika, mikroventilace
Bližší specifikace ve výpisu výplní otvorů
černý meziskelní teplý rámeček, Ug=0,5W/m2K, 3 těsnění, 1400x800mm
Uw=0,8W/(m2.K) - v referečním rozměru
s vnitřní žaluzii na všech křídlech
- hliníkové lamely š. 25mm - oblé
- celostínící
- bílá barva
- horní profil zakončení úzkými krytkami
- s brzdou</t>
  </si>
  <si>
    <t>150</t>
  </si>
  <si>
    <t>766622132</t>
  </si>
  <si>
    <t>Montáž plastových oken plochy přes 1 m2 otevíravých v do 2,5 m s rámem do zdiva</t>
  </si>
  <si>
    <t>-890489229</t>
  </si>
  <si>
    <t>Montáž oken plastových včetně montáže rámu plochy přes 1 m2 otevíravých do zdiva, výšky přes 1,5 do 2,5 m</t>
  </si>
  <si>
    <t>https://podminky.urs.cz/item/CS_URS_2023_01/766622132</t>
  </si>
  <si>
    <t>3*1,25*1,82+2,38*1,82"okna 3*P9+P10"</t>
  </si>
  <si>
    <t>151</t>
  </si>
  <si>
    <t>R640008</t>
  </si>
  <si>
    <t>okno plastové otevíravé/sklopné dvojsklo přes plochu 1m2 v 1,5-2,5m</t>
  </si>
  <si>
    <t>-1231354188</t>
  </si>
  <si>
    <t>Plastové okno s rámem 72mm/81mm 7kom. a křídlem 78mm 7kom., těsnění černé, klika, mikroventilace
Bližší specifikace ve výpisu výplní otvorů
černý meziskelní teplý rámeček, Ug=0,5W/m2K, 3 těsnění, 1255x1820mm
Uw=0,8W/(m2.K) - v referečním rozměru
s vnitřní žaluzii na všech křídlech
- hliníkové lamely š. 25mm - oblé
- celostínící
- bílá barva
- horní profil zakončení úzkými krytkami
- s brzdou</t>
  </si>
  <si>
    <t>1*3 'Přepočtené koeficientem množství</t>
  </si>
  <si>
    <t>152</t>
  </si>
  <si>
    <t>R640009</t>
  </si>
  <si>
    <t>okno plastové otevíravé/sklopné trojsklo přes plochu 1m2 v 1,5-2,5m</t>
  </si>
  <si>
    <t>1700363284</t>
  </si>
  <si>
    <t>Plastové okno s rámem 72mm/81mm 7kom. a křídlem 78mm 7kom., těsnění černé, klika, mikroventilace
Bližší specifikace ve výpisu výplní otvorů
černý meziskelní teplý rámeček, Ug=0,5W/m2K, 3 těsnění, 2385x1820mm
Uw=0,8W/(m2.K) - v referečním rozměru
s vnitřní žaluzii na všech křídlech
- hliníkové lamely š. 25mm - oblé
- celostínící
- bílá barva
- horní profil zakončení úzkými krytkami
- s brzdou</t>
  </si>
  <si>
    <t>153</t>
  </si>
  <si>
    <t>766629631</t>
  </si>
  <si>
    <t>Montáž těsnění připojovací spáry ostění nebo nadpraží komprimační páskou</t>
  </si>
  <si>
    <t>-688105438</t>
  </si>
  <si>
    <t>Předsazená montáž otvorových výplní dveří utěsnění připojovací spáry ostění nebo nadpraží komprimační páskou</t>
  </si>
  <si>
    <t>https://podminky.urs.cz/item/CS_URS_2023_01/766629631</t>
  </si>
  <si>
    <t>1,4*2+0,8*2"P13 m.č. 205/206"</t>
  </si>
  <si>
    <t>154</t>
  </si>
  <si>
    <t>59071026</t>
  </si>
  <si>
    <t>páska okenní těsnící měkčený pěnový PUR impregnovaná s integrovanou páskou 8-33x58mm</t>
  </si>
  <si>
    <t>-824527628</t>
  </si>
  <si>
    <t>4,4*1,1 'Přepočtené koeficientem množství</t>
  </si>
  <si>
    <t>155</t>
  </si>
  <si>
    <t>766660351</t>
  </si>
  <si>
    <t>Montáž posuvných dveří jednokřídlových průchozí v do 2,5 m a š do 800 mm do pojezdu na stěnu</t>
  </si>
  <si>
    <t>-721368624</t>
  </si>
  <si>
    <t>Montáž dveřních křídel dřevěných nebo plastových posuvných dveří do pojezdu na stěnu výšky do 2,5 m jednokřídlových, průchozí šířky do 800 mm</t>
  </si>
  <si>
    <t>https://podminky.urs.cz/item/CS_URS_2023_01/766660351</t>
  </si>
  <si>
    <t xml:space="preserve">1  "D5P: do 2.07 koupelna"</t>
  </si>
  <si>
    <t>156</t>
  </si>
  <si>
    <t>R55766006</t>
  </si>
  <si>
    <t>Vnitřní posuvné dveřní křídlo, pravé, 700x2000mm, bez obložkové zárubně s dorazovým hranolem</t>
  </si>
  <si>
    <t>945372302</t>
  </si>
  <si>
    <t>157</t>
  </si>
  <si>
    <t>766662811</t>
  </si>
  <si>
    <t>Demontáž dveřních prahů u dveří jednokřídlových k opětovnému použití</t>
  </si>
  <si>
    <t>-930560521</t>
  </si>
  <si>
    <t>Demontáž dveřních konstrukcí k opětovnému použití prahů dveří jednokřídlových</t>
  </si>
  <si>
    <t>https://podminky.urs.cz/item/CS_URS_2023_01/766662811</t>
  </si>
  <si>
    <t>1 "207:"</t>
  </si>
  <si>
    <t>158</t>
  </si>
  <si>
    <t>766694116</t>
  </si>
  <si>
    <t>Montáž parapetních desek dřevěných nebo plastových š do 30 cm</t>
  </si>
  <si>
    <t>-1349977582</t>
  </si>
  <si>
    <t>Montáž ostatních truhlářských konstrukcí parapetních desek dřevěných nebo plastových šířky do 300 mm</t>
  </si>
  <si>
    <t>https://podminky.urs.cz/item/CS_URS_2023_01/766694116</t>
  </si>
  <si>
    <t xml:space="preserve">1,4+3*1,4+2,4  "P13+P9+P10"</t>
  </si>
  <si>
    <t>159</t>
  </si>
  <si>
    <t>60794103</t>
  </si>
  <si>
    <t>parapet dřevotřískový vnitřní povrch laminátový š 300mm</t>
  </si>
  <si>
    <t>691958617</t>
  </si>
  <si>
    <t>160</t>
  </si>
  <si>
    <t>998766181</t>
  </si>
  <si>
    <t>Příplatek k přesunu hmot tonážní 766 prováděný bez použití mechanizace</t>
  </si>
  <si>
    <t>-2081416756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</si>
  <si>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</si>
  <si>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https://podminky.urs.cz/item/CS_URS_2023_01/998766181</t>
  </si>
  <si>
    <t>771</t>
  </si>
  <si>
    <t>Podlahy z dlaždic</t>
  </si>
  <si>
    <t>161</t>
  </si>
  <si>
    <t>771111011</t>
  </si>
  <si>
    <t>Vysátí podkladu před pokládkou dlažby</t>
  </si>
  <si>
    <t>-1663213959</t>
  </si>
  <si>
    <t>Příprava podkladu před provedením dlažby vysátí podlah</t>
  </si>
  <si>
    <t>https://podminky.urs.cz/item/CS_URS_2023_01/771111011</t>
  </si>
  <si>
    <t xml:space="preserve">1*1,7  "206:"</t>
  </si>
  <si>
    <t xml:space="preserve">1,36*3,27  "207:"</t>
  </si>
  <si>
    <t xml:space="preserve">0,89*1,525  "205:"</t>
  </si>
  <si>
    <t>162</t>
  </si>
  <si>
    <t>771121011</t>
  </si>
  <si>
    <t>Nátěr penetrační na podlahu</t>
  </si>
  <si>
    <t>-83004216</t>
  </si>
  <si>
    <t>Příprava podkladu před provedením dlažby nátěr penetrační na podlahu</t>
  </si>
  <si>
    <t>https://podminky.urs.cz/item/CS_URS_2023_01/771121011</t>
  </si>
  <si>
    <t>163</t>
  </si>
  <si>
    <t>771474112</t>
  </si>
  <si>
    <t>Montáž soklů z dlaždic keramických rovných flexibilní lepidlo v přes 65 do 90 mm</t>
  </si>
  <si>
    <t>1408047954</t>
  </si>
  <si>
    <t>Montáž soklů z dlaždic keramických lepených flexibilním lepidlem rovných, výšky přes 65 do 90 mm</t>
  </si>
  <si>
    <t>https://podminky.urs.cz/item/CS_URS_2023_01/771474112</t>
  </si>
  <si>
    <t>1,5*2+1*2-0,7"2.05"</t>
  </si>
  <si>
    <t>164</t>
  </si>
  <si>
    <t>59761338</t>
  </si>
  <si>
    <t>sokl-dlažba keramická slinutá hladká do interiéru i exteriéru 445x85mm</t>
  </si>
  <si>
    <t>-843777655</t>
  </si>
  <si>
    <t>4,3*2,475 'Přepočtené koeficientem množství</t>
  </si>
  <si>
    <t>165</t>
  </si>
  <si>
    <t>771574111</t>
  </si>
  <si>
    <t>Montáž podlah keramických hladkých lepených flexibilním lepidlem do 9 ks/m2</t>
  </si>
  <si>
    <t>-213780585</t>
  </si>
  <si>
    <t>Montáž podlah z dlaždic keramických lepených flexibilním lepidlem maloformátových hladkých přes 6 do 9 ks/m2</t>
  </si>
  <si>
    <t>https://podminky.urs.cz/item/CS_URS_2023_01/771574111</t>
  </si>
  <si>
    <t>166</t>
  </si>
  <si>
    <t>59761011</t>
  </si>
  <si>
    <t>dlažba keramická slinutá hladká do interiéru i exteriéru do 9ks/m2</t>
  </si>
  <si>
    <t>755834403</t>
  </si>
  <si>
    <t>7,504*1,1 'Přepočtené koeficientem množství</t>
  </si>
  <si>
    <t>167</t>
  </si>
  <si>
    <t>771591115</t>
  </si>
  <si>
    <t>Podlahy spárování silikonem</t>
  </si>
  <si>
    <t>-757359504</t>
  </si>
  <si>
    <t>Podlahy - dokončovací práce spárování silikonem</t>
  </si>
  <si>
    <t>https://podminky.urs.cz/item/CS_URS_2023_01/771591115</t>
  </si>
  <si>
    <t xml:space="preserve">1*2+1,7*2  "206:"</t>
  </si>
  <si>
    <t xml:space="preserve">1,36*2+2*3,27  "207:"</t>
  </si>
  <si>
    <t xml:space="preserve">0,89*2+2*1,525  "205:"</t>
  </si>
  <si>
    <t>168</t>
  </si>
  <si>
    <t>771591221</t>
  </si>
  <si>
    <t>Izolace podlah fólií celoplošně lepená</t>
  </si>
  <si>
    <t>826086717</t>
  </si>
  <si>
    <t>Izolace podlahy pod dlažbu fólií v pásech celoplošně lepená</t>
  </si>
  <si>
    <t>https://podminky.urs.cz/item/CS_URS_2023_01/771591221</t>
  </si>
  <si>
    <t>169</t>
  </si>
  <si>
    <t>771591264</t>
  </si>
  <si>
    <t>Izolace těsnícími pásy mezi podlahou a stěnou</t>
  </si>
  <si>
    <t>1162328201</t>
  </si>
  <si>
    <t>Izolace podlahy pod dlažbu těsnícími izolačními pásy mezi podlahou a stěnu</t>
  </si>
  <si>
    <t>https://podminky.urs.cz/item/CS_URS_2023_01/771591264</t>
  </si>
  <si>
    <t xml:space="preserve">1*2+2*1,7  "206:"</t>
  </si>
  <si>
    <t>170</t>
  </si>
  <si>
    <t>771592011</t>
  </si>
  <si>
    <t>Čištění vnitřních ploch podlah nebo schodišť po položení dlažby chemickými prostředky</t>
  </si>
  <si>
    <t>956638044</t>
  </si>
  <si>
    <t>Čištění vnitřních ploch po položení dlažby podlah nebo schodišť chemickými prostředky</t>
  </si>
  <si>
    <t>https://podminky.urs.cz/item/CS_URS_2023_01/771592011</t>
  </si>
  <si>
    <t>171</t>
  </si>
  <si>
    <t>998771101</t>
  </si>
  <si>
    <t>Přesun hmot tonážní pro podlahy z dlaždic v objektech v do 6 m</t>
  </si>
  <si>
    <t>1930984196</t>
  </si>
  <si>
    <t>Přesun hmot pro podlahy z dlaždic stanovený z hmotnosti přesunovaného materiálu vodorovná dopravní vzdálenost do 50 m v objektech výšky do 6 m</t>
  </si>
  <si>
    <t>https://podminky.urs.cz/item/CS_URS_2023_01/998771101</t>
  </si>
  <si>
    <t>172</t>
  </si>
  <si>
    <t>998771181</t>
  </si>
  <si>
    <t>Příplatek k přesunu hmot tonážní 771 prováděný bez použití mechanizace</t>
  </si>
  <si>
    <t>-2066244191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</si>
  <si>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</si>
  <si>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https://podminky.urs.cz/item/CS_URS_2023_01/998771181</t>
  </si>
  <si>
    <t>781</t>
  </si>
  <si>
    <t>Dokončovací práce - obklady</t>
  </si>
  <si>
    <t>173</t>
  </si>
  <si>
    <t>781111011</t>
  </si>
  <si>
    <t>Ometení (oprášení) stěny při přípravě podkladu</t>
  </si>
  <si>
    <t>1776940104</t>
  </si>
  <si>
    <t>Příprava podkladu před provedením obkladu oprášení (ometení) stěny</t>
  </si>
  <si>
    <t>https://podminky.urs.cz/item/CS_URS_2023_01/781111011</t>
  </si>
  <si>
    <t xml:space="preserve">3,95*1,5+0,2*1  "206:"</t>
  </si>
  <si>
    <t xml:space="preserve">2*3,15*2+1,36*2*2-1*0,7*2,0  "207:"</t>
  </si>
  <si>
    <t xml:space="preserve">(1+2,425)*0,6  "208 - kuch. linka:"</t>
  </si>
  <si>
    <t>174</t>
  </si>
  <si>
    <t>781121011</t>
  </si>
  <si>
    <t>Nátěr penetrační na stěnu</t>
  </si>
  <si>
    <t>-460705381</t>
  </si>
  <si>
    <t>Příprava podkladu před provedením obkladu nátěr penetrační na stěnu</t>
  </si>
  <si>
    <t>https://podminky.urs.cz/item/CS_URS_2023_01/781121011</t>
  </si>
  <si>
    <t>175</t>
  </si>
  <si>
    <t>781131112</t>
  </si>
  <si>
    <t>Izolace pod obklad nátěrem nebo stěrkou ve dvou vrstvách</t>
  </si>
  <si>
    <t>-740667370</t>
  </si>
  <si>
    <t>Izolace stěny pod obklad izolace nátěrem nebo stěrkou ve dvou vrstvách</t>
  </si>
  <si>
    <t>https://podminky.urs.cz/item/CS_URS_2023_01/781131112</t>
  </si>
  <si>
    <t>176</t>
  </si>
  <si>
    <t>781151031</t>
  </si>
  <si>
    <t>Celoplošné vyrovnání podkladu stěrkou tl 3 mm</t>
  </si>
  <si>
    <t>-1667960795</t>
  </si>
  <si>
    <t>Příprava podkladu před provedením obkladu celoplošné vyrovnání podkladu stěrkou, tloušťky 3 mm</t>
  </si>
  <si>
    <t>https://podminky.urs.cz/item/CS_URS_2023_01/781151031</t>
  </si>
  <si>
    <t>177</t>
  </si>
  <si>
    <t>781161021</t>
  </si>
  <si>
    <t>Montáž profilu ukončujícího rohového nebo vanového</t>
  </si>
  <si>
    <t>-1882873205</t>
  </si>
  <si>
    <t>Příprava podkladu před provedením obkladu montáž profilu ukončujícího profilu rohového, vanového</t>
  </si>
  <si>
    <t>https://podminky.urs.cz/item/CS_URS_2023_01/781161021</t>
  </si>
  <si>
    <t xml:space="preserve">3  "2.NP:"</t>
  </si>
  <si>
    <t xml:space="preserve">3,95  "206:"</t>
  </si>
  <si>
    <t xml:space="preserve">8,16  "207:"</t>
  </si>
  <si>
    <t xml:space="preserve">(1+2,425)  "208:"</t>
  </si>
  <si>
    <t>178</t>
  </si>
  <si>
    <t>59054132</t>
  </si>
  <si>
    <t>profil ukončovací pro vnější hrany obkladů hliník leskle eloxovaný chromem 8x2500mm</t>
  </si>
  <si>
    <t>-929704326</t>
  </si>
  <si>
    <t>18,535*1,1 'Přepočtené koeficientem množství</t>
  </si>
  <si>
    <t>179</t>
  </si>
  <si>
    <t>781474112</t>
  </si>
  <si>
    <t>Montáž obkladů vnitřních keramických hladkých přes 9 do 12 ks/m2 lepených flexibilním lepidlem</t>
  </si>
  <si>
    <t>2104629324</t>
  </si>
  <si>
    <t>Montáž obkladů vnitřních stěn z dlaždic keramických lepených flexibilním lepidlem maloformátových hladkých přes 9 do 12 ks/m2</t>
  </si>
  <si>
    <t>https://podminky.urs.cz/item/CS_URS_2023_01/781474112</t>
  </si>
  <si>
    <t>180</t>
  </si>
  <si>
    <t>59761026</t>
  </si>
  <si>
    <t>obklad keramický hladký do 12ks/m2</t>
  </si>
  <si>
    <t>-1037618344</t>
  </si>
  <si>
    <t>24,82*1,1 'Přepočtené koeficientem množství</t>
  </si>
  <si>
    <t>181</t>
  </si>
  <si>
    <t>781495115</t>
  </si>
  <si>
    <t>Spárování vnitřních obkladů silikonem</t>
  </si>
  <si>
    <t>21172008</t>
  </si>
  <si>
    <t>Obklad - dokončující práce ostatní práce spárování silikonem</t>
  </si>
  <si>
    <t>https://podminky.urs.cz/item/CS_URS_2023_01/781495115</t>
  </si>
  <si>
    <t>4*1,5"2.06"</t>
  </si>
  <si>
    <t>4*2"2.07"</t>
  </si>
  <si>
    <t>182</t>
  </si>
  <si>
    <t>998781101</t>
  </si>
  <si>
    <t>Přesun hmot tonážní pro obklady keramické v objektech v do 6 m</t>
  </si>
  <si>
    <t>234097761</t>
  </si>
  <si>
    <t>Přesun hmot pro obklady keramické stanovený z hmotnosti přesunovaného materiálu vodorovná dopravní vzdálenost do 50 m v objektech výšky do 6 m</t>
  </si>
  <si>
    <t>https://podminky.urs.cz/item/CS_URS_2023_01/998781101</t>
  </si>
  <si>
    <t>183</t>
  </si>
  <si>
    <t>998781181</t>
  </si>
  <si>
    <t>Příplatek k přesunu hmot tonážní 781 prováděný bez použití mechanizace</t>
  </si>
  <si>
    <t>-616854914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</si>
  <si>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</si>
  <si>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https://podminky.urs.cz/item/CS_URS_2023_01/998781181</t>
  </si>
  <si>
    <t>783</t>
  </si>
  <si>
    <t>Dokončovací práce - nátěry</t>
  </si>
  <si>
    <t>184</t>
  </si>
  <si>
    <t>783101403</t>
  </si>
  <si>
    <t>Oprášení podkladu truhlářských konstrukcí před provedením nátěru</t>
  </si>
  <si>
    <t>1502860844</t>
  </si>
  <si>
    <t>Příprava podkladu truhlářských konstrukcí před provedením nátěru oprášení</t>
  </si>
  <si>
    <t>https://podminky.urs.cz/item/CS_URS_2023_01/783101403</t>
  </si>
  <si>
    <t>5*0,9*2"dveře"</t>
  </si>
  <si>
    <t>1*0,7*2"dveře"</t>
  </si>
  <si>
    <t>1*0,5*2*2+1*1*0,5"záruběň zdi 0,5m"</t>
  </si>
  <si>
    <t>2*0,18*2+2*1*0,18"záruběň příčky 0,15"</t>
  </si>
  <si>
    <t>2*0,35*2+2*1*0,35"zárubeň zdi 0,3m"</t>
  </si>
  <si>
    <t>1*0,18*2+1*0,8*0,15"WC"</t>
  </si>
  <si>
    <t>185</t>
  </si>
  <si>
    <t>783114101</t>
  </si>
  <si>
    <t>Základní jednonásobný syntetický nátěr truhlářských konstrukcí</t>
  </si>
  <si>
    <t>-432469387</t>
  </si>
  <si>
    <t>Základní nátěr truhlářských konstrukcí jednonásobný syntetický</t>
  </si>
  <si>
    <t>https://podminky.urs.cz/item/CS_URS_2023_01/783114101</t>
  </si>
  <si>
    <t>186</t>
  </si>
  <si>
    <t>783118211</t>
  </si>
  <si>
    <t>Lakovací dvojnásobný syntetický nátěr truhlářských konstrukcí s mezibroušením</t>
  </si>
  <si>
    <t>-1462822872</t>
  </si>
  <si>
    <t>Lakovací nátěr truhlářských konstrukcí dvojnásobný s mezibroušením syntetický</t>
  </si>
  <si>
    <t>https://podminky.urs.cz/item/CS_URS_2023_01/783118211</t>
  </si>
  <si>
    <t>784</t>
  </si>
  <si>
    <t>Dokončovací práce - malby a tapety</t>
  </si>
  <si>
    <t>187</t>
  </si>
  <si>
    <t>784111001</t>
  </si>
  <si>
    <t>Oprášení (ometení ) podkladu v místnostech v do 3,80 m</t>
  </si>
  <si>
    <t>-1778132744</t>
  </si>
  <si>
    <t>Oprášení (ometení) podkladu v místnostech výšky do 3,80 m</t>
  </si>
  <si>
    <t>https://podminky.urs.cz/item/CS_URS_2023_01/784111001</t>
  </si>
  <si>
    <t>1,48+1,55+4,45+12,95+7,12+20,81+22,31+21,98"byt 2.05 až 2.12"</t>
  </si>
  <si>
    <t>(3,3*2+3,75*2)*3,05-0,9*2-1,29*1,5"2.08"</t>
  </si>
  <si>
    <t>(3,75*2+1,96*2)*3,05-3*0,9*2+0,7*2"2.09"</t>
  </si>
  <si>
    <t>(5,37*2+3,85*2)*3,05-2,42*1,5-2*0,9*2"2.10"</t>
  </si>
  <si>
    <t>(4,46*2+4,95*2)*3,05-0,9*2-1,29*1,5"2.11"</t>
  </si>
  <si>
    <t>(4,3*2+4,95*2)*3,05-0,9*2-1,29*1,5"2.12"</t>
  </si>
  <si>
    <t>(1,52*2+0,89*2)*(3-1,5)+(1,52*2+0,89*2)*3+(1,36*2+3,34*2)*(3-1,8)"2,06+2,05+2,07"</t>
  </si>
  <si>
    <t>188</t>
  </si>
  <si>
    <t>784181111</t>
  </si>
  <si>
    <t>Základní silikátová jednonásobná bezbarvá penetrace podkladu v místnostech v do 3,80 m</t>
  </si>
  <si>
    <t>-551438560</t>
  </si>
  <si>
    <t>Penetrace podkladu jednonásobná základní silikátová bezbarvá v místnostech výšky do 3,80 m</t>
  </si>
  <si>
    <t>https://podminky.urs.cz/item/CS_URS_2023_01/784181111</t>
  </si>
  <si>
    <t>189</t>
  </si>
  <si>
    <t>784191001</t>
  </si>
  <si>
    <t>Čištění vnitřních ploch oken nebo balkonových dveří jednoduchých po provedení malířských prací</t>
  </si>
  <si>
    <t>1798370896</t>
  </si>
  <si>
    <t>Čištění vnitřních ploch hrubý úklid po provedení malířských prací omytím oken nebo balkonových dveří jednoduchých</t>
  </si>
  <si>
    <t>https://podminky.urs.cz/item/CS_URS_2023_01/784191001</t>
  </si>
  <si>
    <t>4*1,25*1,82+1*2,4*1,82+1*1,4</t>
  </si>
  <si>
    <t>190</t>
  </si>
  <si>
    <t>784191005</t>
  </si>
  <si>
    <t>Čištění vnitřních ploch dveří nebo vrat po provedení malířských prací</t>
  </si>
  <si>
    <t>847220701</t>
  </si>
  <si>
    <t>Čištění vnitřních ploch hrubý úklid po provedení malířských prací omytím dveří nebo vrat</t>
  </si>
  <si>
    <t>https://podminky.urs.cz/item/CS_URS_2023_01/784191005</t>
  </si>
  <si>
    <t>0,9*2*2*4+0,7*2*2*1</t>
  </si>
  <si>
    <t>191</t>
  </si>
  <si>
    <t>784191007</t>
  </si>
  <si>
    <t>Čištění vnitřních ploch podlah po provedení malířských prací</t>
  </si>
  <si>
    <t>-891694892</t>
  </si>
  <si>
    <t>Čištění vnitřních ploch hrubý úklid po provedení malířských prací omytím podlah</t>
  </si>
  <si>
    <t>https://podminky.urs.cz/item/CS_URS_2023_01/784191007</t>
  </si>
  <si>
    <t>192</t>
  </si>
  <si>
    <t>784211101</t>
  </si>
  <si>
    <t>Dvojnásobné bílé malby ze směsí za mokra výborně oděruvzdorných v místnostech v do 3,80 m</t>
  </si>
  <si>
    <t>-518392725</t>
  </si>
  <si>
    <t>Malby z malířských směsí oděruvzdorných za mokra dvojnásobné, bílé za mokra oděruvzdorné výborně v místnostech výšky do 3,80 m</t>
  </si>
  <si>
    <t>https://podminky.urs.cz/item/CS_URS_2023_01/784211101</t>
  </si>
  <si>
    <t>JARO-03 - společné prostory a práce nezlepšující hodnotu bytu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</si>
  <si>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</si>
  <si>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</si>
  <si>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</si>
  <si>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 xml:space="preserve">    711 - Izolace proti vodě, vlhkosti a plynům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</si>
  <si>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</si>
  <si>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</si>
  <si>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</si>
  <si>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</si>
  <si>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776 - Podlahy povlakové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</si>
  <si>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</si>
  <si>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</si>
  <si>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</si>
  <si>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</si>
  <si>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</si>
  <si>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</si>
  <si>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>Úpravy povrchů, podlahy a osazování výplní</t>
  </si>
  <si>
    <t>611142001</t>
  </si>
  <si>
    <t>Potažení vnitřních stropů sklovláknitým pletivem vtlačeným do tenkovrstvé hmoty</t>
  </si>
  <si>
    <t>1369301506</t>
  </si>
  <si>
    <t>Potažení vnitřních ploch pletivem v ploše nebo pruzích, na plném podkladu sklovláknitým vtlačením do tmelu stropů</t>
  </si>
  <si>
    <t>https://podminky.urs.cz/item/CS_URS_2023_01/611142001</t>
  </si>
  <si>
    <t>611321131</t>
  </si>
  <si>
    <t>Potažení vnitřních rovných stropů vápenocementovým štukem tloušťky do 3 mm</t>
  </si>
  <si>
    <t>1000504330</t>
  </si>
  <si>
    <t>Potažení vnitřních ploch vápenocementovým štukem tloušťky do 3 mm vodorovných konstrukcí stropů rovných</t>
  </si>
  <si>
    <t>https://podminky.urs.cz/item/CS_URS_2023_01/611321131</t>
  </si>
  <si>
    <t>612135101</t>
  </si>
  <si>
    <t>Hrubá výplň rýh ve stěnách maltou jakékoli šířky rýhy</t>
  </si>
  <si>
    <t>432474818</t>
  </si>
  <si>
    <t>Hrubá výplň rýh maltou jakékoli šířky rýhy ve stěnách</t>
  </si>
  <si>
    <t>https://podminky.urs.cz/item/CS_URS_2023_01/612135101</t>
  </si>
  <si>
    <t>(50+60)*0,03+100*0,05+20*0,07"EE+SLB"</t>
  </si>
  <si>
    <t>0,25*0,25*2"VZT</t>
  </si>
  <si>
    <t>7*0,07+2*0,1+5*0,15"ZTI"</t>
  </si>
  <si>
    <t>612142001</t>
  </si>
  <si>
    <t>Potažení vnitřních stěn sklovláknitým pletivem vtlačeným do tenkovrstvé hmoty</t>
  </si>
  <si>
    <t>117293955</t>
  </si>
  <si>
    <t>Potažení vnitřních ploch pletivem v ploše nebo pruzích, na plném podkladu sklovláknitým vtlačením do tmelu stěn</t>
  </si>
  <si>
    <t>https://podminky.urs.cz/item/CS_URS_2023_01/612142001</t>
  </si>
  <si>
    <t>612321131</t>
  </si>
  <si>
    <t>Potažení vnitřních stěn vápenocementovým štukem tloušťky do 3 mm</t>
  </si>
  <si>
    <t>141472758</t>
  </si>
  <si>
    <t>Potažení vnitřních ploch vápenocementovým štukem tloušťky do 3 mm svislých konstrukcí stěn</t>
  </si>
  <si>
    <t>https://podminky.urs.cz/item/CS_URS_2023_01/612321131</t>
  </si>
  <si>
    <t>612325302</t>
  </si>
  <si>
    <t>Vápenocementová štuková omítka ostění nebo nadpraží</t>
  </si>
  <si>
    <t>633639459</t>
  </si>
  <si>
    <t>Vápenocementová omítka ostění nebo nadpraží štuková</t>
  </si>
  <si>
    <t>https://podminky.urs.cz/item/CS_URS_2023_01/612325302</t>
  </si>
  <si>
    <t xml:space="preserve">1,4*0,2+0,8*0,2*2  "205/206-P13:"</t>
  </si>
  <si>
    <t>632481215</t>
  </si>
  <si>
    <t>Separační vrstva z geotextilie</t>
  </si>
  <si>
    <t>-421130288</t>
  </si>
  <si>
    <t>Separační vrstva k oddělení podlahových vrstev z geotextilie</t>
  </si>
  <si>
    <t>https://podminky.urs.cz/item/CS_URS_2023_01/632481215</t>
  </si>
  <si>
    <t>Ostatní konstrukce a práce, bourání</t>
  </si>
  <si>
    <t>952901111</t>
  </si>
  <si>
    <t>Vyčištění budov bytové a občanské výstavby při výšce podlaží do 4 m</t>
  </si>
  <si>
    <t>-1901627514</t>
  </si>
  <si>
    <t>Vyčištění budov nebo objektů před předáním do užívání budov bytové nebo občanské výstavby, světlé výšky podlaží do 4 m</t>
  </si>
  <si>
    <t>https://podminky.urs.cz/item/CS_URS_2023_01/952901111</t>
  </si>
  <si>
    <t>14,31+3,1+2,67+5,32+1,48+1,55+4,45+12,95+7,12+20,81+22,31+21,98+13,65+7,83"2NP"</t>
  </si>
  <si>
    <t>962031132</t>
  </si>
  <si>
    <t>Bourání příček z cihel pálených na MVC tl do 100 mm</t>
  </si>
  <si>
    <t>-587751645</t>
  </si>
  <si>
    <t>Bourání příček z cihel, tvárnic nebo příčkovek z cihel pálených, plných nebo dutých na maltu vápennou nebo vápenocementovou, tl. do 100 mm</t>
  </si>
  <si>
    <t>https://podminky.urs.cz/item/CS_URS_2023_01/962031132</t>
  </si>
  <si>
    <t>2*0,6+0,8*0,6"obezdívka vany 2.07"</t>
  </si>
  <si>
    <t>965043431</t>
  </si>
  <si>
    <t>Bourání podkladů pod dlažby betonových s potěrem nebo teracem tl do 150 mm pl do 4 m2</t>
  </si>
  <si>
    <t>m3</t>
  </si>
  <si>
    <t>2097854279</t>
  </si>
  <si>
    <t>Bourání mazanin betonových s potěrem nebo teracem tl. do 150 mm, plochy do 4 m2</t>
  </si>
  <si>
    <t>https://podminky.urs.cz/item/CS_URS_2023_01/965043431</t>
  </si>
  <si>
    <t xml:space="preserve">1,525*0,89*0,15  "205:"</t>
  </si>
  <si>
    <t>965081112</t>
  </si>
  <si>
    <t>Bourání dlažby z dlaždic půdních pl do 1 m2</t>
  </si>
  <si>
    <t>76740045</t>
  </si>
  <si>
    <t>Bourání podlah z dlaždic bez podkladního lože nebo mazaniny, s jakoukoliv výplní spár půdních, plochy do 1 m2</t>
  </si>
  <si>
    <t>https://podminky.urs.cz/item/CS_URS_2023_01/965081112</t>
  </si>
  <si>
    <t>2"VZT byt"</t>
  </si>
  <si>
    <t>965081223</t>
  </si>
  <si>
    <t>Bourání podlah z dlaždic keramických nebo xylolitových tl přes 10 mm plochy přes 1 m2</t>
  </si>
  <si>
    <t>-1757473723</t>
  </si>
  <si>
    <t>Bourání podlah z dlaždic bez podkladního lože nebo mazaniny, s jakoukoliv výplní spár keramických nebo xylolitových tl. přes 10 mm plochy přes 1 m2</t>
  </si>
  <si>
    <t>https://podminky.urs.cz/item/CS_URS_2023_01/965081223</t>
  </si>
  <si>
    <t xml:space="preserve">1,36*3,27  "207 - koupelna:"</t>
  </si>
  <si>
    <t>965082933</t>
  </si>
  <si>
    <t>Odstranění násypů pod podlahami tl do 200 mm pl přes 2 m2</t>
  </si>
  <si>
    <t>-1482099369</t>
  </si>
  <si>
    <t>Odstranění násypu pod podlahami nebo ochranného násypu na střechách tl. do 200 mm, plochy přes 2 m2</t>
  </si>
  <si>
    <t>https://podminky.urs.cz/item/CS_URS_2023_01/965082933</t>
  </si>
  <si>
    <t>1,48*0,15+4,45*0,15 + 1,55*0,15+12,95*0,15+7,12*0,15"2,05+2.07+2.05+2,08+2,09"</t>
  </si>
  <si>
    <t>965083121</t>
  </si>
  <si>
    <t>Odstranění násypů pod podlahami mezi trámy tl do 200 mm pl do 2 m2</t>
  </si>
  <si>
    <t>-1054252858</t>
  </si>
  <si>
    <t>Odstranění násypu mezi stropními trámy tl. do 200 mm, plochy do 2 m2</t>
  </si>
  <si>
    <t>https://podminky.urs.cz/item/CS_URS_2023_01/965083121</t>
  </si>
  <si>
    <t>2*0,25*0,25*0,2"VZT byt"</t>
  </si>
  <si>
    <t>968062244</t>
  </si>
  <si>
    <t>Vybourání dřevěných rámů oken jednoduchých včetně křídel pl do 1 m2</t>
  </si>
  <si>
    <t>1582879820</t>
  </si>
  <si>
    <t>Vybourání dřevěných rámů oken s křídly, dveřních zárubní, vrat, stěn, ostění nebo obkladů rámů oken s křídly jednoduchých, plochy do 1 m2</t>
  </si>
  <si>
    <t>https://podminky.urs.cz/item/CS_URS_2023_01/968062244</t>
  </si>
  <si>
    <t xml:space="preserve">4  "205/206:"</t>
  </si>
  <si>
    <t>968062355</t>
  </si>
  <si>
    <t>Vybourání dřevěných rámů oken dvojitých včetně křídel pl do 2 m2</t>
  </si>
  <si>
    <t>-1406583184</t>
  </si>
  <si>
    <t>Vybourání dřevěných rámů oken s křídly, dveřních zárubní, vrat, stěn, ostění nebo obkladů rámů oken s křídly dvojitých, plochy do 2 m2</t>
  </si>
  <si>
    <t>https://podminky.urs.cz/item/CS_URS_2023_01/968062355</t>
  </si>
  <si>
    <t xml:space="preserve">1,4*0,8  "205/206:"</t>
  </si>
  <si>
    <t>840826988</t>
  </si>
  <si>
    <t>1,4*1,2"2.06"</t>
  </si>
  <si>
    <t>968062356</t>
  </si>
  <si>
    <t>Vybourání dřevěných rámů oken dvojitých včetně křídel pl do 4 m2</t>
  </si>
  <si>
    <t>1403743202</t>
  </si>
  <si>
    <t>Vybourání dřevěných rámů oken s křídly, dveřních zárubní, vrat, stěn, ostění nebo obkladů rámů oken s křídly dvojitých, plochy do 4 m2</t>
  </si>
  <si>
    <t>https://podminky.urs.cz/item/CS_URS_2023_01/968062356</t>
  </si>
  <si>
    <t>3*1,255*1,82"okna P9"</t>
  </si>
  <si>
    <t>968062357</t>
  </si>
  <si>
    <t>Vybourání dřevěných rámů oken dvojitých včetně křídel pl přes 4 m2</t>
  </si>
  <si>
    <t>1199053819</t>
  </si>
  <si>
    <t>Vybourání dřevěných rámů oken s křídly, dveřních zárubní, vrat, stěn, ostění nebo obkladů rámů oken s křídly dvojitých, plochy přes 4 m2</t>
  </si>
  <si>
    <t>https://podminky.urs.cz/item/CS_URS_2023_01/968062357</t>
  </si>
  <si>
    <t>2,38*1,82"okno P10"</t>
  </si>
  <si>
    <t>968062455</t>
  </si>
  <si>
    <t>Vybourání dřevěných dveřních zárubní pl do 2 m2</t>
  </si>
  <si>
    <t>-256574863</t>
  </si>
  <si>
    <t>Vybourání dřevěných rámů oken s křídly, dveřních zárubní, vrat, stěn, ostění nebo obkladů dveřních zárubní, plochy do 2 m2</t>
  </si>
  <si>
    <t>https://podminky.urs.cz/item/CS_URS_2023_01/968062455</t>
  </si>
  <si>
    <t xml:space="preserve">0,86*2,02  "206:"</t>
  </si>
  <si>
    <t>969021112</t>
  </si>
  <si>
    <t>Vybourání vnitřního litinového potrubí do DN 100</t>
  </si>
  <si>
    <t>692949861</t>
  </si>
  <si>
    <t>Vybourání vnitřního potrubí včetně vysekání drážky litinového do DN 100</t>
  </si>
  <si>
    <t>https://podminky.urs.cz/item/CS_URS_2023_01/969021112</t>
  </si>
  <si>
    <t xml:space="preserve">6  "206:"</t>
  </si>
  <si>
    <t>969031111</t>
  </si>
  <si>
    <t>Vybourání vnitřního ocelového potrubí do DN 50</t>
  </si>
  <si>
    <t>-642094112</t>
  </si>
  <si>
    <t>Vybourání vnitřního potrubí včetně vysekání drážky ocelového do DN 50</t>
  </si>
  <si>
    <t>https://podminky.urs.cz/item/CS_URS_2023_01/969031111</t>
  </si>
  <si>
    <t>10"2.05, 2.06"</t>
  </si>
  <si>
    <t>972033161</t>
  </si>
  <si>
    <t>Vybourání otvorů v klenbách z cihel pl do 0,0225 m2 tl do 300 mm</t>
  </si>
  <si>
    <t>-759600235</t>
  </si>
  <si>
    <t>Vybourání otvorů v klenbách z cihel bez odstranění podlahy a násypu, plochy do 0,0225 m2, tl. do 300 mm</t>
  </si>
  <si>
    <t>https://podminky.urs.cz/item/CS_URS_2023_01/972033161</t>
  </si>
  <si>
    <t>972044351</t>
  </si>
  <si>
    <t>Vybourání otvorů ve stropech nebo klenbách z dutých tvárnic pl do 0,25 m2 tl přes 100 mm</t>
  </si>
  <si>
    <t>-1436713428</t>
  </si>
  <si>
    <t>Vybourání otvorů ve stropech nebo klenbách z dutých tvárnic bez odstranění podlahy a násypu, plochy do 0,25 m2, tl. přes 100 mm</t>
  </si>
  <si>
    <t>https://podminky.urs.cz/item/CS_URS_2023_01/972044351</t>
  </si>
  <si>
    <t>4"EE"</t>
  </si>
  <si>
    <t>973031151</t>
  </si>
  <si>
    <t>Vysekání výklenků ve zdivu cihelném na MV nebo MVC pl přes 0,25 m2</t>
  </si>
  <si>
    <t>-563021772</t>
  </si>
  <si>
    <t>Vysekání výklenků nebo kapes ve zdivu z cihel na maltu vápennou nebo vápenocementovou výklenků, pohledové plochy přes 0,25 m2</t>
  </si>
  <si>
    <t>https://podminky.urs.cz/item/CS_URS_2023_01/973031151</t>
  </si>
  <si>
    <t>0,75*1*0,25"rozvaděč RB06"</t>
  </si>
  <si>
    <t>974031121</t>
  </si>
  <si>
    <t>Vysekání rýh ve zdivu cihelném hl do 30 mm š do 30 mm</t>
  </si>
  <si>
    <t>-1210265267</t>
  </si>
  <si>
    <t>Vysekání rýh ve zdivu cihelném na maltu vápennou nebo vápenocementovou do hl. 30 mm a šířky do 30 mm</t>
  </si>
  <si>
    <t>https://podminky.urs.cz/item/CS_URS_2023_01/974031121</t>
  </si>
  <si>
    <t>60+50"EE+SLB"</t>
  </si>
  <si>
    <t>974031122</t>
  </si>
  <si>
    <t>Vysekání rýh ve zdivu cihelném hl do 30 mm š do 70 mm</t>
  </si>
  <si>
    <t>564472034</t>
  </si>
  <si>
    <t>Vysekání rýh ve zdivu cihelném na maltu vápennou nebo vápenocementovou do hl. 30 mm a šířky do 70 mm</t>
  </si>
  <si>
    <t>https://podminky.urs.cz/item/CS_URS_2023_01/974031122</t>
  </si>
  <si>
    <t>100"EE"</t>
  </si>
  <si>
    <t>974031132</t>
  </si>
  <si>
    <t>Vysekání rýh ve zdivu cihelném hl do 50 mm š do 70 mm</t>
  </si>
  <si>
    <t>573297003</t>
  </si>
  <si>
    <t>Vysekání rýh ve zdivu cihelném na maltu vápennou nebo vápenocementovou do hl. 50 mm a šířky do 70 mm</t>
  </si>
  <si>
    <t>https://podminky.urs.cz/item/CS_URS_2023_01/974031132</t>
  </si>
  <si>
    <t>20"EE"</t>
  </si>
  <si>
    <t>974031142</t>
  </si>
  <si>
    <t>Vysekání rýh ve zdivu cihelném hl do 70 mm š do 70 mm</t>
  </si>
  <si>
    <t>1557772017</t>
  </si>
  <si>
    <t>Vysekání rýh ve zdivu cihelném na maltu vápennou nebo vápenocementovou do hl. 70 mm a šířky do 70 mm</t>
  </si>
  <si>
    <t>https://podminky.urs.cz/item/CS_URS_2023_01/974031142</t>
  </si>
  <si>
    <t>5+2"BYT"</t>
  </si>
  <si>
    <t>974031143</t>
  </si>
  <si>
    <t>Vysekání rýh ve zdivu cihelném hl do 70 mm š do 100 mm</t>
  </si>
  <si>
    <t>1762686335</t>
  </si>
  <si>
    <t>Vysekání rýh ve zdivu cihelném na maltu vápennou nebo vápenocementovou do hl. 70 mm a šířky do 100 mm</t>
  </si>
  <si>
    <t>https://podminky.urs.cz/item/CS_URS_2023_01/974031143</t>
  </si>
  <si>
    <t>974031164</t>
  </si>
  <si>
    <t>Vysekání rýh ve zdivu cihelném hl do 150 mm š do 150 mm</t>
  </si>
  <si>
    <t>1410376115</t>
  </si>
  <si>
    <t>Vysekání rýh ve zdivu cihelném na maltu vápennou nebo vápenocementovou do hl. 150 mm a šířky do 150 mm</t>
  </si>
  <si>
    <t>https://podminky.urs.cz/item/CS_URS_2023_01/974031164</t>
  </si>
  <si>
    <t>977132111</t>
  </si>
  <si>
    <t>Vyvrtání otvorů pro elektroinstalační krabice ve stěnách z cihel hloubky do 60 mm</t>
  </si>
  <si>
    <t>-1759518547</t>
  </si>
  <si>
    <t>Vyvrtání otvorů pro elektroinstalační krabice ve stěnách z cihel, hloubky do 60 mm</t>
  </si>
  <si>
    <t>https://podminky.urs.cz/item/CS_URS_2023_01/977132111</t>
  </si>
  <si>
    <t>75"byt EE"</t>
  </si>
  <si>
    <t>978013191</t>
  </si>
  <si>
    <t>Otlučení (osekání) vnitřní vápenné nebo vápenocementové omítky stěn v rozsahu přes 50 do 100 %</t>
  </si>
  <si>
    <t>-1302443122</t>
  </si>
  <si>
    <t>Otlučení vápenných nebo vápenocementových omítek vnitřních ploch stěn s vyškrabáním spar, s očištěním zdiva, v rozsahu přes 50 do 100 %</t>
  </si>
  <si>
    <t>https://podminky.urs.cz/item/CS_URS_2023_01/978013191</t>
  </si>
  <si>
    <t xml:space="preserve">2,7*3,05  "205:"</t>
  </si>
  <si>
    <t xml:space="preserve">8,2*3,05  "206:"</t>
  </si>
  <si>
    <t>978059541</t>
  </si>
  <si>
    <t>Odsekání a odebrání obkladů stěn z vnitřních obkládaček plochy přes 1 m2</t>
  </si>
  <si>
    <t>-1909326013</t>
  </si>
  <si>
    <t>Odsekání obkladů stěn včetně otlučení podkladní omítky až na zdivo z obkládaček vnitřních, z jakýchkoliv materiálů, plochy přes 1 m2</t>
  </si>
  <si>
    <t>https://podminky.urs.cz/item/CS_URS_2023_01/978059541</t>
  </si>
  <si>
    <t xml:space="preserve">0,6*2,425+0,6*1  "208 - kuchyň:"</t>
  </si>
  <si>
    <t xml:space="preserve">7,86*1,6  "207 - koupelna:"</t>
  </si>
  <si>
    <t>-2094444269</t>
  </si>
  <si>
    <t>-2040670194</t>
  </si>
  <si>
    <t>2138857663</t>
  </si>
  <si>
    <t>14,033*15 'Přepočtené koeficientem množství</t>
  </si>
  <si>
    <t>880426156</t>
  </si>
  <si>
    <t>998</t>
  </si>
  <si>
    <t>Přesun hmot</t>
  </si>
  <si>
    <t>998018001</t>
  </si>
  <si>
    <t>Přesun hmot ruční pro budovy v do 6 m</t>
  </si>
  <si>
    <t>983913685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</si>
  <si>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</si>
  <si>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https://podminky.urs.cz/item/CS_URS_2023_01/998018001</t>
  </si>
  <si>
    <t>711</t>
  </si>
  <si>
    <t>Izolace proti vodě, vlhkosti a plynům</t>
  </si>
  <si>
    <t>711141559</t>
  </si>
  <si>
    <t>Provedení izolace proti zemní vlhkosti pásy přitavením vodorovné NAIP</t>
  </si>
  <si>
    <t>886664526</t>
  </si>
  <si>
    <t>Provedení izolace proti zemní vlhkosti pásy přitavením NAIP na ploše vodorovné V</t>
  </si>
  <si>
    <t>https://podminky.urs.cz/item/CS_URS_2023_01/711141559</t>
  </si>
  <si>
    <t>1,55"2.06"</t>
  </si>
  <si>
    <t>4,45"2.07"</t>
  </si>
  <si>
    <t>62832001</t>
  </si>
  <si>
    <t>pás asfaltový natavitelný oxidovaný tl 3,5mm typu V60 S35 s vložkou ze skleněné rohože, s jemnozrnným minerálním posypem</t>
  </si>
  <si>
    <t>-1192355900</t>
  </si>
  <si>
    <t>6*1,1655 'Přepočtené koeficientem množství</t>
  </si>
  <si>
    <t>711742567</t>
  </si>
  <si>
    <t>Izolace proti vodě svislé provedení dilatačních spár přitavením NAIP 1000 mm</t>
  </si>
  <si>
    <t>-322473242</t>
  </si>
  <si>
    <t>Provedení detailů pásy přitavením dilatačních spár-uzávěr zesílením rš 1000 mm NAIP, svislých S</t>
  </si>
  <si>
    <t>https://podminky.urs.cz/item/CS_URS_2023_01/711742567</t>
  </si>
  <si>
    <t>218214866</t>
  </si>
  <si>
    <t>12,11*1,1 'Přepočtené koeficientem množství</t>
  </si>
  <si>
    <t>998711101</t>
  </si>
  <si>
    <t>Přesun hmot tonážní pro izolace proti vodě, vlhkosti a plynům v objektech v do 6 m</t>
  </si>
  <si>
    <t>-1363069258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</si>
  <si>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</si>
  <si>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</si>
  <si>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998711181</t>
  </si>
  <si>
    <t>Příplatek k přesunu hmot tonážní 711 prováděný bez použití mechanizace</t>
  </si>
  <si>
    <t>1791796312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</si>
  <si>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</si>
  <si>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https://podminky.urs.cz/item/CS_URS_2023_01/998711181</t>
  </si>
  <si>
    <t>713121121</t>
  </si>
  <si>
    <t>Montáž izolace tepelné podlah volně kladenými rohožemi, pásy, dílci, deskami 2 vrstvy</t>
  </si>
  <si>
    <t>330275520</t>
  </si>
  <si>
    <t>Montáž tepelné izolace podlah rohožemi, pásy, deskami, dílci, bloky (izolační materiál ve specifikaci) kladenými volně dvouvrstvá</t>
  </si>
  <si>
    <t>https://podminky.urs.cz/item/CS_URS_2023_01/713121121</t>
  </si>
  <si>
    <t>27,55*2</t>
  </si>
  <si>
    <t>63482224</t>
  </si>
  <si>
    <t>deska tepelně izolační z pěnového skla s kašírovanou fólií se skelným vláknem podlahová λ=0,045-0,048 tl 40mm</t>
  </si>
  <si>
    <t>-2053992166</t>
  </si>
  <si>
    <t>55,1*2,1 'Přepočtené koeficientem množství</t>
  </si>
  <si>
    <t>-1288821295</t>
  </si>
  <si>
    <t>-1080528621</t>
  </si>
  <si>
    <t>742</t>
  </si>
  <si>
    <t>Elektroinstalace - slaboproud</t>
  </si>
  <si>
    <t>742110002</t>
  </si>
  <si>
    <t>Montáž trubek pro slaboproud plastových ohebných uložených pod omítku</t>
  </si>
  <si>
    <t>-1592594615</t>
  </si>
  <si>
    <t>Montáž trubek elektroinstalačních plastových ohebných uložených pod omítku</t>
  </si>
  <si>
    <t>https://podminky.urs.cz/item/CS_URS_2023_01/742110002</t>
  </si>
  <si>
    <t>34571051</t>
  </si>
  <si>
    <t>trubka elektroinstalační ohebná EN 500 86-1141 (chránička) D 22,9/28,5mm</t>
  </si>
  <si>
    <t>1960043765</t>
  </si>
  <si>
    <t>60*1,05 'Přepočtené koeficientem množství</t>
  </si>
  <si>
    <t>742110003</t>
  </si>
  <si>
    <t>Montáž trubek pro slaboproud plastových ohebných uložených volně na příchytky</t>
  </si>
  <si>
    <t>-1683738927</t>
  </si>
  <si>
    <t>Montáž trubek elektroinstalačních plastových ohebných uložených volně na příchytky</t>
  </si>
  <si>
    <t>https://podminky.urs.cz/item/CS_URS_2023_01/742110003</t>
  </si>
  <si>
    <t>15"trasa pro anténí přívod PS 02 SLB"</t>
  </si>
  <si>
    <t>34571022</t>
  </si>
  <si>
    <t>trubka elektroinstalační ohebná kovová D 23/28,9mm</t>
  </si>
  <si>
    <t>481216979</t>
  </si>
  <si>
    <t>742110504</t>
  </si>
  <si>
    <t>Montáž krabic pro slaboproud zapuštěných plastových odbočných kruhových s víčkem</t>
  </si>
  <si>
    <t>1208762977</t>
  </si>
  <si>
    <t>Montáž krabic elektroinstalačních s víčkem zapuštěných plastových odbočných kruhových</t>
  </si>
  <si>
    <t>https://podminky.urs.cz/item/CS_URS_2023_01/742110504</t>
  </si>
  <si>
    <t>34571521</t>
  </si>
  <si>
    <t>krabice pod omítku PVC odbočná kruhová D 70mm s víčkem a svorkovnicí</t>
  </si>
  <si>
    <t>-1789946769</t>
  </si>
  <si>
    <t>742124002</t>
  </si>
  <si>
    <t>Montáž kabelů datových FTP, UTP, STP pro vnitřní rozvody do trubky</t>
  </si>
  <si>
    <t>1304649681</t>
  </si>
  <si>
    <t>https://podminky.urs.cz/item/CS_URS_2023_01/742124002</t>
  </si>
  <si>
    <t>RMATSLB0003</t>
  </si>
  <si>
    <t>Kabel SYKFY 3x2x0,5</t>
  </si>
  <si>
    <t>-246104256</t>
  </si>
  <si>
    <t>60*1,2 'Přepočtené koeficientem množství</t>
  </si>
  <si>
    <t>RMATSLB0004</t>
  </si>
  <si>
    <t>Kabel SYKFY 4x2x0,5</t>
  </si>
  <si>
    <t>413625768</t>
  </si>
  <si>
    <t>8*1,2 'Přepočtené koeficientem množství</t>
  </si>
  <si>
    <t>RMATSLB0005</t>
  </si>
  <si>
    <t>JYTY 4x1</t>
  </si>
  <si>
    <t>1575446777</t>
  </si>
  <si>
    <t>7*1,2 'Přepočtené koeficientem množství</t>
  </si>
  <si>
    <t>RMATSLB0006</t>
  </si>
  <si>
    <t>CYSY 2x1</t>
  </si>
  <si>
    <t>-1785442885</t>
  </si>
  <si>
    <t>5*1,2 'Přepočtené koeficientem množství</t>
  </si>
  <si>
    <t>742210121</t>
  </si>
  <si>
    <t>Montáž hlásiče automatického bodového</t>
  </si>
  <si>
    <t>-1928005774</t>
  </si>
  <si>
    <t>https://podminky.urs.cz/item/CS_URS_2023_01/742210121</t>
  </si>
  <si>
    <t>R59081433</t>
  </si>
  <si>
    <t>autonomni detekce a signalizace požáru PBZ poznámka 7 výkres D.1.1.20</t>
  </si>
  <si>
    <t>1004198880</t>
  </si>
  <si>
    <t>742310001</t>
  </si>
  <si>
    <t>Montáž napájecího modulu k domácímu telefonu na DIN lištu</t>
  </si>
  <si>
    <t>-1742815095</t>
  </si>
  <si>
    <t>Montáž domovního telefonu napájecího modulu na DIN lištu</t>
  </si>
  <si>
    <t>https://podminky.urs.cz/item/CS_URS_2023_01/742310001</t>
  </si>
  <si>
    <t>38227040</t>
  </si>
  <si>
    <t>síťový napáječ domácího telefonu</t>
  </si>
  <si>
    <t>-1255262660</t>
  </si>
  <si>
    <t>742310002</t>
  </si>
  <si>
    <t>Montáž komunikačního tabla k domácímu telefonu</t>
  </si>
  <si>
    <t>820218881</t>
  </si>
  <si>
    <t>Montáž domovního telefonu komunikačního tabla</t>
  </si>
  <si>
    <t>https://podminky.urs.cz/item/CS_URS_2023_01/742310002</t>
  </si>
  <si>
    <t>38226100</t>
  </si>
  <si>
    <t>zvonkové tablo s elektronickým vrátným 2 tlačítka, rámeček pod omítkou</t>
  </si>
  <si>
    <t>1727107072</t>
  </si>
  <si>
    <t>742310003</t>
  </si>
  <si>
    <t>Montáž klimatického krytu pro komunikační tablo domácího telefonu</t>
  </si>
  <si>
    <t>-886671280</t>
  </si>
  <si>
    <t>Montáž domovního telefonu klimatického krytu pro komunikační tablo</t>
  </si>
  <si>
    <t>https://podminky.urs.cz/item/CS_URS_2023_01/742310003</t>
  </si>
  <si>
    <t>RMATSLB0001</t>
  </si>
  <si>
    <t>Ochranná stříška proti dešti, nerez</t>
  </si>
  <si>
    <t>-1513017903</t>
  </si>
  <si>
    <t>742310005</t>
  </si>
  <si>
    <t>Montáž distributoru signálu domácího telefonu</t>
  </si>
  <si>
    <t>-514096631</t>
  </si>
  <si>
    <t>Montáž domovního telefonu distributoru signálu</t>
  </si>
  <si>
    <t>https://podminky.urs.cz/item/CS_URS_2023_01/742310005</t>
  </si>
  <si>
    <t>RMATSLB0002</t>
  </si>
  <si>
    <t>Analogový systém 4+n. Panel se dvěma tlačítky z eloxovaného hliníku. Instalace pod omítku. Souprava obsahuje: Vstupní panel se 2 tlačítky a hlasovou jednotkou, Zdroj, Dva domovní telefony, instalační krabici</t>
  </si>
  <si>
    <t>-437912567</t>
  </si>
  <si>
    <t>762</t>
  </si>
  <si>
    <t>Konstrukce tesařské</t>
  </si>
  <si>
    <t>762083111</t>
  </si>
  <si>
    <t>Impregnace řeziva proti dřevokaznému hmyzu a houbám máčením třída ohrožení 1 a 2</t>
  </si>
  <si>
    <t>318853272</t>
  </si>
  <si>
    <t>Impregnace řeziva máčením proti dřevokaznému hmyzu a houbám, třída ohrožení 1 a 2 (dřevo v interiéru)</t>
  </si>
  <si>
    <t>https://podminky.urs.cz/item/CS_URS_2023_01/762083111</t>
  </si>
  <si>
    <t>0,134"2NP vystužení stropu"</t>
  </si>
  <si>
    <t>762085122</t>
  </si>
  <si>
    <t>Montáž styčníkových desek půdorysné plochy přes 100 do 200 cm2</t>
  </si>
  <si>
    <t>1519132020</t>
  </si>
  <si>
    <t>Montáž ocelových spojovacích prostředků (materiál ve specifikaci) styčníkových desek půdorysné plochy přes 100 do 200 cm2</t>
  </si>
  <si>
    <t>https://podminky.urs.cz/item/CS_URS_2023_01/762085122</t>
  </si>
  <si>
    <t xml:space="preserve">40  "kotvení v místě podlahy koupelny v 2.NP:"</t>
  </si>
  <si>
    <t>54825416</t>
  </si>
  <si>
    <t>kování tesařské děrovaná styčníková deska 100x160x2,0mm</t>
  </si>
  <si>
    <t>-1130686235</t>
  </si>
  <si>
    <t>762511224</t>
  </si>
  <si>
    <t>Podlahové kce podkladové z desek OSB tl 18 mm nebroušených na pero a drážku lepených</t>
  </si>
  <si>
    <t>568906686</t>
  </si>
  <si>
    <t>Podlahové konstrukce podkladové z dřevoštěpkových desek OSB jednovrstvých lepených na pero a drážku nebroušených, tloušťky desky 18 mm</t>
  </si>
  <si>
    <t>https://podminky.urs.cz/item/CS_URS_2023_01/762511224</t>
  </si>
  <si>
    <t xml:space="preserve">1,48+1,55+4,45+12,95+7,12  "záklop v 2,05+2,06+2,07+2,08+2,09"</t>
  </si>
  <si>
    <t>762522812</t>
  </si>
  <si>
    <t>Demontáž podlah s polštáři z prken nebo fošen tloušťky přes 32 mm</t>
  </si>
  <si>
    <t>1136477713</t>
  </si>
  <si>
    <t>Demontáž podlah s polštáři z prken nebo fošen tl. přes 32 mm</t>
  </si>
  <si>
    <t>https://podminky.urs.cz/item/CS_URS_2023_01/762522812</t>
  </si>
  <si>
    <t xml:space="preserve">1,48  "205 - demontáž dřevěné konstrukce podlahy výšky 11cm:"</t>
  </si>
  <si>
    <t xml:space="preserve">1,55  "206 - demontáž dřevěné konstrukce podlahy výšky 11cm:"</t>
  </si>
  <si>
    <t xml:space="preserve">4,45  "207 - demontáž dřevěné konstrukce podlahy výšky 11cm:"</t>
  </si>
  <si>
    <t xml:space="preserve">12,95  "208 - demontáž dřevěné konstrukce podlahy výšky 11cm:"</t>
  </si>
  <si>
    <t>7,12 "209 - demontáž dřevěné konstrukce podlahy výšky 11cm:"</t>
  </si>
  <si>
    <t>762811510</t>
  </si>
  <si>
    <t>Montáž zapuštěného záklopu z hrubých prken na sraz spáry zakryté</t>
  </si>
  <si>
    <t>723668746</t>
  </si>
  <si>
    <t>Záklop stropů montáž (materiál ve specifikaci) z prken hrubých zapuštěného na sraz spáry zakryté lepenkovými pásy nebo lištami</t>
  </si>
  <si>
    <t>https://podminky.urs.cz/item/CS_URS_2023_01/762811510</t>
  </si>
  <si>
    <t>60511120</t>
  </si>
  <si>
    <t>řezivo stavební prkna prismovaná středová tl 25(32)mm dl 2-5m</t>
  </si>
  <si>
    <t>-1701259751</t>
  </si>
  <si>
    <t>27,55*0,032 'Přepočtené koeficientem množství</t>
  </si>
  <si>
    <t>762811811</t>
  </si>
  <si>
    <t>Demontáž záklopů stropů z hrubých prken tl do 32 mm</t>
  </si>
  <si>
    <t>1384359996</t>
  </si>
  <si>
    <t>Demontáž záklopů stropů vrchních a zapuštěných z hrubých prken, tl. do 32 mm</t>
  </si>
  <si>
    <t>https://podminky.urs.cz/item/CS_URS_2023_01/762811811</t>
  </si>
  <si>
    <t>762822110</t>
  </si>
  <si>
    <t>Montáž stropního trámu z hraněného řeziva průřezové pl do 144 cm2 s výměnami</t>
  </si>
  <si>
    <t>-1229088082</t>
  </si>
  <si>
    <t>Montáž stropních trámů z hraněného a polohraněného řeziva s trámovými výměnami, průřezové plochy do 144 cm2</t>
  </si>
  <si>
    <t>https://podminky.urs.cz/item/CS_URS_2023_01/762822110</t>
  </si>
  <si>
    <t xml:space="preserve">3,5*6  "snížení osové vzdálenosti v prostoru koupelny a WC 2.NP:"</t>
  </si>
  <si>
    <t>60512130</t>
  </si>
  <si>
    <t>hranol stavební řezivo průřezu do 224cm2 do dl 6m</t>
  </si>
  <si>
    <t>-114064047</t>
  </si>
  <si>
    <t>21*0,0064 'Přepočtené koeficientem množství</t>
  </si>
  <si>
    <t>998762101</t>
  </si>
  <si>
    <t>Přesun hmot tonážní pro kce tesařské v objektech v do 6 m</t>
  </si>
  <si>
    <t>-59517499</t>
  </si>
  <si>
    <t>Přesun hmot pro konstrukce tesařské stanovený z hmotnosti přesunovaného materiálu vodorovná dopravní vzdálenost do 50 m v objektech výšky do 6 m</t>
  </si>
  <si>
    <t>https://podminky.urs.cz/item/CS_URS_2023_01/998762101</t>
  </si>
  <si>
    <t>998762181</t>
  </si>
  <si>
    <t>Příplatek k přesunu hmot tonážní 762 prováděný bez použití mechanizace</t>
  </si>
  <si>
    <t>-1828357191</t>
  </si>
  <si>
    <t>Přesun hmot pro konstrukce tesařské stanovený z hmotnosti přesunovaného materiálu Příplatek k cenám za přesun prováděný bez použití mechanizace pro jakoukoliv výšku objektu</t>
  </si>
  <si>
    <t>https://podminky.urs.cz/item/CS_URS_2023_01/998762181</t>
  </si>
  <si>
    <t>763</t>
  </si>
  <si>
    <t>Konstrukce suché výstavby</t>
  </si>
  <si>
    <t>763111314</t>
  </si>
  <si>
    <t>SDK příčka tl 100 mm profil CW+UW 75 desky 1xA 12,5 s izolací EI 30 Rw do 45 dB</t>
  </si>
  <si>
    <t>887906049</t>
  </si>
  <si>
    <t>Příčka ze sádrokartonových desek s nosnou konstrukcí z jednoduchých ocelových profilů UW, CW jednoduše opláštěná deskou standardní A tl. 12,5 mm, příčka tl. 100 mm, profil 75, s izolací, EI 30, Rw do 45 dB</t>
  </si>
  <si>
    <t>https://podminky.urs.cz/item/CS_URS_2023_01/763111314</t>
  </si>
  <si>
    <t xml:space="preserve">1,95*3,05  "2.NP stěna 205-206:"</t>
  </si>
  <si>
    <t>763111343</t>
  </si>
  <si>
    <t>SDK příčka tl 100 mm profil CW+UW 75 desky 1xDFH2 12,5 s izolací EI 45 Rw do 49 dB</t>
  </si>
  <si>
    <t>746974839</t>
  </si>
  <si>
    <t>Příčka ze sádrokartonových desek s nosnou konstrukcí z jednoduchých ocelových profilů UW, CW jednoduše opláštěná deskou protipožární impregnovanou DFH2 tl. 12,5 mm s izolací, EI 45, příčka tl. 100 mm, profil 75, Rw do 49 dB</t>
  </si>
  <si>
    <t>https://podminky.urs.cz/item/CS_URS_2023_01/763111343</t>
  </si>
  <si>
    <t>763213123</t>
  </si>
  <si>
    <t>Sádrovláknitá příčka instalační tl min. 185 mm zdvojený profil CW+UW 75 desky 1x12,5 mm s izolací EI 30 Rw do 60 dB</t>
  </si>
  <si>
    <t>586116503</t>
  </si>
  <si>
    <t>Příčka instalační ze sádrovláknitých desek s nosnou konstrukcí ze zdvojených ocelových profilů UW, CW s mezerou, CW profily navzájem spojeny páskem sádrovlákna jednoduše opláštěná deskou tl. 1 x 12,5 mm s izolací, EI 30, příčka tl. min. 185 mm, profil 75, Rw do 60 dB</t>
  </si>
  <si>
    <t>https://podminky.urs.cz/item/CS_URS_2023_01/763213123</t>
  </si>
  <si>
    <t xml:space="preserve">1*1,5+1*0,4  "2.NP předstěna WC:"</t>
  </si>
  <si>
    <t>998763301</t>
  </si>
  <si>
    <t>Přesun hmot tonážní pro sádrokartonové konstrukce v objektech v do 6 m</t>
  </si>
  <si>
    <t>623063852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</si>
  <si>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</si>
  <si>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https://podminky.urs.cz/item/CS_URS_2023_01/998763301</t>
  </si>
  <si>
    <t>998763381</t>
  </si>
  <si>
    <t>Příplatek k přesunu hmot tonážní 763 SDK prováděný bez použití mechanizace</t>
  </si>
  <si>
    <t>1167768305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</si>
  <si>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</si>
  <si>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https://podminky.urs.cz/item/CS_URS_2023_01/998763381</t>
  </si>
  <si>
    <t>764</t>
  </si>
  <si>
    <t>Konstrukce klempířské</t>
  </si>
  <si>
    <t>764002851</t>
  </si>
  <si>
    <t>Demontáž oplechování parapetů do suti</t>
  </si>
  <si>
    <t>1459169364</t>
  </si>
  <si>
    <t>Demontáž klempířských konstrukcí oplechování parapetů do suti</t>
  </si>
  <si>
    <t>https://podminky.urs.cz/item/CS_URS_2023_01/764002851</t>
  </si>
  <si>
    <t xml:space="preserve">1,4+3*1,3+2,4  "205/206+2.12+2.11+2.08+2.10"</t>
  </si>
  <si>
    <t>764216603</t>
  </si>
  <si>
    <t>Oplechování rovných parapetů mechanicky kotvené z Pz s povrchovou úpravou rš 250 mm</t>
  </si>
  <si>
    <t>1083035369</t>
  </si>
  <si>
    <t>Oplechování parapetů z pozinkovaného plechu s povrchovou úpravou rovných mechanicky kotvené, bez rohů rš 250 mm</t>
  </si>
  <si>
    <t>https://podminky.urs.cz/item/CS_URS_2023_01/764216603</t>
  </si>
  <si>
    <t xml:space="preserve">1,4+3*1,3+2,4  "205/206+2.12+2.11+2.08+2.10, pozink. plech, tl. 0,6mm, polyesterový nástřik 25 µm, RAL 3033"</t>
  </si>
  <si>
    <t>998764101</t>
  </si>
  <si>
    <t>Přesun hmot tonážní pro konstrukce klempířské v objektech v do 6 m</t>
  </si>
  <si>
    <t>70827250</t>
  </si>
  <si>
    <t>Přesun hmot pro konstrukce klempířské stanovený z hmotnosti přesunovaného materiálu vodorovná dopravní vzdálenost do 50 m v objektech výšky do 6 m</t>
  </si>
  <si>
    <t>https://podminky.urs.cz/item/CS_URS_2023_01/998764101</t>
  </si>
  <si>
    <t>998764181</t>
  </si>
  <si>
    <t>Příplatek k přesunu hmot tonážní 764 prováděný bez použití mechanizace</t>
  </si>
  <si>
    <t>-1181512730</t>
  </si>
  <si>
    <t>Přesun hmot pro konstrukce klempířské stanovený z hmotnosti přesunovaného materiálu Příplatek k cenám za přesun prováděný bez použití mechanizace pro jakoukoliv výšku objektu</t>
  </si>
  <si>
    <t>https://podminky.urs.cz/item/CS_URS_2023_01/998764181</t>
  </si>
  <si>
    <t>1325780505</t>
  </si>
  <si>
    <t>50327511</t>
  </si>
  <si>
    <t>998766101</t>
  </si>
  <si>
    <t>Přesun hmot tonážní pro kce truhlářské v objektech v do 6 m</t>
  </si>
  <si>
    <t>1951211427</t>
  </si>
  <si>
    <t>Přesun hmot pro konstrukce truhlářské stanovený z hmotnosti přesunovaného materiálu vodorovná dopravní vzdálenost do 50 m v objektech výšky do 6 m</t>
  </si>
  <si>
    <t>https://podminky.urs.cz/item/CS_URS_2023_01/998766101</t>
  </si>
  <si>
    <t>-1351720012</t>
  </si>
  <si>
    <t>776</t>
  </si>
  <si>
    <t>Podlahy povlakové</t>
  </si>
  <si>
    <t>776111311</t>
  </si>
  <si>
    <t>Vysátí podkladu povlakových podlah</t>
  </si>
  <si>
    <t>-345178291</t>
  </si>
  <si>
    <t>Příprava podkladu vysátí podlah</t>
  </si>
  <si>
    <t>https://podminky.urs.cz/item/CS_URS_2023_01/776111311</t>
  </si>
  <si>
    <t>12,95+7,12"2,08+2,09"</t>
  </si>
  <si>
    <t>776121321</t>
  </si>
  <si>
    <t>Neředěná penetrace savého podkladu povlakových podlah</t>
  </si>
  <si>
    <t>-495304613</t>
  </si>
  <si>
    <t>Příprava podkladu penetrace neředěná podlah</t>
  </si>
  <si>
    <t>https://podminky.urs.cz/item/CS_URS_2023_01/776121321</t>
  </si>
  <si>
    <t>776231111</t>
  </si>
  <si>
    <t>Lepení lamel a čtverců z vinylu standardním lepidlem</t>
  </si>
  <si>
    <t>-824583348</t>
  </si>
  <si>
    <t>Montáž podlahovin z vinylu lepením lamel nebo čtverců standardním lepidlem</t>
  </si>
  <si>
    <t>https://podminky.urs.cz/item/CS_URS_2023_01/776231111</t>
  </si>
  <si>
    <t>28411052</t>
  </si>
  <si>
    <t>dílce vinylové tl 3,0mm, nášlapná vrstva 0,70mm, úprava PUR, třída zátěže 23/34/43, otlak 0,05mm, R10, třída otěru T, hořlavost Bfl S1, bez ftalátů</t>
  </si>
  <si>
    <t>1272874564</t>
  </si>
  <si>
    <t>20,07*1,1 'Přepočtené koeficientem množství</t>
  </si>
  <si>
    <t>776410811</t>
  </si>
  <si>
    <t>Odstranění soklíků a lišt pryžových nebo plastových</t>
  </si>
  <si>
    <t>-14383131</t>
  </si>
  <si>
    <t>Demontáž soklíků nebo lišt pryžových nebo plastových</t>
  </si>
  <si>
    <t>https://podminky.urs.cz/item/CS_URS_2023_01/776410811</t>
  </si>
  <si>
    <t>776411111</t>
  </si>
  <si>
    <t>Montáž obvodových soklíků výšky do 80 mm</t>
  </si>
  <si>
    <t>1727566661</t>
  </si>
  <si>
    <t>Montáž soklíků lepením obvodových, výšky do 80 mm</t>
  </si>
  <si>
    <t>https://podminky.urs.cz/item/CS_URS_2023_01/776411111</t>
  </si>
  <si>
    <t>3,65*4+1,96*2+3,34*2-0,95-0,7-0,7-0,9-0,9"2,08+2,09"</t>
  </si>
  <si>
    <t>28411009</t>
  </si>
  <si>
    <t>lišta soklová PVC 18x80mm</t>
  </si>
  <si>
    <t>-1105387692</t>
  </si>
  <si>
    <t>21,05*1,02 'Přepočtené koeficientem množství</t>
  </si>
  <si>
    <t>776991121</t>
  </si>
  <si>
    <t>Základní čištění nově položených podlahovin vysátím a setřením vlhkým mopem</t>
  </si>
  <si>
    <t>873471517</t>
  </si>
  <si>
    <t>Ostatní práce údržba nových podlahovin po pokládce čištění základní</t>
  </si>
  <si>
    <t>https://podminky.urs.cz/item/CS_URS_2023_01/776991121</t>
  </si>
  <si>
    <t>998776101</t>
  </si>
  <si>
    <t>Přesun hmot tonážní pro podlahy povlakové v objektech v do 6 m</t>
  </si>
  <si>
    <t>661646253</t>
  </si>
  <si>
    <t>Přesun hmot pro podlahy povlakové stanovený z hmotnosti přesunovaného materiálu vodorovná dopravní vzdálenost do 50 m v objektech výšky do 6 m</t>
  </si>
  <si>
    <t>https://podminky.urs.cz/item/CS_URS_2023_01/998776101</t>
  </si>
  <si>
    <t>998776181</t>
  </si>
  <si>
    <t>Příplatek k přesunu hmot tonážní 776 prováděný bez použití mechanizace</t>
  </si>
  <si>
    <t>1975871797</t>
  </si>
  <si>
    <t>Přesun hmot pro podlahy povlakové stanovený z hmotnosti přesunovaného materiálu Příplatek k cenám za přesun prováděný bez použití mechanizace pro jakoukoliv výšku objektu</t>
  </si>
  <si>
    <t>https://podminky.urs.cz/item/CS_URS_2023_01/998776181</t>
  </si>
  <si>
    <t>HZS</t>
  </si>
  <si>
    <t>Hodinové zúčtovací sazby</t>
  </si>
  <si>
    <t>HZS2142</t>
  </si>
  <si>
    <t>Hodinová zúčtovací sazba pokrývač odborný</t>
  </si>
  <si>
    <t>hod</t>
  </si>
  <si>
    <t>512</t>
  </si>
  <si>
    <t>-84733025</t>
  </si>
  <si>
    <t>Hodinové zúčtovací sazby profesí PSV provádění stavebních konstrukcí pokrývač odborný</t>
  </si>
  <si>
    <t>https://podminky.urs.cz/item/CS_URS_2023_01/HZS2142</t>
  </si>
  <si>
    <t>2*2"demontáž stávající krytiny pro průchod VZT potrubí střešním pláštěm</t>
  </si>
  <si>
    <t>4*2"montáž prostupů stávající střešní krytinou VZT potrubí do stávajícícho střešního pláště</t>
  </si>
  <si>
    <t>VRN</t>
  </si>
  <si>
    <t>Vedlejší rozpočtové náklady</t>
  </si>
  <si>
    <t>VRN1</t>
  </si>
  <si>
    <t>Průzkumné, geodetické a projektové práce</t>
  </si>
  <si>
    <t>011514000</t>
  </si>
  <si>
    <t>Stavebně-statický průzkum</t>
  </si>
  <si>
    <t>…</t>
  </si>
  <si>
    <t>1024</t>
  </si>
  <si>
    <t>-559884732</t>
  </si>
  <si>
    <t>https://podminky.urs.cz/item/CS_URS_2023_01/011514000</t>
  </si>
  <si>
    <t>1"průzkum stropních trámů po jejich obnažení zaměřený na biotické napadení a na zjištění jejich únosnosti"</t>
  </si>
  <si>
    <t>013244000</t>
  </si>
  <si>
    <t>Dokumentace pro provádění stavby</t>
  </si>
  <si>
    <t>-1015491317</t>
  </si>
  <si>
    <t>https://podminky.urs.cz/item/CS_URS_2023_01/013244000</t>
  </si>
  <si>
    <t>1"statický posudek a návrh sanace stropních trámů v případě pozitivního výsledku průzkumu"</t>
  </si>
  <si>
    <t>VRN2</t>
  </si>
  <si>
    <t>Příprava staveniště</t>
  </si>
  <si>
    <t>024003001</t>
  </si>
  <si>
    <t>Stěhování lidí</t>
  </si>
  <si>
    <t>815131349</t>
  </si>
  <si>
    <t>https://podminky.urs.cz/item/CS_URS_2023_01/024003001</t>
  </si>
  <si>
    <t>1"vystěhování bytu do náhradních prostor v budově, sestěhování nábytku v bytě"</t>
  </si>
  <si>
    <t>1"nastěhování bytu z náhradních prostor v budově, nastěhování nábytku v bytě"</t>
  </si>
  <si>
    <t>VRN3</t>
  </si>
  <si>
    <t>Zařízení staveniště</t>
  </si>
  <si>
    <t>032103000</t>
  </si>
  <si>
    <t>Náklady na stavební buňky</t>
  </si>
  <si>
    <t>-382849406</t>
  </si>
  <si>
    <t>https://podminky.urs.cz/item/CS_URS_2023_01/032103000</t>
  </si>
  <si>
    <t>1"prostory mimo budovu v areálu žst Jaroměřice n/R pro uložení věcí nájemníka"</t>
  </si>
  <si>
    <t>VRN7</t>
  </si>
  <si>
    <t>Provozní vlivy</t>
  </si>
  <si>
    <t>071203000</t>
  </si>
  <si>
    <t>Provoz dalšího subjektu</t>
  </si>
  <si>
    <t>560509532</t>
  </si>
  <si>
    <t>https://podminky.urs.cz/item/CS_URS_2023_01/071203000</t>
  </si>
  <si>
    <t>1"ochrana podlahy v m.č. 2,10 po celou dobu výstavby, ocharana nábytku uloženého v bytě"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</si>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</sst>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25112022" TargetMode="External" /><Relationship Id="rId2" Type="http://schemas.openxmlformats.org/officeDocument/2006/relationships/hyperlink" Target="https://podminky.urs.cz/item/CS_URS_2023_01/725211617" TargetMode="External" /><Relationship Id="rId3" Type="http://schemas.openxmlformats.org/officeDocument/2006/relationships/hyperlink" Target="https://podminky.urs.cz/item/CS_URS_2023_01/725241112" TargetMode="External" /><Relationship Id="rId4" Type="http://schemas.openxmlformats.org/officeDocument/2006/relationships/hyperlink" Target="https://podminky.urs.cz/item/CS_URS_2023_01/725244153" TargetMode="External" /><Relationship Id="rId5" Type="http://schemas.openxmlformats.org/officeDocument/2006/relationships/hyperlink" Target="https://podminky.urs.cz/item/CS_URS_2023_01/725244203" TargetMode="External" /><Relationship Id="rId6" Type="http://schemas.openxmlformats.org/officeDocument/2006/relationships/hyperlink" Target="https://podminky.urs.cz/item/CS_URS_2023_01/725821329" TargetMode="External" /><Relationship Id="rId7" Type="http://schemas.openxmlformats.org/officeDocument/2006/relationships/hyperlink" Target="https://podminky.urs.cz/item/CS_URS_2023_01/725822613" TargetMode="External" /><Relationship Id="rId8" Type="http://schemas.openxmlformats.org/officeDocument/2006/relationships/hyperlink" Target="https://podminky.urs.cz/item/CS_URS_2023_01/725849411" TargetMode="External" /><Relationship Id="rId9" Type="http://schemas.openxmlformats.org/officeDocument/2006/relationships/hyperlink" Target="https://podminky.urs.cz/item/CS_URS_2023_01/726111031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97013211" TargetMode="External" /><Relationship Id="rId2" Type="http://schemas.openxmlformats.org/officeDocument/2006/relationships/hyperlink" Target="https://podminky.urs.cz/item/CS_URS_2023_01/997013501" TargetMode="External" /><Relationship Id="rId3" Type="http://schemas.openxmlformats.org/officeDocument/2006/relationships/hyperlink" Target="https://podminky.urs.cz/item/CS_URS_2023_01/997013509" TargetMode="External" /><Relationship Id="rId4" Type="http://schemas.openxmlformats.org/officeDocument/2006/relationships/hyperlink" Target="https://podminky.urs.cz/item/CS_URS_2023_01/997013631" TargetMode="External" /><Relationship Id="rId5" Type="http://schemas.openxmlformats.org/officeDocument/2006/relationships/hyperlink" Target="https://podminky.urs.cz/item/CS_URS_2023_01/713411143" TargetMode="External" /><Relationship Id="rId6" Type="http://schemas.openxmlformats.org/officeDocument/2006/relationships/hyperlink" Target="https://podminky.urs.cz/item/CS_URS_2023_01/998713101" TargetMode="External" /><Relationship Id="rId7" Type="http://schemas.openxmlformats.org/officeDocument/2006/relationships/hyperlink" Target="https://podminky.urs.cz/item/CS_URS_2023_01/998713181" TargetMode="External" /><Relationship Id="rId8" Type="http://schemas.openxmlformats.org/officeDocument/2006/relationships/hyperlink" Target="https://podminky.urs.cz/item/CS_URS_2023_01/721140802" TargetMode="External" /><Relationship Id="rId9" Type="http://schemas.openxmlformats.org/officeDocument/2006/relationships/hyperlink" Target="https://podminky.urs.cz/item/CS_URS_2023_01/721171803" TargetMode="External" /><Relationship Id="rId10" Type="http://schemas.openxmlformats.org/officeDocument/2006/relationships/hyperlink" Target="https://podminky.urs.cz/item/CS_URS_2023_01/721171808" TargetMode="External" /><Relationship Id="rId11" Type="http://schemas.openxmlformats.org/officeDocument/2006/relationships/hyperlink" Target="https://podminky.urs.cz/item/CS_URS_2023_01/721174004" TargetMode="External" /><Relationship Id="rId12" Type="http://schemas.openxmlformats.org/officeDocument/2006/relationships/hyperlink" Target="https://podminky.urs.cz/item/CS_URS_2023_01/721174005" TargetMode="External" /><Relationship Id="rId13" Type="http://schemas.openxmlformats.org/officeDocument/2006/relationships/hyperlink" Target="https://podminky.urs.cz/item/CS_URS_2023_01/721174024" TargetMode="External" /><Relationship Id="rId14" Type="http://schemas.openxmlformats.org/officeDocument/2006/relationships/hyperlink" Target="https://podminky.urs.cz/item/CS_URS_2023_01/721174025" TargetMode="External" /><Relationship Id="rId15" Type="http://schemas.openxmlformats.org/officeDocument/2006/relationships/hyperlink" Target="https://podminky.urs.cz/item/CS_URS_2023_01/721174043" TargetMode="External" /><Relationship Id="rId16" Type="http://schemas.openxmlformats.org/officeDocument/2006/relationships/hyperlink" Target="https://podminky.urs.cz/item/CS_URS_2023_01/721174044" TargetMode="External" /><Relationship Id="rId17" Type="http://schemas.openxmlformats.org/officeDocument/2006/relationships/hyperlink" Target="https://podminky.urs.cz/item/CS_URS_2023_01/721174045" TargetMode="External" /><Relationship Id="rId18" Type="http://schemas.openxmlformats.org/officeDocument/2006/relationships/hyperlink" Target="https://podminky.urs.cz/item/CS_URS_2023_01/721194105" TargetMode="External" /><Relationship Id="rId19" Type="http://schemas.openxmlformats.org/officeDocument/2006/relationships/hyperlink" Target="https://podminky.urs.cz/item/CS_URS_2023_01/721194109" TargetMode="External" /><Relationship Id="rId20" Type="http://schemas.openxmlformats.org/officeDocument/2006/relationships/hyperlink" Target="https://podminky.urs.cz/item/CS_URS_2023_01/721229111" TargetMode="External" /><Relationship Id="rId21" Type="http://schemas.openxmlformats.org/officeDocument/2006/relationships/hyperlink" Target="https://podminky.urs.cz/item/CS_URS_2023_01/721290111" TargetMode="External" /><Relationship Id="rId22" Type="http://schemas.openxmlformats.org/officeDocument/2006/relationships/hyperlink" Target="https://podminky.urs.cz/item/CS_URS_2023_01/998721101" TargetMode="External" /><Relationship Id="rId23" Type="http://schemas.openxmlformats.org/officeDocument/2006/relationships/hyperlink" Target="https://podminky.urs.cz/item/CS_URS_2023_01/998721181" TargetMode="External" /><Relationship Id="rId24" Type="http://schemas.openxmlformats.org/officeDocument/2006/relationships/hyperlink" Target="https://podminky.urs.cz/item/CS_URS_2023_01/722130801" TargetMode="External" /><Relationship Id="rId25" Type="http://schemas.openxmlformats.org/officeDocument/2006/relationships/hyperlink" Target="https://podminky.urs.cz/item/CS_URS_2023_01/722130802" TargetMode="External" /><Relationship Id="rId26" Type="http://schemas.openxmlformats.org/officeDocument/2006/relationships/hyperlink" Target="https://podminky.urs.cz/item/CS_URS_2023_01/722173402" TargetMode="External" /><Relationship Id="rId27" Type="http://schemas.openxmlformats.org/officeDocument/2006/relationships/hyperlink" Target="https://podminky.urs.cz/item/CS_URS_2023_01/722173403" TargetMode="External" /><Relationship Id="rId28" Type="http://schemas.openxmlformats.org/officeDocument/2006/relationships/hyperlink" Target="https://podminky.urs.cz/item/CS_URS_2023_01/722173404" TargetMode="External" /><Relationship Id="rId29" Type="http://schemas.openxmlformats.org/officeDocument/2006/relationships/hyperlink" Target="https://podminky.urs.cz/item/CS_URS_2023_01/722181211" TargetMode="External" /><Relationship Id="rId30" Type="http://schemas.openxmlformats.org/officeDocument/2006/relationships/hyperlink" Target="https://podminky.urs.cz/item/CS_URS_2023_01/722181212" TargetMode="External" /><Relationship Id="rId31" Type="http://schemas.openxmlformats.org/officeDocument/2006/relationships/hyperlink" Target="https://podminky.urs.cz/item/CS_URS_2023_01/722181213" TargetMode="External" /><Relationship Id="rId32" Type="http://schemas.openxmlformats.org/officeDocument/2006/relationships/hyperlink" Target="https://podminky.urs.cz/item/CS_URS_2023_01/722181241" TargetMode="External" /><Relationship Id="rId33" Type="http://schemas.openxmlformats.org/officeDocument/2006/relationships/hyperlink" Target="https://podminky.urs.cz/item/CS_URS_2023_01/722181242" TargetMode="External" /><Relationship Id="rId34" Type="http://schemas.openxmlformats.org/officeDocument/2006/relationships/hyperlink" Target="https://podminky.urs.cz/item/CS_URS_2023_01/722190401" TargetMode="External" /><Relationship Id="rId35" Type="http://schemas.openxmlformats.org/officeDocument/2006/relationships/hyperlink" Target="https://podminky.urs.cz/item/CS_URS_2023_01/722190901" TargetMode="External" /><Relationship Id="rId36" Type="http://schemas.openxmlformats.org/officeDocument/2006/relationships/hyperlink" Target="https://podminky.urs.cz/item/CS_URS_2023_01/722220111" TargetMode="External" /><Relationship Id="rId37" Type="http://schemas.openxmlformats.org/officeDocument/2006/relationships/hyperlink" Target="https://podminky.urs.cz/item/CS_URS_2023_01/722220121" TargetMode="External" /><Relationship Id="rId38" Type="http://schemas.openxmlformats.org/officeDocument/2006/relationships/hyperlink" Target="https://podminky.urs.cz/item/CS_URS_2023_01/722290215" TargetMode="External" /><Relationship Id="rId39" Type="http://schemas.openxmlformats.org/officeDocument/2006/relationships/hyperlink" Target="https://podminky.urs.cz/item/CS_URS_2023_01/722290234" TargetMode="External" /><Relationship Id="rId40" Type="http://schemas.openxmlformats.org/officeDocument/2006/relationships/hyperlink" Target="https://podminky.urs.cz/item/CS_URS_2023_01/998722101" TargetMode="External" /><Relationship Id="rId41" Type="http://schemas.openxmlformats.org/officeDocument/2006/relationships/hyperlink" Target="https://podminky.urs.cz/item/CS_URS_2023_01/998722181" TargetMode="External" /><Relationship Id="rId42" Type="http://schemas.openxmlformats.org/officeDocument/2006/relationships/hyperlink" Target="https://podminky.urs.cz/item/CS_URS_2023_01/724233010" TargetMode="External" /><Relationship Id="rId43" Type="http://schemas.openxmlformats.org/officeDocument/2006/relationships/hyperlink" Target="https://podminky.urs.cz/item/CS_URS_2023_01/998724101" TargetMode="External" /><Relationship Id="rId44" Type="http://schemas.openxmlformats.org/officeDocument/2006/relationships/hyperlink" Target="https://podminky.urs.cz/item/CS_URS_2023_01/998724181" TargetMode="External" /><Relationship Id="rId45" Type="http://schemas.openxmlformats.org/officeDocument/2006/relationships/hyperlink" Target="https://podminky.urs.cz/item/CS_URS_2023_01/725110811" TargetMode="External" /><Relationship Id="rId46" Type="http://schemas.openxmlformats.org/officeDocument/2006/relationships/hyperlink" Target="https://podminky.urs.cz/item/CS_URS_2023_01/725210821" TargetMode="External" /><Relationship Id="rId47" Type="http://schemas.openxmlformats.org/officeDocument/2006/relationships/hyperlink" Target="https://podminky.urs.cz/item/CS_URS_2023_01/725220841" TargetMode="External" /><Relationship Id="rId48" Type="http://schemas.openxmlformats.org/officeDocument/2006/relationships/hyperlink" Target="https://podminky.urs.cz/item/CS_URS_2023_01/725530823" TargetMode="External" /><Relationship Id="rId49" Type="http://schemas.openxmlformats.org/officeDocument/2006/relationships/hyperlink" Target="https://podminky.urs.cz/item/CS_URS_2023_01/725539204" TargetMode="External" /><Relationship Id="rId50" Type="http://schemas.openxmlformats.org/officeDocument/2006/relationships/hyperlink" Target="https://podminky.urs.cz/item/CS_URS_2023_01/725813111" TargetMode="External" /><Relationship Id="rId51" Type="http://schemas.openxmlformats.org/officeDocument/2006/relationships/hyperlink" Target="https://podminky.urs.cz/item/CS_URS_2023_01/725819201" TargetMode="External" /><Relationship Id="rId52" Type="http://schemas.openxmlformats.org/officeDocument/2006/relationships/hyperlink" Target="https://podminky.urs.cz/item/CS_URS_2023_01/725820801" TargetMode="External" /><Relationship Id="rId53" Type="http://schemas.openxmlformats.org/officeDocument/2006/relationships/hyperlink" Target="https://podminky.urs.cz/item/CS_URS_2023_01/725861102" TargetMode="External" /><Relationship Id="rId54" Type="http://schemas.openxmlformats.org/officeDocument/2006/relationships/hyperlink" Target="https://podminky.urs.cz/item/CS_URS_2023_01/725862103" TargetMode="External" /><Relationship Id="rId55" Type="http://schemas.openxmlformats.org/officeDocument/2006/relationships/hyperlink" Target="https://podminky.urs.cz/item/CS_URS_2023_01/725865501" TargetMode="External" /><Relationship Id="rId56" Type="http://schemas.openxmlformats.org/officeDocument/2006/relationships/hyperlink" Target="https://podminky.urs.cz/item/CS_URS_2023_01/725980121" TargetMode="External" /><Relationship Id="rId57" Type="http://schemas.openxmlformats.org/officeDocument/2006/relationships/hyperlink" Target="https://podminky.urs.cz/item/CS_URS_2023_01/998725101" TargetMode="External" /><Relationship Id="rId58" Type="http://schemas.openxmlformats.org/officeDocument/2006/relationships/hyperlink" Target="https://podminky.urs.cz/item/CS_URS_2023_01/998725181" TargetMode="External" /><Relationship Id="rId59" Type="http://schemas.openxmlformats.org/officeDocument/2006/relationships/hyperlink" Target="https://podminky.urs.cz/item/CS_URS_2023_01/733120819" TargetMode="External" /><Relationship Id="rId60" Type="http://schemas.openxmlformats.org/officeDocument/2006/relationships/hyperlink" Target="https://podminky.urs.cz/item/CS_URS_2023_01/733121110" TargetMode="External" /><Relationship Id="rId61" Type="http://schemas.openxmlformats.org/officeDocument/2006/relationships/hyperlink" Target="https://podminky.urs.cz/item/CS_URS_2023_01/733121157" TargetMode="External" /><Relationship Id="rId62" Type="http://schemas.openxmlformats.org/officeDocument/2006/relationships/hyperlink" Target="https://podminky.urs.cz/item/CS_URS_2023_01/733141212" TargetMode="External" /><Relationship Id="rId63" Type="http://schemas.openxmlformats.org/officeDocument/2006/relationships/hyperlink" Target="https://podminky.urs.cz/item/CS_URS_2023_01/733190225" TargetMode="External" /><Relationship Id="rId64" Type="http://schemas.openxmlformats.org/officeDocument/2006/relationships/hyperlink" Target="https://podminky.urs.cz/item/CS_URS_2023_01/998733102" TargetMode="External" /><Relationship Id="rId65" Type="http://schemas.openxmlformats.org/officeDocument/2006/relationships/hyperlink" Target="https://podminky.urs.cz/item/CS_URS_2023_01/735164262" TargetMode="External" /><Relationship Id="rId66" Type="http://schemas.openxmlformats.org/officeDocument/2006/relationships/hyperlink" Target="https://podminky.urs.cz/item/CS_URS_2023_01/998735102" TargetMode="External" /><Relationship Id="rId67" Type="http://schemas.openxmlformats.org/officeDocument/2006/relationships/hyperlink" Target="https://podminky.urs.cz/item/CS_URS_2023_01/741110002" TargetMode="External" /><Relationship Id="rId68" Type="http://schemas.openxmlformats.org/officeDocument/2006/relationships/hyperlink" Target="https://podminky.urs.cz/item/CS_URS_2023_01/741110511" TargetMode="External" /><Relationship Id="rId69" Type="http://schemas.openxmlformats.org/officeDocument/2006/relationships/hyperlink" Target="https://podminky.urs.cz/item/CS_URS_2023_01/741112001" TargetMode="External" /><Relationship Id="rId70" Type="http://schemas.openxmlformats.org/officeDocument/2006/relationships/hyperlink" Target="https://podminky.urs.cz/item/CS_URS_2023_01/741122005" TargetMode="External" /><Relationship Id="rId71" Type="http://schemas.openxmlformats.org/officeDocument/2006/relationships/hyperlink" Target="https://podminky.urs.cz/item/CS_URS_2023_01/741122024" TargetMode="External" /><Relationship Id="rId72" Type="http://schemas.openxmlformats.org/officeDocument/2006/relationships/hyperlink" Target="https://podminky.urs.cz/item/CS_URS_2023_01/741125871" TargetMode="External" /><Relationship Id="rId73" Type="http://schemas.openxmlformats.org/officeDocument/2006/relationships/hyperlink" Target="https://podminky.urs.cz/item/CS_URS_2023_01/741125873" TargetMode="External" /><Relationship Id="rId74" Type="http://schemas.openxmlformats.org/officeDocument/2006/relationships/hyperlink" Target="https://podminky.urs.cz/item/CS_URS_2023_01/741130001" TargetMode="External" /><Relationship Id="rId75" Type="http://schemas.openxmlformats.org/officeDocument/2006/relationships/hyperlink" Target="https://podminky.urs.cz/item/CS_URS_2023_01/741130005" TargetMode="External" /><Relationship Id="rId76" Type="http://schemas.openxmlformats.org/officeDocument/2006/relationships/hyperlink" Target="https://podminky.urs.cz/item/CS_URS_2023_01/741210002" TargetMode="External" /><Relationship Id="rId77" Type="http://schemas.openxmlformats.org/officeDocument/2006/relationships/hyperlink" Target="https://podminky.urs.cz/item/CS_URS_2023_01/741211813" TargetMode="External" /><Relationship Id="rId78" Type="http://schemas.openxmlformats.org/officeDocument/2006/relationships/hyperlink" Target="https://podminky.urs.cz/item/CS_URS_2023_01/741213811" TargetMode="External" /><Relationship Id="rId79" Type="http://schemas.openxmlformats.org/officeDocument/2006/relationships/hyperlink" Target="https://podminky.urs.cz/item/CS_URS_2023_01/741310001" TargetMode="External" /><Relationship Id="rId80" Type="http://schemas.openxmlformats.org/officeDocument/2006/relationships/hyperlink" Target="https://podminky.urs.cz/item/CS_URS_2023_01/741310003" TargetMode="External" /><Relationship Id="rId81" Type="http://schemas.openxmlformats.org/officeDocument/2006/relationships/hyperlink" Target="https://podminky.urs.cz/item/CS_URS_2023_01/741310031" TargetMode="External" /><Relationship Id="rId82" Type="http://schemas.openxmlformats.org/officeDocument/2006/relationships/hyperlink" Target="https://podminky.urs.cz/item/CS_URS_2023_01/741310032" TargetMode="External" /><Relationship Id="rId83" Type="http://schemas.openxmlformats.org/officeDocument/2006/relationships/hyperlink" Target="https://podminky.urs.cz/item/CS_URS_2023_01/741311803" TargetMode="External" /><Relationship Id="rId84" Type="http://schemas.openxmlformats.org/officeDocument/2006/relationships/hyperlink" Target="https://podminky.urs.cz/item/CS_URS_2023_01/741313002" TargetMode="External" /><Relationship Id="rId85" Type="http://schemas.openxmlformats.org/officeDocument/2006/relationships/hyperlink" Target="https://podminky.urs.cz/item/CS_URS_2023_01/741313082" TargetMode="External" /><Relationship Id="rId86" Type="http://schemas.openxmlformats.org/officeDocument/2006/relationships/hyperlink" Target="https://podminky.urs.cz/item/CS_URS_2023_01/741313141" TargetMode="External" /><Relationship Id="rId87" Type="http://schemas.openxmlformats.org/officeDocument/2006/relationships/hyperlink" Target="https://podminky.urs.cz/item/CS_URS_2023_01/741315813" TargetMode="External" /><Relationship Id="rId88" Type="http://schemas.openxmlformats.org/officeDocument/2006/relationships/hyperlink" Target="https://podminky.urs.cz/item/CS_URS_2023_01/741320106" TargetMode="External" /><Relationship Id="rId89" Type="http://schemas.openxmlformats.org/officeDocument/2006/relationships/hyperlink" Target="https://podminky.urs.cz/item/CS_URS_2023_01/741320166" TargetMode="External" /><Relationship Id="rId90" Type="http://schemas.openxmlformats.org/officeDocument/2006/relationships/hyperlink" Target="https://podminky.urs.cz/item/CS_URS_2023_01/741321013" TargetMode="External" /><Relationship Id="rId91" Type="http://schemas.openxmlformats.org/officeDocument/2006/relationships/hyperlink" Target="https://podminky.urs.cz/item/CS_URS_2023_01/741322011" TargetMode="External" /><Relationship Id="rId92" Type="http://schemas.openxmlformats.org/officeDocument/2006/relationships/hyperlink" Target="https://podminky.urs.cz/item/CS_URS_2023_01/741322815" TargetMode="External" /><Relationship Id="rId93" Type="http://schemas.openxmlformats.org/officeDocument/2006/relationships/hyperlink" Target="https://podminky.urs.cz/item/CS_URS_2023_01/741330042" TargetMode="External" /><Relationship Id="rId94" Type="http://schemas.openxmlformats.org/officeDocument/2006/relationships/hyperlink" Target="https://podminky.urs.cz/item/CS_URS_2023_01/741372022" TargetMode="External" /><Relationship Id="rId95" Type="http://schemas.openxmlformats.org/officeDocument/2006/relationships/hyperlink" Target="https://podminky.urs.cz/item/CS_URS_2023_01/998741101" TargetMode="External" /><Relationship Id="rId96" Type="http://schemas.openxmlformats.org/officeDocument/2006/relationships/hyperlink" Target="https://podminky.urs.cz/item/CS_URS_2023_01/998741181" TargetMode="External" /><Relationship Id="rId97" Type="http://schemas.openxmlformats.org/officeDocument/2006/relationships/hyperlink" Target="https://podminky.urs.cz/item/CS_URS_2023_01/751122032" TargetMode="External" /><Relationship Id="rId98" Type="http://schemas.openxmlformats.org/officeDocument/2006/relationships/hyperlink" Target="https://podminky.urs.cz/item/CS_URS_2023_01/751122072" TargetMode="External" /><Relationship Id="rId99" Type="http://schemas.openxmlformats.org/officeDocument/2006/relationships/hyperlink" Target="https://podminky.urs.cz/item/CS_URS_2023_01/751510042" TargetMode="External" /><Relationship Id="rId100" Type="http://schemas.openxmlformats.org/officeDocument/2006/relationships/hyperlink" Target="https://podminky.urs.cz/item/CS_URS_2023_01/751514762" TargetMode="External" /><Relationship Id="rId101" Type="http://schemas.openxmlformats.org/officeDocument/2006/relationships/hyperlink" Target="https://podminky.urs.cz/item/CS_URS_2023_01/751581356" TargetMode="External" /><Relationship Id="rId102" Type="http://schemas.openxmlformats.org/officeDocument/2006/relationships/hyperlink" Target="https://podminky.urs.cz/item/CS_URS_2023_01/998751101" TargetMode="External" /><Relationship Id="rId103" Type="http://schemas.openxmlformats.org/officeDocument/2006/relationships/hyperlink" Target="https://podminky.urs.cz/item/CS_URS_2023_01/998751181" TargetMode="External" /><Relationship Id="rId104" Type="http://schemas.openxmlformats.org/officeDocument/2006/relationships/hyperlink" Target="https://podminky.urs.cz/item/CS_URS_2023_01/766111820" TargetMode="External" /><Relationship Id="rId105" Type="http://schemas.openxmlformats.org/officeDocument/2006/relationships/hyperlink" Target="https://podminky.urs.cz/item/CS_URS_2023_01/766441822" TargetMode="External" /><Relationship Id="rId106" Type="http://schemas.openxmlformats.org/officeDocument/2006/relationships/hyperlink" Target="https://podminky.urs.cz/item/CS_URS_2023_01/766441825" TargetMode="External" /><Relationship Id="rId107" Type="http://schemas.openxmlformats.org/officeDocument/2006/relationships/hyperlink" Target="https://podminky.urs.cz/item/CS_URS_2023_01/766622131" TargetMode="External" /><Relationship Id="rId108" Type="http://schemas.openxmlformats.org/officeDocument/2006/relationships/hyperlink" Target="https://podminky.urs.cz/item/CS_URS_2023_01/766622132" TargetMode="External" /><Relationship Id="rId109" Type="http://schemas.openxmlformats.org/officeDocument/2006/relationships/hyperlink" Target="https://podminky.urs.cz/item/CS_URS_2023_01/766629631" TargetMode="External" /><Relationship Id="rId110" Type="http://schemas.openxmlformats.org/officeDocument/2006/relationships/hyperlink" Target="https://podminky.urs.cz/item/CS_URS_2023_01/766660351" TargetMode="External" /><Relationship Id="rId111" Type="http://schemas.openxmlformats.org/officeDocument/2006/relationships/hyperlink" Target="https://podminky.urs.cz/item/CS_URS_2023_01/766662811" TargetMode="External" /><Relationship Id="rId112" Type="http://schemas.openxmlformats.org/officeDocument/2006/relationships/hyperlink" Target="https://podminky.urs.cz/item/CS_URS_2023_01/766694116" TargetMode="External" /><Relationship Id="rId113" Type="http://schemas.openxmlformats.org/officeDocument/2006/relationships/hyperlink" Target="https://podminky.urs.cz/item/CS_URS_2023_01/998766181" TargetMode="External" /><Relationship Id="rId114" Type="http://schemas.openxmlformats.org/officeDocument/2006/relationships/hyperlink" Target="https://podminky.urs.cz/item/CS_URS_2023_01/771111011" TargetMode="External" /><Relationship Id="rId115" Type="http://schemas.openxmlformats.org/officeDocument/2006/relationships/hyperlink" Target="https://podminky.urs.cz/item/CS_URS_2023_01/771121011" TargetMode="External" /><Relationship Id="rId116" Type="http://schemas.openxmlformats.org/officeDocument/2006/relationships/hyperlink" Target="https://podminky.urs.cz/item/CS_URS_2023_01/771474112" TargetMode="External" /><Relationship Id="rId117" Type="http://schemas.openxmlformats.org/officeDocument/2006/relationships/hyperlink" Target="https://podminky.urs.cz/item/CS_URS_2023_01/771574111" TargetMode="External" /><Relationship Id="rId118" Type="http://schemas.openxmlformats.org/officeDocument/2006/relationships/hyperlink" Target="https://podminky.urs.cz/item/CS_URS_2023_01/771591115" TargetMode="External" /><Relationship Id="rId119" Type="http://schemas.openxmlformats.org/officeDocument/2006/relationships/hyperlink" Target="https://podminky.urs.cz/item/CS_URS_2023_01/771591221" TargetMode="External" /><Relationship Id="rId120" Type="http://schemas.openxmlformats.org/officeDocument/2006/relationships/hyperlink" Target="https://podminky.urs.cz/item/CS_URS_2023_01/771591264" TargetMode="External" /><Relationship Id="rId121" Type="http://schemas.openxmlformats.org/officeDocument/2006/relationships/hyperlink" Target="https://podminky.urs.cz/item/CS_URS_2023_01/771592011" TargetMode="External" /><Relationship Id="rId122" Type="http://schemas.openxmlformats.org/officeDocument/2006/relationships/hyperlink" Target="https://podminky.urs.cz/item/CS_URS_2023_01/998771101" TargetMode="External" /><Relationship Id="rId123" Type="http://schemas.openxmlformats.org/officeDocument/2006/relationships/hyperlink" Target="https://podminky.urs.cz/item/CS_URS_2023_01/998771181" TargetMode="External" /><Relationship Id="rId124" Type="http://schemas.openxmlformats.org/officeDocument/2006/relationships/hyperlink" Target="https://podminky.urs.cz/item/CS_URS_2023_01/781111011" TargetMode="External" /><Relationship Id="rId125" Type="http://schemas.openxmlformats.org/officeDocument/2006/relationships/hyperlink" Target="https://podminky.urs.cz/item/CS_URS_2023_01/781121011" TargetMode="External" /><Relationship Id="rId126" Type="http://schemas.openxmlformats.org/officeDocument/2006/relationships/hyperlink" Target="https://podminky.urs.cz/item/CS_URS_2023_01/781131112" TargetMode="External" /><Relationship Id="rId127" Type="http://schemas.openxmlformats.org/officeDocument/2006/relationships/hyperlink" Target="https://podminky.urs.cz/item/CS_URS_2023_01/781151031" TargetMode="External" /><Relationship Id="rId128" Type="http://schemas.openxmlformats.org/officeDocument/2006/relationships/hyperlink" Target="https://podminky.urs.cz/item/CS_URS_2023_01/781161021" TargetMode="External" /><Relationship Id="rId129" Type="http://schemas.openxmlformats.org/officeDocument/2006/relationships/hyperlink" Target="https://podminky.urs.cz/item/CS_URS_2023_01/781474112" TargetMode="External" /><Relationship Id="rId130" Type="http://schemas.openxmlformats.org/officeDocument/2006/relationships/hyperlink" Target="https://podminky.urs.cz/item/CS_URS_2023_01/781495115" TargetMode="External" /><Relationship Id="rId131" Type="http://schemas.openxmlformats.org/officeDocument/2006/relationships/hyperlink" Target="https://podminky.urs.cz/item/CS_URS_2023_01/998781101" TargetMode="External" /><Relationship Id="rId132" Type="http://schemas.openxmlformats.org/officeDocument/2006/relationships/hyperlink" Target="https://podminky.urs.cz/item/CS_URS_2023_01/998781181" TargetMode="External" /><Relationship Id="rId133" Type="http://schemas.openxmlformats.org/officeDocument/2006/relationships/hyperlink" Target="https://podminky.urs.cz/item/CS_URS_2023_01/783101403" TargetMode="External" /><Relationship Id="rId134" Type="http://schemas.openxmlformats.org/officeDocument/2006/relationships/hyperlink" Target="https://podminky.urs.cz/item/CS_URS_2023_01/783114101" TargetMode="External" /><Relationship Id="rId135" Type="http://schemas.openxmlformats.org/officeDocument/2006/relationships/hyperlink" Target="https://podminky.urs.cz/item/CS_URS_2023_01/783118211" TargetMode="External" /><Relationship Id="rId136" Type="http://schemas.openxmlformats.org/officeDocument/2006/relationships/hyperlink" Target="https://podminky.urs.cz/item/CS_URS_2023_01/784111001" TargetMode="External" /><Relationship Id="rId137" Type="http://schemas.openxmlformats.org/officeDocument/2006/relationships/hyperlink" Target="https://podminky.urs.cz/item/CS_URS_2023_01/784181111" TargetMode="External" /><Relationship Id="rId138" Type="http://schemas.openxmlformats.org/officeDocument/2006/relationships/hyperlink" Target="https://podminky.urs.cz/item/CS_URS_2023_01/784191001" TargetMode="External" /><Relationship Id="rId139" Type="http://schemas.openxmlformats.org/officeDocument/2006/relationships/hyperlink" Target="https://podminky.urs.cz/item/CS_URS_2023_01/784191005" TargetMode="External" /><Relationship Id="rId140" Type="http://schemas.openxmlformats.org/officeDocument/2006/relationships/hyperlink" Target="https://podminky.urs.cz/item/CS_URS_2023_01/784191007" TargetMode="External" /><Relationship Id="rId141" Type="http://schemas.openxmlformats.org/officeDocument/2006/relationships/hyperlink" Target="https://podminky.urs.cz/item/CS_URS_2023_01/784211101" TargetMode="External" /><Relationship Id="rId14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1142001" TargetMode="External" /><Relationship Id="rId2" Type="http://schemas.openxmlformats.org/officeDocument/2006/relationships/hyperlink" Target="https://podminky.urs.cz/item/CS_URS_2023_01/611321131" TargetMode="External" /><Relationship Id="rId3" Type="http://schemas.openxmlformats.org/officeDocument/2006/relationships/hyperlink" Target="https://podminky.urs.cz/item/CS_URS_2023_01/612135101" TargetMode="External" /><Relationship Id="rId4" Type="http://schemas.openxmlformats.org/officeDocument/2006/relationships/hyperlink" Target="https://podminky.urs.cz/item/CS_URS_2023_01/612142001" TargetMode="External" /><Relationship Id="rId5" Type="http://schemas.openxmlformats.org/officeDocument/2006/relationships/hyperlink" Target="https://podminky.urs.cz/item/CS_URS_2023_01/612321131" TargetMode="External" /><Relationship Id="rId6" Type="http://schemas.openxmlformats.org/officeDocument/2006/relationships/hyperlink" Target="https://podminky.urs.cz/item/CS_URS_2023_01/612325302" TargetMode="External" /><Relationship Id="rId7" Type="http://schemas.openxmlformats.org/officeDocument/2006/relationships/hyperlink" Target="https://podminky.urs.cz/item/CS_URS_2023_01/632481215" TargetMode="External" /><Relationship Id="rId8" Type="http://schemas.openxmlformats.org/officeDocument/2006/relationships/hyperlink" Target="https://podminky.urs.cz/item/CS_URS_2023_01/952901111" TargetMode="External" /><Relationship Id="rId9" Type="http://schemas.openxmlformats.org/officeDocument/2006/relationships/hyperlink" Target="https://podminky.urs.cz/item/CS_URS_2023_01/962031132" TargetMode="External" /><Relationship Id="rId10" Type="http://schemas.openxmlformats.org/officeDocument/2006/relationships/hyperlink" Target="https://podminky.urs.cz/item/CS_URS_2023_01/965043431" TargetMode="External" /><Relationship Id="rId11" Type="http://schemas.openxmlformats.org/officeDocument/2006/relationships/hyperlink" Target="https://podminky.urs.cz/item/CS_URS_2023_01/965081112" TargetMode="External" /><Relationship Id="rId12" Type="http://schemas.openxmlformats.org/officeDocument/2006/relationships/hyperlink" Target="https://podminky.urs.cz/item/CS_URS_2023_01/965081223" TargetMode="External" /><Relationship Id="rId13" Type="http://schemas.openxmlformats.org/officeDocument/2006/relationships/hyperlink" Target="https://podminky.urs.cz/item/CS_URS_2023_01/965082933" TargetMode="External" /><Relationship Id="rId14" Type="http://schemas.openxmlformats.org/officeDocument/2006/relationships/hyperlink" Target="https://podminky.urs.cz/item/CS_URS_2023_01/965083121" TargetMode="External" /><Relationship Id="rId15" Type="http://schemas.openxmlformats.org/officeDocument/2006/relationships/hyperlink" Target="https://podminky.urs.cz/item/CS_URS_2023_01/968062244" TargetMode="External" /><Relationship Id="rId16" Type="http://schemas.openxmlformats.org/officeDocument/2006/relationships/hyperlink" Target="https://podminky.urs.cz/item/CS_URS_2023_01/968062355" TargetMode="External" /><Relationship Id="rId17" Type="http://schemas.openxmlformats.org/officeDocument/2006/relationships/hyperlink" Target="https://podminky.urs.cz/item/CS_URS_2023_01/968062355" TargetMode="External" /><Relationship Id="rId18" Type="http://schemas.openxmlformats.org/officeDocument/2006/relationships/hyperlink" Target="https://podminky.urs.cz/item/CS_URS_2023_01/968062356" TargetMode="External" /><Relationship Id="rId19" Type="http://schemas.openxmlformats.org/officeDocument/2006/relationships/hyperlink" Target="https://podminky.urs.cz/item/CS_URS_2023_01/968062357" TargetMode="External" /><Relationship Id="rId20" Type="http://schemas.openxmlformats.org/officeDocument/2006/relationships/hyperlink" Target="https://podminky.urs.cz/item/CS_URS_2023_01/968062455" TargetMode="External" /><Relationship Id="rId21" Type="http://schemas.openxmlformats.org/officeDocument/2006/relationships/hyperlink" Target="https://podminky.urs.cz/item/CS_URS_2023_01/969021112" TargetMode="External" /><Relationship Id="rId22" Type="http://schemas.openxmlformats.org/officeDocument/2006/relationships/hyperlink" Target="https://podminky.urs.cz/item/CS_URS_2023_01/969031111" TargetMode="External" /><Relationship Id="rId23" Type="http://schemas.openxmlformats.org/officeDocument/2006/relationships/hyperlink" Target="https://podminky.urs.cz/item/CS_URS_2023_01/972033161" TargetMode="External" /><Relationship Id="rId24" Type="http://schemas.openxmlformats.org/officeDocument/2006/relationships/hyperlink" Target="https://podminky.urs.cz/item/CS_URS_2023_01/972044351" TargetMode="External" /><Relationship Id="rId25" Type="http://schemas.openxmlformats.org/officeDocument/2006/relationships/hyperlink" Target="https://podminky.urs.cz/item/CS_URS_2023_01/973031151" TargetMode="External" /><Relationship Id="rId26" Type="http://schemas.openxmlformats.org/officeDocument/2006/relationships/hyperlink" Target="https://podminky.urs.cz/item/CS_URS_2023_01/974031121" TargetMode="External" /><Relationship Id="rId27" Type="http://schemas.openxmlformats.org/officeDocument/2006/relationships/hyperlink" Target="https://podminky.urs.cz/item/CS_URS_2023_01/974031122" TargetMode="External" /><Relationship Id="rId28" Type="http://schemas.openxmlformats.org/officeDocument/2006/relationships/hyperlink" Target="https://podminky.urs.cz/item/CS_URS_2023_01/974031132" TargetMode="External" /><Relationship Id="rId29" Type="http://schemas.openxmlformats.org/officeDocument/2006/relationships/hyperlink" Target="https://podminky.urs.cz/item/CS_URS_2023_01/974031142" TargetMode="External" /><Relationship Id="rId30" Type="http://schemas.openxmlformats.org/officeDocument/2006/relationships/hyperlink" Target="https://podminky.urs.cz/item/CS_URS_2023_01/974031143" TargetMode="External" /><Relationship Id="rId31" Type="http://schemas.openxmlformats.org/officeDocument/2006/relationships/hyperlink" Target="https://podminky.urs.cz/item/CS_URS_2023_01/974031164" TargetMode="External" /><Relationship Id="rId32" Type="http://schemas.openxmlformats.org/officeDocument/2006/relationships/hyperlink" Target="https://podminky.urs.cz/item/CS_URS_2023_01/977132111" TargetMode="External" /><Relationship Id="rId33" Type="http://schemas.openxmlformats.org/officeDocument/2006/relationships/hyperlink" Target="https://podminky.urs.cz/item/CS_URS_2023_01/978013191" TargetMode="External" /><Relationship Id="rId34" Type="http://schemas.openxmlformats.org/officeDocument/2006/relationships/hyperlink" Target="https://podminky.urs.cz/item/CS_URS_2023_01/978059541" TargetMode="External" /><Relationship Id="rId35" Type="http://schemas.openxmlformats.org/officeDocument/2006/relationships/hyperlink" Target="https://podminky.urs.cz/item/CS_URS_2023_01/997013211" TargetMode="External" /><Relationship Id="rId36" Type="http://schemas.openxmlformats.org/officeDocument/2006/relationships/hyperlink" Target="https://podminky.urs.cz/item/CS_URS_2023_01/997013501" TargetMode="External" /><Relationship Id="rId37" Type="http://schemas.openxmlformats.org/officeDocument/2006/relationships/hyperlink" Target="https://podminky.urs.cz/item/CS_URS_2023_01/997013509" TargetMode="External" /><Relationship Id="rId38" Type="http://schemas.openxmlformats.org/officeDocument/2006/relationships/hyperlink" Target="https://podminky.urs.cz/item/CS_URS_2023_01/997013631" TargetMode="External" /><Relationship Id="rId39" Type="http://schemas.openxmlformats.org/officeDocument/2006/relationships/hyperlink" Target="https://podminky.urs.cz/item/CS_URS_2023_01/998018001" TargetMode="External" /><Relationship Id="rId40" Type="http://schemas.openxmlformats.org/officeDocument/2006/relationships/hyperlink" Target="https://podminky.urs.cz/item/CS_URS_2023_01/711141559" TargetMode="External" /><Relationship Id="rId41" Type="http://schemas.openxmlformats.org/officeDocument/2006/relationships/hyperlink" Target="https://podminky.urs.cz/item/CS_URS_2023_01/711742567" TargetMode="External" /><Relationship Id="rId42" Type="http://schemas.openxmlformats.org/officeDocument/2006/relationships/hyperlink" Target="https://podminky.urs.cz/item/CS_URS_2023_01/998711101" TargetMode="External" /><Relationship Id="rId43" Type="http://schemas.openxmlformats.org/officeDocument/2006/relationships/hyperlink" Target="https://podminky.urs.cz/item/CS_URS_2023_01/998711181" TargetMode="External" /><Relationship Id="rId44" Type="http://schemas.openxmlformats.org/officeDocument/2006/relationships/hyperlink" Target="https://podminky.urs.cz/item/CS_URS_2023_01/713121121" TargetMode="External" /><Relationship Id="rId45" Type="http://schemas.openxmlformats.org/officeDocument/2006/relationships/hyperlink" Target="https://podminky.urs.cz/item/CS_URS_2023_01/998713101" TargetMode="External" /><Relationship Id="rId46" Type="http://schemas.openxmlformats.org/officeDocument/2006/relationships/hyperlink" Target="https://podminky.urs.cz/item/CS_URS_2023_01/998713181" TargetMode="External" /><Relationship Id="rId47" Type="http://schemas.openxmlformats.org/officeDocument/2006/relationships/hyperlink" Target="https://podminky.urs.cz/item/CS_URS_2023_01/742110002" TargetMode="External" /><Relationship Id="rId48" Type="http://schemas.openxmlformats.org/officeDocument/2006/relationships/hyperlink" Target="https://podminky.urs.cz/item/CS_URS_2023_01/742110003" TargetMode="External" /><Relationship Id="rId49" Type="http://schemas.openxmlformats.org/officeDocument/2006/relationships/hyperlink" Target="https://podminky.urs.cz/item/CS_URS_2023_01/742110504" TargetMode="External" /><Relationship Id="rId50" Type="http://schemas.openxmlformats.org/officeDocument/2006/relationships/hyperlink" Target="https://podminky.urs.cz/item/CS_URS_2023_01/742124002" TargetMode="External" /><Relationship Id="rId51" Type="http://schemas.openxmlformats.org/officeDocument/2006/relationships/hyperlink" Target="https://podminky.urs.cz/item/CS_URS_2023_01/742210121" TargetMode="External" /><Relationship Id="rId52" Type="http://schemas.openxmlformats.org/officeDocument/2006/relationships/hyperlink" Target="https://podminky.urs.cz/item/CS_URS_2023_01/742310001" TargetMode="External" /><Relationship Id="rId53" Type="http://schemas.openxmlformats.org/officeDocument/2006/relationships/hyperlink" Target="https://podminky.urs.cz/item/CS_URS_2023_01/742310002" TargetMode="External" /><Relationship Id="rId54" Type="http://schemas.openxmlformats.org/officeDocument/2006/relationships/hyperlink" Target="https://podminky.urs.cz/item/CS_URS_2023_01/742310003" TargetMode="External" /><Relationship Id="rId55" Type="http://schemas.openxmlformats.org/officeDocument/2006/relationships/hyperlink" Target="https://podminky.urs.cz/item/CS_URS_2023_01/742310005" TargetMode="External" /><Relationship Id="rId56" Type="http://schemas.openxmlformats.org/officeDocument/2006/relationships/hyperlink" Target="https://podminky.urs.cz/item/CS_URS_2023_01/762083111" TargetMode="External" /><Relationship Id="rId57" Type="http://schemas.openxmlformats.org/officeDocument/2006/relationships/hyperlink" Target="https://podminky.urs.cz/item/CS_URS_2023_01/762085122" TargetMode="External" /><Relationship Id="rId58" Type="http://schemas.openxmlformats.org/officeDocument/2006/relationships/hyperlink" Target="https://podminky.urs.cz/item/CS_URS_2023_01/762511224" TargetMode="External" /><Relationship Id="rId59" Type="http://schemas.openxmlformats.org/officeDocument/2006/relationships/hyperlink" Target="https://podminky.urs.cz/item/CS_URS_2023_01/762522812" TargetMode="External" /><Relationship Id="rId60" Type="http://schemas.openxmlformats.org/officeDocument/2006/relationships/hyperlink" Target="https://podminky.urs.cz/item/CS_URS_2023_01/762811510" TargetMode="External" /><Relationship Id="rId61" Type="http://schemas.openxmlformats.org/officeDocument/2006/relationships/hyperlink" Target="https://podminky.urs.cz/item/CS_URS_2023_01/762811811" TargetMode="External" /><Relationship Id="rId62" Type="http://schemas.openxmlformats.org/officeDocument/2006/relationships/hyperlink" Target="https://podminky.urs.cz/item/CS_URS_2023_01/762822110" TargetMode="External" /><Relationship Id="rId63" Type="http://schemas.openxmlformats.org/officeDocument/2006/relationships/hyperlink" Target="https://podminky.urs.cz/item/CS_URS_2023_01/998762101" TargetMode="External" /><Relationship Id="rId64" Type="http://schemas.openxmlformats.org/officeDocument/2006/relationships/hyperlink" Target="https://podminky.urs.cz/item/CS_URS_2023_01/998762181" TargetMode="External" /><Relationship Id="rId65" Type="http://schemas.openxmlformats.org/officeDocument/2006/relationships/hyperlink" Target="https://podminky.urs.cz/item/CS_URS_2023_01/763111314" TargetMode="External" /><Relationship Id="rId66" Type="http://schemas.openxmlformats.org/officeDocument/2006/relationships/hyperlink" Target="https://podminky.urs.cz/item/CS_URS_2023_01/763111343" TargetMode="External" /><Relationship Id="rId67" Type="http://schemas.openxmlformats.org/officeDocument/2006/relationships/hyperlink" Target="https://podminky.urs.cz/item/CS_URS_2023_01/763213123" TargetMode="External" /><Relationship Id="rId68" Type="http://schemas.openxmlformats.org/officeDocument/2006/relationships/hyperlink" Target="https://podminky.urs.cz/item/CS_URS_2023_01/998763301" TargetMode="External" /><Relationship Id="rId69" Type="http://schemas.openxmlformats.org/officeDocument/2006/relationships/hyperlink" Target="https://podminky.urs.cz/item/CS_URS_2023_01/998763381" TargetMode="External" /><Relationship Id="rId70" Type="http://schemas.openxmlformats.org/officeDocument/2006/relationships/hyperlink" Target="https://podminky.urs.cz/item/CS_URS_2023_01/764002851" TargetMode="External" /><Relationship Id="rId71" Type="http://schemas.openxmlformats.org/officeDocument/2006/relationships/hyperlink" Target="https://podminky.urs.cz/item/CS_URS_2023_01/764216603" TargetMode="External" /><Relationship Id="rId72" Type="http://schemas.openxmlformats.org/officeDocument/2006/relationships/hyperlink" Target="https://podminky.urs.cz/item/CS_URS_2023_01/998764101" TargetMode="External" /><Relationship Id="rId73" Type="http://schemas.openxmlformats.org/officeDocument/2006/relationships/hyperlink" Target="https://podminky.urs.cz/item/CS_URS_2023_01/998764181" TargetMode="External" /><Relationship Id="rId74" Type="http://schemas.openxmlformats.org/officeDocument/2006/relationships/hyperlink" Target="https://podminky.urs.cz/item/CS_URS_2023_01/766622131" TargetMode="External" /><Relationship Id="rId75" Type="http://schemas.openxmlformats.org/officeDocument/2006/relationships/hyperlink" Target="https://podminky.urs.cz/item/CS_URS_2023_01/998766101" TargetMode="External" /><Relationship Id="rId76" Type="http://schemas.openxmlformats.org/officeDocument/2006/relationships/hyperlink" Target="https://podminky.urs.cz/item/CS_URS_2023_01/998766181" TargetMode="External" /><Relationship Id="rId77" Type="http://schemas.openxmlformats.org/officeDocument/2006/relationships/hyperlink" Target="https://podminky.urs.cz/item/CS_URS_2023_01/776111311" TargetMode="External" /><Relationship Id="rId78" Type="http://schemas.openxmlformats.org/officeDocument/2006/relationships/hyperlink" Target="https://podminky.urs.cz/item/CS_URS_2023_01/776121321" TargetMode="External" /><Relationship Id="rId79" Type="http://schemas.openxmlformats.org/officeDocument/2006/relationships/hyperlink" Target="https://podminky.urs.cz/item/CS_URS_2023_01/776231111" TargetMode="External" /><Relationship Id="rId80" Type="http://schemas.openxmlformats.org/officeDocument/2006/relationships/hyperlink" Target="https://podminky.urs.cz/item/CS_URS_2023_01/776410811" TargetMode="External" /><Relationship Id="rId81" Type="http://schemas.openxmlformats.org/officeDocument/2006/relationships/hyperlink" Target="https://podminky.urs.cz/item/CS_URS_2023_01/776411111" TargetMode="External" /><Relationship Id="rId82" Type="http://schemas.openxmlformats.org/officeDocument/2006/relationships/hyperlink" Target="https://podminky.urs.cz/item/CS_URS_2023_01/776991121" TargetMode="External" /><Relationship Id="rId83" Type="http://schemas.openxmlformats.org/officeDocument/2006/relationships/hyperlink" Target="https://podminky.urs.cz/item/CS_URS_2023_01/998776101" TargetMode="External" /><Relationship Id="rId84" Type="http://schemas.openxmlformats.org/officeDocument/2006/relationships/hyperlink" Target="https://podminky.urs.cz/item/CS_URS_2023_01/998776181" TargetMode="External" /><Relationship Id="rId85" Type="http://schemas.openxmlformats.org/officeDocument/2006/relationships/hyperlink" Target="https://podminky.urs.cz/item/CS_URS_2023_01/HZS2142" TargetMode="External" /><Relationship Id="rId86" Type="http://schemas.openxmlformats.org/officeDocument/2006/relationships/hyperlink" Target="https://podminky.urs.cz/item/CS_URS_2023_01/011514000" TargetMode="External" /><Relationship Id="rId87" Type="http://schemas.openxmlformats.org/officeDocument/2006/relationships/hyperlink" Target="https://podminky.urs.cz/item/CS_URS_2023_01/013244000" TargetMode="External" /><Relationship Id="rId88" Type="http://schemas.openxmlformats.org/officeDocument/2006/relationships/hyperlink" Target="https://podminky.urs.cz/item/CS_URS_2023_01/024003001" TargetMode="External" /><Relationship Id="rId89" Type="http://schemas.openxmlformats.org/officeDocument/2006/relationships/hyperlink" Target="https://podminky.urs.cz/item/CS_URS_2023_01/032103000" TargetMode="External" /><Relationship Id="rId90" Type="http://schemas.openxmlformats.org/officeDocument/2006/relationships/hyperlink" Target="https://podminky.urs.cz/item/CS_URS_2023_01/071203000" TargetMode="External" /><Relationship Id="rId9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BH2023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Jaroměřice nad Rokytnou oprava byt pan Pařízek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Jaroměřice nad Rokytnou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9. 2. 2023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24.7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'JARO-01 - zařizovací před...'!J30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'JARO-01 - zařizovací před...'!P82</f>
        <v>0</v>
      </c>
      <c r="AV55" s="120">
        <f>'JARO-01 - zařizovací před...'!J33</f>
        <v>0</v>
      </c>
      <c r="AW55" s="120">
        <f>'JARO-01 - zařizovací před...'!J34</f>
        <v>0</v>
      </c>
      <c r="AX55" s="120">
        <f>'JARO-01 - zařizovací před...'!J35</f>
        <v>0</v>
      </c>
      <c r="AY55" s="120">
        <f>'JARO-01 - zařizovací před...'!J36</f>
        <v>0</v>
      </c>
      <c r="AZ55" s="120">
        <f>'JARO-01 - zařizovací před...'!F33</f>
        <v>0</v>
      </c>
      <c r="BA55" s="120">
        <f>'JARO-01 - zařizovací před...'!F34</f>
        <v>0</v>
      </c>
      <c r="BB55" s="120">
        <f>'JARO-01 - zařizovací před...'!F35</f>
        <v>0</v>
      </c>
      <c r="BC55" s="120">
        <f>'JARO-01 - zařizovací před...'!F36</f>
        <v>0</v>
      </c>
      <c r="BD55" s="122">
        <f>'JARO-01 - zařizovací před...'!F37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78</v>
      </c>
    </row>
    <row r="56" s="7" customFormat="1" ht="24.75" customHeight="1">
      <c r="A56" s="111" t="s">
        <v>74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'JARO-02 - práce v bytě 2.NP'!J30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'JARO-02 - práce v bytě 2.NP'!P96</f>
        <v>0</v>
      </c>
      <c r="AV56" s="120">
        <f>'JARO-02 - práce v bytě 2.NP'!J33</f>
        <v>0</v>
      </c>
      <c r="AW56" s="120">
        <f>'JARO-02 - práce v bytě 2.NP'!J34</f>
        <v>0</v>
      </c>
      <c r="AX56" s="120">
        <f>'JARO-02 - práce v bytě 2.NP'!J35</f>
        <v>0</v>
      </c>
      <c r="AY56" s="120">
        <f>'JARO-02 - práce v bytě 2.NP'!J36</f>
        <v>0</v>
      </c>
      <c r="AZ56" s="120">
        <f>'JARO-02 - práce v bytě 2.NP'!F33</f>
        <v>0</v>
      </c>
      <c r="BA56" s="120">
        <f>'JARO-02 - práce v bytě 2.NP'!F34</f>
        <v>0</v>
      </c>
      <c r="BB56" s="120">
        <f>'JARO-02 - práce v bytě 2.NP'!F35</f>
        <v>0</v>
      </c>
      <c r="BC56" s="120">
        <f>'JARO-02 - práce v bytě 2.NP'!F36</f>
        <v>0</v>
      </c>
      <c r="BD56" s="122">
        <f>'JARO-02 - práce v bytě 2.NP'!F37</f>
        <v>0</v>
      </c>
      <c r="BE56" s="7"/>
      <c r="BT56" s="123" t="s">
        <v>78</v>
      </c>
      <c r="BV56" s="123" t="s">
        <v>72</v>
      </c>
      <c r="BW56" s="123" t="s">
        <v>82</v>
      </c>
      <c r="BX56" s="123" t="s">
        <v>5</v>
      </c>
      <c r="CL56" s="123" t="s">
        <v>19</v>
      </c>
      <c r="CM56" s="123" t="s">
        <v>78</v>
      </c>
    </row>
    <row r="57" s="7" customFormat="1" ht="24.75" customHeight="1">
      <c r="A57" s="111" t="s">
        <v>74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'JARO-03 - společné prosto...'!J30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24">
        <v>0</v>
      </c>
      <c r="AT57" s="125">
        <f>ROUND(SUM(AV57:AW57),2)</f>
        <v>0</v>
      </c>
      <c r="AU57" s="126">
        <f>'JARO-03 - společné prosto...'!P99</f>
        <v>0</v>
      </c>
      <c r="AV57" s="125">
        <f>'JARO-03 - společné prosto...'!J33</f>
        <v>0</v>
      </c>
      <c r="AW57" s="125">
        <f>'JARO-03 - společné prosto...'!J34</f>
        <v>0</v>
      </c>
      <c r="AX57" s="125">
        <f>'JARO-03 - společné prosto...'!J35</f>
        <v>0</v>
      </c>
      <c r="AY57" s="125">
        <f>'JARO-03 - společné prosto...'!J36</f>
        <v>0</v>
      </c>
      <c r="AZ57" s="125">
        <f>'JARO-03 - společné prosto...'!F33</f>
        <v>0</v>
      </c>
      <c r="BA57" s="125">
        <f>'JARO-03 - společné prosto...'!F34</f>
        <v>0</v>
      </c>
      <c r="BB57" s="125">
        <f>'JARO-03 - společné prosto...'!F35</f>
        <v>0</v>
      </c>
      <c r="BC57" s="125">
        <f>'JARO-03 - společné prosto...'!F36</f>
        <v>0</v>
      </c>
      <c r="BD57" s="127">
        <f>'JARO-03 - společné prosto...'!F37</f>
        <v>0</v>
      </c>
      <c r="BE57" s="7"/>
      <c r="BT57" s="123" t="s">
        <v>78</v>
      </c>
      <c r="BV57" s="123" t="s">
        <v>72</v>
      </c>
      <c r="BW57" s="123" t="s">
        <v>85</v>
      </c>
      <c r="BX57" s="123" t="s">
        <v>5</v>
      </c>
      <c r="CL57" s="123" t="s">
        <v>19</v>
      </c>
      <c r="CM57" s="123" t="s">
        <v>78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wa8YLrrWsV3PQDIQ6Hh9OQjJeNsykLVuBZVNVoPqAzmrtyKn2L9L965rpm9xO/7kceEg85MJ/SJ9aZcjSiW89w==" hashValue="CVYygrkfS7uZ6LYV7pRAymFPYOTYS2evPnXThlSOklDNgXXy1KIYZ7zDWZ82U1xR8wpXTEp9VwY3L5SXviz8f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JARO-01 - zařizovací před...'!C2" display="/"/>
    <hyperlink ref="A56" location="'JARO-02 - práce v bytě 2.NP'!C2" display="/"/>
    <hyperlink ref="A57" location="'JARO-03 - společné pros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86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Jaroměřice nad Rokytnou oprava byt pan Pařízek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ROUND((SUM(BE82:BE114)),  2)</f>
        <v>0</v>
      </c>
      <c r="G33" s="38"/>
      <c r="H33" s="38"/>
      <c r="I33" s="148">
        <v>0.20999999999999999</v>
      </c>
      <c r="J33" s="147">
        <f>ROUND(((SUM(BE82:BE114))*I33),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ROUND((SUM(BF82:BF114)),  2)</f>
        <v>0</v>
      </c>
      <c r="G34" s="38"/>
      <c r="H34" s="38"/>
      <c r="I34" s="148">
        <v>0.14999999999999999</v>
      </c>
      <c r="J34" s="147">
        <f>ROUND(((SUM(BF82:BF114))*I34),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ROUND((SUM(BG82:BG114)),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ROUND((SUM(BH82:BH114)),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ROUND((SUM(BI82:BI114)),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Jaroměřice nad Rokytnou oprava byt pan Pařízek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JARO-01 - zařizovací předměty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Jaroměřice nad Rokytnou</v>
      </c>
      <c r="G52" s="40"/>
      <c r="H52" s="40"/>
      <c r="I52" s="32" t="s">
        <v>23</v>
      </c>
      <c r="J52" s="72" t="str">
        <f>IF(J12="","",J12)</f>
        <v>9. 2. 2023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90</v>
      </c>
      <c r="D57" s="162"/>
      <c r="E57" s="162"/>
      <c r="F57" s="162"/>
      <c r="G57" s="162"/>
      <c r="H57" s="162"/>
      <c r="I57" s="162"/>
      <c r="J57" s="163" t="s">
        <v>91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92</v>
      </c>
    </row>
    <row r="60" s="9" customFormat="1" ht="24.96" customHeight="1">
      <c r="A60" s="9"/>
      <c r="B60" s="165"/>
      <c r="C60" s="166"/>
      <c r="D60" s="167" t="s">
        <v>93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94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95</v>
      </c>
      <c r="E62" s="174"/>
      <c r="F62" s="174"/>
      <c r="G62" s="174"/>
      <c r="H62" s="174"/>
      <c r="I62" s="174"/>
      <c r="J62" s="175">
        <f>J111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96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Jaroměřice nad Rokytnou oprava byt pan Pařízek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87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JARO-01 - zařizovací předměty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Jaroměřice nad Rokytnou</v>
      </c>
      <c r="G76" s="40"/>
      <c r="H76" s="40"/>
      <c r="I76" s="32" t="s">
        <v>23</v>
      </c>
      <c r="J76" s="72" t="str">
        <f>IF(J12="","",J12)</f>
        <v>9. 2. 2023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 xml:space="preserve"> </v>
      </c>
      <c r="G78" s="40"/>
      <c r="H78" s="40"/>
      <c r="I78" s="32" t="s">
        <v>31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33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97</v>
      </c>
      <c r="D81" s="180" t="s">
        <v>55</v>
      </c>
      <c r="E81" s="180" t="s">
        <v>51</v>
      </c>
      <c r="F81" s="180" t="s">
        <v>52</v>
      </c>
      <c r="G81" s="180" t="s">
        <v>98</v>
      </c>
      <c r="H81" s="180" t="s">
        <v>99</v>
      </c>
      <c r="I81" s="180" t="s">
        <v>100</v>
      </c>
      <c r="J81" s="180" t="s">
        <v>91</v>
      </c>
      <c r="K81" s="181" t="s">
        <v>101</v>
      </c>
      <c r="L81" s="182"/>
      <c r="M81" s="92" t="s">
        <v>19</v>
      </c>
      <c r="N81" s="93" t="s">
        <v>40</v>
      </c>
      <c r="O81" s="93" t="s">
        <v>102</v>
      </c>
      <c r="P81" s="93" t="s">
        <v>103</v>
      </c>
      <c r="Q81" s="93" t="s">
        <v>104</v>
      </c>
      <c r="R81" s="93" t="s">
        <v>105</v>
      </c>
      <c r="S81" s="93" t="s">
        <v>106</v>
      </c>
      <c r="T81" s="94" t="s">
        <v>107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108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0.12476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69</v>
      </c>
      <c r="AU82" s="17" t="s">
        <v>92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69</v>
      </c>
      <c r="E83" s="191" t="s">
        <v>109</v>
      </c>
      <c r="F83" s="191" t="s">
        <v>110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P84+P111</f>
        <v>0</v>
      </c>
      <c r="Q83" s="196"/>
      <c r="R83" s="197">
        <f>R84+R111</f>
        <v>0.12476</v>
      </c>
      <c r="S83" s="196"/>
      <c r="T83" s="198">
        <f>T84+T111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111</v>
      </c>
      <c r="AT83" s="200" t="s">
        <v>69</v>
      </c>
      <c r="AU83" s="200" t="s">
        <v>70</v>
      </c>
      <c r="AY83" s="199" t="s">
        <v>112</v>
      </c>
      <c r="BK83" s="201">
        <f>BK84+BK111</f>
        <v>0</v>
      </c>
    </row>
    <row r="84" s="12" customFormat="1" ht="22.8" customHeight="1">
      <c r="A84" s="12"/>
      <c r="B84" s="188"/>
      <c r="C84" s="189"/>
      <c r="D84" s="190" t="s">
        <v>69</v>
      </c>
      <c r="E84" s="202" t="s">
        <v>113</v>
      </c>
      <c r="F84" s="202" t="s">
        <v>114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SUM(P85:P110)</f>
        <v>0</v>
      </c>
      <c r="Q84" s="196"/>
      <c r="R84" s="197">
        <f>SUM(R85:R110)</f>
        <v>0.11556</v>
      </c>
      <c r="S84" s="196"/>
      <c r="T84" s="198">
        <f>SUM(T85:T110)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111</v>
      </c>
      <c r="AT84" s="200" t="s">
        <v>69</v>
      </c>
      <c r="AU84" s="200" t="s">
        <v>78</v>
      </c>
      <c r="AY84" s="199" t="s">
        <v>112</v>
      </c>
      <c r="BK84" s="201">
        <f>SUM(BK85:BK110)</f>
        <v>0</v>
      </c>
    </row>
    <row r="85" s="2" customFormat="1" ht="16.5" customHeight="1">
      <c r="A85" s="38"/>
      <c r="B85" s="39"/>
      <c r="C85" s="204" t="s">
        <v>78</v>
      </c>
      <c r="D85" s="204" t="s">
        <v>115</v>
      </c>
      <c r="E85" s="205" t="s">
        <v>116</v>
      </c>
      <c r="F85" s="206" t="s">
        <v>117</v>
      </c>
      <c r="G85" s="207" t="s">
        <v>118</v>
      </c>
      <c r="H85" s="208">
        <v>1</v>
      </c>
      <c r="I85" s="209"/>
      <c r="J85" s="210">
        <f>ROUND(I85*H85,2)</f>
        <v>0</v>
      </c>
      <c r="K85" s="206" t="s">
        <v>119</v>
      </c>
      <c r="L85" s="44"/>
      <c r="M85" s="211" t="s">
        <v>19</v>
      </c>
      <c r="N85" s="212" t="s">
        <v>42</v>
      </c>
      <c r="O85" s="84"/>
      <c r="P85" s="213">
        <f>O85*H85</f>
        <v>0</v>
      </c>
      <c r="Q85" s="213">
        <v>0.016969999999999999</v>
      </c>
      <c r="R85" s="213">
        <f>Q85*H85</f>
        <v>0.016969999999999999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120</v>
      </c>
      <c r="AT85" s="215" t="s">
        <v>115</v>
      </c>
      <c r="AU85" s="215" t="s">
        <v>111</v>
      </c>
      <c r="AY85" s="17" t="s">
        <v>112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111</v>
      </c>
      <c r="BK85" s="216">
        <f>ROUND(I85*H85,2)</f>
        <v>0</v>
      </c>
      <c r="BL85" s="17" t="s">
        <v>120</v>
      </c>
      <c r="BM85" s="215" t="s">
        <v>121</v>
      </c>
    </row>
    <row r="86" s="2" customFormat="1">
      <c r="A86" s="38"/>
      <c r="B86" s="39"/>
      <c r="C86" s="40"/>
      <c r="D86" s="217" t="s">
        <v>122</v>
      </c>
      <c r="E86" s="40"/>
      <c r="F86" s="218" t="s">
        <v>123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122</v>
      </c>
      <c r="AU86" s="17" t="s">
        <v>111</v>
      </c>
    </row>
    <row r="87" s="2" customFormat="1">
      <c r="A87" s="38"/>
      <c r="B87" s="39"/>
      <c r="C87" s="40"/>
      <c r="D87" s="222" t="s">
        <v>124</v>
      </c>
      <c r="E87" s="40"/>
      <c r="F87" s="223" t="s">
        <v>125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111</v>
      </c>
    </row>
    <row r="88" s="2" customFormat="1" ht="16.5" customHeight="1">
      <c r="A88" s="38"/>
      <c r="B88" s="39"/>
      <c r="C88" s="204" t="s">
        <v>111</v>
      </c>
      <c r="D88" s="204" t="s">
        <v>115</v>
      </c>
      <c r="E88" s="205" t="s">
        <v>126</v>
      </c>
      <c r="F88" s="206" t="s">
        <v>127</v>
      </c>
      <c r="G88" s="207" t="s">
        <v>118</v>
      </c>
      <c r="H88" s="208">
        <v>1</v>
      </c>
      <c r="I88" s="209"/>
      <c r="J88" s="210">
        <f>ROUND(I88*H88,2)</f>
        <v>0</v>
      </c>
      <c r="K88" s="206" t="s">
        <v>119</v>
      </c>
      <c r="L88" s="44"/>
      <c r="M88" s="211" t="s">
        <v>19</v>
      </c>
      <c r="N88" s="212" t="s">
        <v>42</v>
      </c>
      <c r="O88" s="84"/>
      <c r="P88" s="213">
        <f>O88*H88</f>
        <v>0</v>
      </c>
      <c r="Q88" s="213">
        <v>0.02223</v>
      </c>
      <c r="R88" s="213">
        <f>Q88*H88</f>
        <v>0.02223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120</v>
      </c>
      <c r="AT88" s="215" t="s">
        <v>115</v>
      </c>
      <c r="AU88" s="215" t="s">
        <v>111</v>
      </c>
      <c r="AY88" s="17" t="s">
        <v>112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111</v>
      </c>
      <c r="BK88" s="216">
        <f>ROUND(I88*H88,2)</f>
        <v>0</v>
      </c>
      <c r="BL88" s="17" t="s">
        <v>120</v>
      </c>
      <c r="BM88" s="215" t="s">
        <v>128</v>
      </c>
    </row>
    <row r="89" s="2" customFormat="1">
      <c r="A89" s="38"/>
      <c r="B89" s="39"/>
      <c r="C89" s="40"/>
      <c r="D89" s="217" t="s">
        <v>122</v>
      </c>
      <c r="E89" s="40"/>
      <c r="F89" s="218" t="s">
        <v>129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122</v>
      </c>
      <c r="AU89" s="17" t="s">
        <v>111</v>
      </c>
    </row>
    <row r="90" s="2" customFormat="1">
      <c r="A90" s="38"/>
      <c r="B90" s="39"/>
      <c r="C90" s="40"/>
      <c r="D90" s="222" t="s">
        <v>124</v>
      </c>
      <c r="E90" s="40"/>
      <c r="F90" s="223" t="s">
        <v>130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124</v>
      </c>
      <c r="AU90" s="17" t="s">
        <v>111</v>
      </c>
    </row>
    <row r="91" s="2" customFormat="1" ht="16.5" customHeight="1">
      <c r="A91" s="38"/>
      <c r="B91" s="39"/>
      <c r="C91" s="204" t="s">
        <v>131</v>
      </c>
      <c r="D91" s="204" t="s">
        <v>115</v>
      </c>
      <c r="E91" s="205" t="s">
        <v>132</v>
      </c>
      <c r="F91" s="206" t="s">
        <v>133</v>
      </c>
      <c r="G91" s="207" t="s">
        <v>118</v>
      </c>
      <c r="H91" s="208">
        <v>1</v>
      </c>
      <c r="I91" s="209"/>
      <c r="J91" s="210">
        <f>ROUND(I91*H91,2)</f>
        <v>0</v>
      </c>
      <c r="K91" s="206" t="s">
        <v>119</v>
      </c>
      <c r="L91" s="44"/>
      <c r="M91" s="211" t="s">
        <v>19</v>
      </c>
      <c r="N91" s="212" t="s">
        <v>42</v>
      </c>
      <c r="O91" s="84"/>
      <c r="P91" s="213">
        <f>O91*H91</f>
        <v>0</v>
      </c>
      <c r="Q91" s="213">
        <v>0.01452</v>
      </c>
      <c r="R91" s="213">
        <f>Q91*H91</f>
        <v>0.01452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120</v>
      </c>
      <c r="AT91" s="215" t="s">
        <v>115</v>
      </c>
      <c r="AU91" s="215" t="s">
        <v>111</v>
      </c>
      <c r="AY91" s="17" t="s">
        <v>112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111</v>
      </c>
      <c r="BK91" s="216">
        <f>ROUND(I91*H91,2)</f>
        <v>0</v>
      </c>
      <c r="BL91" s="17" t="s">
        <v>120</v>
      </c>
      <c r="BM91" s="215" t="s">
        <v>134</v>
      </c>
    </row>
    <row r="92" s="2" customFormat="1">
      <c r="A92" s="38"/>
      <c r="B92" s="39"/>
      <c r="C92" s="40"/>
      <c r="D92" s="217" t="s">
        <v>122</v>
      </c>
      <c r="E92" s="40"/>
      <c r="F92" s="218" t="s">
        <v>135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122</v>
      </c>
      <c r="AU92" s="17" t="s">
        <v>111</v>
      </c>
    </row>
    <row r="93" s="2" customFormat="1">
      <c r="A93" s="38"/>
      <c r="B93" s="39"/>
      <c r="C93" s="40"/>
      <c r="D93" s="222" t="s">
        <v>124</v>
      </c>
      <c r="E93" s="40"/>
      <c r="F93" s="223" t="s">
        <v>136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124</v>
      </c>
      <c r="AU93" s="17" t="s">
        <v>111</v>
      </c>
    </row>
    <row r="94" s="2" customFormat="1" ht="21.75" customHeight="1">
      <c r="A94" s="38"/>
      <c r="B94" s="39"/>
      <c r="C94" s="204" t="s">
        <v>137</v>
      </c>
      <c r="D94" s="204" t="s">
        <v>115</v>
      </c>
      <c r="E94" s="205" t="s">
        <v>138</v>
      </c>
      <c r="F94" s="206" t="s">
        <v>139</v>
      </c>
      <c r="G94" s="207" t="s">
        <v>118</v>
      </c>
      <c r="H94" s="208">
        <v>1</v>
      </c>
      <c r="I94" s="209"/>
      <c r="J94" s="210">
        <f>ROUND(I94*H94,2)</f>
        <v>0</v>
      </c>
      <c r="K94" s="206" t="s">
        <v>119</v>
      </c>
      <c r="L94" s="44"/>
      <c r="M94" s="211" t="s">
        <v>19</v>
      </c>
      <c r="N94" s="212" t="s">
        <v>42</v>
      </c>
      <c r="O94" s="84"/>
      <c r="P94" s="213">
        <f>O94*H94</f>
        <v>0</v>
      </c>
      <c r="Q94" s="213">
        <v>0.033369999999999997</v>
      </c>
      <c r="R94" s="213">
        <f>Q94*H94</f>
        <v>0.033369999999999997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120</v>
      </c>
      <c r="AT94" s="215" t="s">
        <v>115</v>
      </c>
      <c r="AU94" s="215" t="s">
        <v>111</v>
      </c>
      <c r="AY94" s="17" t="s">
        <v>112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111</v>
      </c>
      <c r="BK94" s="216">
        <f>ROUND(I94*H94,2)</f>
        <v>0</v>
      </c>
      <c r="BL94" s="17" t="s">
        <v>120</v>
      </c>
      <c r="BM94" s="215" t="s">
        <v>140</v>
      </c>
    </row>
    <row r="95" s="2" customFormat="1">
      <c r="A95" s="38"/>
      <c r="B95" s="39"/>
      <c r="C95" s="40"/>
      <c r="D95" s="217" t="s">
        <v>122</v>
      </c>
      <c r="E95" s="40"/>
      <c r="F95" s="218" t="s">
        <v>141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122</v>
      </c>
      <c r="AU95" s="17" t="s">
        <v>111</v>
      </c>
    </row>
    <row r="96" s="2" customFormat="1">
      <c r="A96" s="38"/>
      <c r="B96" s="39"/>
      <c r="C96" s="40"/>
      <c r="D96" s="222" t="s">
        <v>124</v>
      </c>
      <c r="E96" s="40"/>
      <c r="F96" s="223" t="s">
        <v>142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124</v>
      </c>
      <c r="AU96" s="17" t="s">
        <v>111</v>
      </c>
    </row>
    <row r="97" s="2" customFormat="1" ht="16.5" customHeight="1">
      <c r="A97" s="38"/>
      <c r="B97" s="39"/>
      <c r="C97" s="204" t="s">
        <v>143</v>
      </c>
      <c r="D97" s="204" t="s">
        <v>115</v>
      </c>
      <c r="E97" s="205" t="s">
        <v>144</v>
      </c>
      <c r="F97" s="206" t="s">
        <v>145</v>
      </c>
      <c r="G97" s="207" t="s">
        <v>118</v>
      </c>
      <c r="H97" s="208">
        <v>1</v>
      </c>
      <c r="I97" s="209"/>
      <c r="J97" s="210">
        <f>ROUND(I97*H97,2)</f>
        <v>0</v>
      </c>
      <c r="K97" s="206" t="s">
        <v>119</v>
      </c>
      <c r="L97" s="44"/>
      <c r="M97" s="211" t="s">
        <v>19</v>
      </c>
      <c r="N97" s="212" t="s">
        <v>42</v>
      </c>
      <c r="O97" s="84"/>
      <c r="P97" s="213">
        <f>O97*H97</f>
        <v>0</v>
      </c>
      <c r="Q97" s="213">
        <v>0.022210000000000001</v>
      </c>
      <c r="R97" s="213">
        <f>Q97*H97</f>
        <v>0.022210000000000001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120</v>
      </c>
      <c r="AT97" s="215" t="s">
        <v>115</v>
      </c>
      <c r="AU97" s="215" t="s">
        <v>111</v>
      </c>
      <c r="AY97" s="17" t="s">
        <v>112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111</v>
      </c>
      <c r="BK97" s="216">
        <f>ROUND(I97*H97,2)</f>
        <v>0</v>
      </c>
      <c r="BL97" s="17" t="s">
        <v>120</v>
      </c>
      <c r="BM97" s="215" t="s">
        <v>146</v>
      </c>
    </row>
    <row r="98" s="2" customFormat="1">
      <c r="A98" s="38"/>
      <c r="B98" s="39"/>
      <c r="C98" s="40"/>
      <c r="D98" s="217" t="s">
        <v>122</v>
      </c>
      <c r="E98" s="40"/>
      <c r="F98" s="218" t="s">
        <v>147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122</v>
      </c>
      <c r="AU98" s="17" t="s">
        <v>111</v>
      </c>
    </row>
    <row r="99" s="2" customFormat="1">
      <c r="A99" s="38"/>
      <c r="B99" s="39"/>
      <c r="C99" s="40"/>
      <c r="D99" s="222" t="s">
        <v>124</v>
      </c>
      <c r="E99" s="40"/>
      <c r="F99" s="223" t="s">
        <v>148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111</v>
      </c>
    </row>
    <row r="100" s="2" customFormat="1" ht="16.5" customHeight="1">
      <c r="A100" s="38"/>
      <c r="B100" s="39"/>
      <c r="C100" s="204" t="s">
        <v>149</v>
      </c>
      <c r="D100" s="204" t="s">
        <v>115</v>
      </c>
      <c r="E100" s="205" t="s">
        <v>150</v>
      </c>
      <c r="F100" s="206" t="s">
        <v>151</v>
      </c>
      <c r="G100" s="207" t="s">
        <v>118</v>
      </c>
      <c r="H100" s="208">
        <v>1</v>
      </c>
      <c r="I100" s="209"/>
      <c r="J100" s="210">
        <f>ROUND(I100*H100,2)</f>
        <v>0</v>
      </c>
      <c r="K100" s="206" t="s">
        <v>119</v>
      </c>
      <c r="L100" s="44"/>
      <c r="M100" s="211" t="s">
        <v>19</v>
      </c>
      <c r="N100" s="212" t="s">
        <v>42</v>
      </c>
      <c r="O100" s="84"/>
      <c r="P100" s="213">
        <f>O100*H100</f>
        <v>0</v>
      </c>
      <c r="Q100" s="213">
        <v>0.0018</v>
      </c>
      <c r="R100" s="213">
        <f>Q100*H100</f>
        <v>0.0018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120</v>
      </c>
      <c r="AT100" s="215" t="s">
        <v>115</v>
      </c>
      <c r="AU100" s="215" t="s">
        <v>111</v>
      </c>
      <c r="AY100" s="17" t="s">
        <v>112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111</v>
      </c>
      <c r="BK100" s="216">
        <f>ROUND(I100*H100,2)</f>
        <v>0</v>
      </c>
      <c r="BL100" s="17" t="s">
        <v>120</v>
      </c>
      <c r="BM100" s="215" t="s">
        <v>152</v>
      </c>
    </row>
    <row r="101" s="2" customFormat="1">
      <c r="A101" s="38"/>
      <c r="B101" s="39"/>
      <c r="C101" s="40"/>
      <c r="D101" s="217" t="s">
        <v>122</v>
      </c>
      <c r="E101" s="40"/>
      <c r="F101" s="218" t="s">
        <v>153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122</v>
      </c>
      <c r="AU101" s="17" t="s">
        <v>111</v>
      </c>
    </row>
    <row r="102" s="2" customFormat="1">
      <c r="A102" s="38"/>
      <c r="B102" s="39"/>
      <c r="C102" s="40"/>
      <c r="D102" s="222" t="s">
        <v>124</v>
      </c>
      <c r="E102" s="40"/>
      <c r="F102" s="223" t="s">
        <v>154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124</v>
      </c>
      <c r="AU102" s="17" t="s">
        <v>111</v>
      </c>
    </row>
    <row r="103" s="2" customFormat="1" ht="16.5" customHeight="1">
      <c r="A103" s="38"/>
      <c r="B103" s="39"/>
      <c r="C103" s="204" t="s">
        <v>155</v>
      </c>
      <c r="D103" s="204" t="s">
        <v>115</v>
      </c>
      <c r="E103" s="205" t="s">
        <v>156</v>
      </c>
      <c r="F103" s="206" t="s">
        <v>157</v>
      </c>
      <c r="G103" s="207" t="s">
        <v>118</v>
      </c>
      <c r="H103" s="208">
        <v>1</v>
      </c>
      <c r="I103" s="209"/>
      <c r="J103" s="210">
        <f>ROUND(I103*H103,2)</f>
        <v>0</v>
      </c>
      <c r="K103" s="206" t="s">
        <v>119</v>
      </c>
      <c r="L103" s="44"/>
      <c r="M103" s="211" t="s">
        <v>19</v>
      </c>
      <c r="N103" s="212" t="s">
        <v>42</v>
      </c>
      <c r="O103" s="84"/>
      <c r="P103" s="213">
        <f>O103*H103</f>
        <v>0</v>
      </c>
      <c r="Q103" s="213">
        <v>0.0018400000000000001</v>
      </c>
      <c r="R103" s="213">
        <f>Q103*H103</f>
        <v>0.0018400000000000001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120</v>
      </c>
      <c r="AT103" s="215" t="s">
        <v>115</v>
      </c>
      <c r="AU103" s="215" t="s">
        <v>111</v>
      </c>
      <c r="AY103" s="17" t="s">
        <v>112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111</v>
      </c>
      <c r="BK103" s="216">
        <f>ROUND(I103*H103,2)</f>
        <v>0</v>
      </c>
      <c r="BL103" s="17" t="s">
        <v>120</v>
      </c>
      <c r="BM103" s="215" t="s">
        <v>158</v>
      </c>
    </row>
    <row r="104" s="2" customFormat="1">
      <c r="A104" s="38"/>
      <c r="B104" s="39"/>
      <c r="C104" s="40"/>
      <c r="D104" s="217" t="s">
        <v>122</v>
      </c>
      <c r="E104" s="40"/>
      <c r="F104" s="218" t="s">
        <v>159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122</v>
      </c>
      <c r="AU104" s="17" t="s">
        <v>111</v>
      </c>
    </row>
    <row r="105" s="2" customFormat="1">
      <c r="A105" s="38"/>
      <c r="B105" s="39"/>
      <c r="C105" s="40"/>
      <c r="D105" s="222" t="s">
        <v>124</v>
      </c>
      <c r="E105" s="40"/>
      <c r="F105" s="223" t="s">
        <v>160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124</v>
      </c>
      <c r="AU105" s="17" t="s">
        <v>111</v>
      </c>
    </row>
    <row r="106" s="2" customFormat="1" ht="16.5" customHeight="1">
      <c r="A106" s="38"/>
      <c r="B106" s="39"/>
      <c r="C106" s="204" t="s">
        <v>161</v>
      </c>
      <c r="D106" s="204" t="s">
        <v>115</v>
      </c>
      <c r="E106" s="205" t="s">
        <v>162</v>
      </c>
      <c r="F106" s="206" t="s">
        <v>163</v>
      </c>
      <c r="G106" s="207" t="s">
        <v>164</v>
      </c>
      <c r="H106" s="208">
        <v>1</v>
      </c>
      <c r="I106" s="209"/>
      <c r="J106" s="210">
        <f>ROUND(I106*H106,2)</f>
        <v>0</v>
      </c>
      <c r="K106" s="206" t="s">
        <v>119</v>
      </c>
      <c r="L106" s="44"/>
      <c r="M106" s="211" t="s">
        <v>19</v>
      </c>
      <c r="N106" s="212" t="s">
        <v>42</v>
      </c>
      <c r="O106" s="84"/>
      <c r="P106" s="213">
        <f>O106*H106</f>
        <v>0</v>
      </c>
      <c r="Q106" s="213">
        <v>0.00012</v>
      </c>
      <c r="R106" s="213">
        <f>Q106*H106</f>
        <v>0.00012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120</v>
      </c>
      <c r="AT106" s="215" t="s">
        <v>115</v>
      </c>
      <c r="AU106" s="215" t="s">
        <v>111</v>
      </c>
      <c r="AY106" s="17" t="s">
        <v>112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111</v>
      </c>
      <c r="BK106" s="216">
        <f>ROUND(I106*H106,2)</f>
        <v>0</v>
      </c>
      <c r="BL106" s="17" t="s">
        <v>120</v>
      </c>
      <c r="BM106" s="215" t="s">
        <v>165</v>
      </c>
    </row>
    <row r="107" s="2" customFormat="1">
      <c r="A107" s="38"/>
      <c r="B107" s="39"/>
      <c r="C107" s="40"/>
      <c r="D107" s="217" t="s">
        <v>122</v>
      </c>
      <c r="E107" s="40"/>
      <c r="F107" s="218" t="s">
        <v>166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122</v>
      </c>
      <c r="AU107" s="17" t="s">
        <v>111</v>
      </c>
    </row>
    <row r="108" s="2" customFormat="1">
      <c r="A108" s="38"/>
      <c r="B108" s="39"/>
      <c r="C108" s="40"/>
      <c r="D108" s="222" t="s">
        <v>124</v>
      </c>
      <c r="E108" s="40"/>
      <c r="F108" s="223" t="s">
        <v>167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124</v>
      </c>
      <c r="AU108" s="17" t="s">
        <v>111</v>
      </c>
    </row>
    <row r="109" s="2" customFormat="1" ht="16.5" customHeight="1">
      <c r="A109" s="38"/>
      <c r="B109" s="39"/>
      <c r="C109" s="224" t="s">
        <v>168</v>
      </c>
      <c r="D109" s="224" t="s">
        <v>169</v>
      </c>
      <c r="E109" s="225" t="s">
        <v>170</v>
      </c>
      <c r="F109" s="226" t="s">
        <v>171</v>
      </c>
      <c r="G109" s="227" t="s">
        <v>164</v>
      </c>
      <c r="H109" s="228">
        <v>1</v>
      </c>
      <c r="I109" s="229"/>
      <c r="J109" s="230">
        <f>ROUND(I109*H109,2)</f>
        <v>0</v>
      </c>
      <c r="K109" s="226" t="s">
        <v>119</v>
      </c>
      <c r="L109" s="231"/>
      <c r="M109" s="232" t="s">
        <v>19</v>
      </c>
      <c r="N109" s="233" t="s">
        <v>42</v>
      </c>
      <c r="O109" s="84"/>
      <c r="P109" s="213">
        <f>O109*H109</f>
        <v>0</v>
      </c>
      <c r="Q109" s="213">
        <v>0.0025000000000000001</v>
      </c>
      <c r="R109" s="213">
        <f>Q109*H109</f>
        <v>0.0025000000000000001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172</v>
      </c>
      <c r="AT109" s="215" t="s">
        <v>169</v>
      </c>
      <c r="AU109" s="215" t="s">
        <v>111</v>
      </c>
      <c r="AY109" s="17" t="s">
        <v>112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111</v>
      </c>
      <c r="BK109" s="216">
        <f>ROUND(I109*H109,2)</f>
        <v>0</v>
      </c>
      <c r="BL109" s="17" t="s">
        <v>120</v>
      </c>
      <c r="BM109" s="215" t="s">
        <v>173</v>
      </c>
    </row>
    <row r="110" s="2" customFormat="1">
      <c r="A110" s="38"/>
      <c r="B110" s="39"/>
      <c r="C110" s="40"/>
      <c r="D110" s="217" t="s">
        <v>122</v>
      </c>
      <c r="E110" s="40"/>
      <c r="F110" s="218" t="s">
        <v>171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122</v>
      </c>
      <c r="AU110" s="17" t="s">
        <v>111</v>
      </c>
    </row>
    <row r="111" s="12" customFormat="1" ht="22.8" customHeight="1">
      <c r="A111" s="12"/>
      <c r="B111" s="188"/>
      <c r="C111" s="189"/>
      <c r="D111" s="190" t="s">
        <v>69</v>
      </c>
      <c r="E111" s="202" t="s">
        <v>174</v>
      </c>
      <c r="F111" s="202" t="s">
        <v>175</v>
      </c>
      <c r="G111" s="189"/>
      <c r="H111" s="189"/>
      <c r="I111" s="192"/>
      <c r="J111" s="203">
        <f>BK111</f>
        <v>0</v>
      </c>
      <c r="K111" s="189"/>
      <c r="L111" s="194"/>
      <c r="M111" s="195"/>
      <c r="N111" s="196"/>
      <c r="O111" s="196"/>
      <c r="P111" s="197">
        <f>SUM(P112:P114)</f>
        <v>0</v>
      </c>
      <c r="Q111" s="196"/>
      <c r="R111" s="197">
        <f>SUM(R112:R114)</f>
        <v>0.0091999999999999998</v>
      </c>
      <c r="S111" s="196"/>
      <c r="T111" s="198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9" t="s">
        <v>111</v>
      </c>
      <c r="AT111" s="200" t="s">
        <v>69</v>
      </c>
      <c r="AU111" s="200" t="s">
        <v>78</v>
      </c>
      <c r="AY111" s="199" t="s">
        <v>112</v>
      </c>
      <c r="BK111" s="201">
        <f>SUM(BK112:BK114)</f>
        <v>0</v>
      </c>
    </row>
    <row r="112" s="2" customFormat="1" ht="16.5" customHeight="1">
      <c r="A112" s="38"/>
      <c r="B112" s="39"/>
      <c r="C112" s="204" t="s">
        <v>176</v>
      </c>
      <c r="D112" s="204" t="s">
        <v>115</v>
      </c>
      <c r="E112" s="205" t="s">
        <v>177</v>
      </c>
      <c r="F112" s="206" t="s">
        <v>178</v>
      </c>
      <c r="G112" s="207" t="s">
        <v>118</v>
      </c>
      <c r="H112" s="208">
        <v>1</v>
      </c>
      <c r="I112" s="209"/>
      <c r="J112" s="210">
        <f>ROUND(I112*H112,2)</f>
        <v>0</v>
      </c>
      <c r="K112" s="206" t="s">
        <v>119</v>
      </c>
      <c r="L112" s="44"/>
      <c r="M112" s="211" t="s">
        <v>19</v>
      </c>
      <c r="N112" s="212" t="s">
        <v>42</v>
      </c>
      <c r="O112" s="84"/>
      <c r="P112" s="213">
        <f>O112*H112</f>
        <v>0</v>
      </c>
      <c r="Q112" s="213">
        <v>0.0091999999999999998</v>
      </c>
      <c r="R112" s="213">
        <f>Q112*H112</f>
        <v>0.0091999999999999998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120</v>
      </c>
      <c r="AT112" s="215" t="s">
        <v>115</v>
      </c>
      <c r="AU112" s="215" t="s">
        <v>111</v>
      </c>
      <c r="AY112" s="17" t="s">
        <v>112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111</v>
      </c>
      <c r="BK112" s="216">
        <f>ROUND(I112*H112,2)</f>
        <v>0</v>
      </c>
      <c r="BL112" s="17" t="s">
        <v>120</v>
      </c>
      <c r="BM112" s="215" t="s">
        <v>179</v>
      </c>
    </row>
    <row r="113" s="2" customFormat="1">
      <c r="A113" s="38"/>
      <c r="B113" s="39"/>
      <c r="C113" s="40"/>
      <c r="D113" s="217" t="s">
        <v>122</v>
      </c>
      <c r="E113" s="40"/>
      <c r="F113" s="218" t="s">
        <v>180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122</v>
      </c>
      <c r="AU113" s="17" t="s">
        <v>111</v>
      </c>
    </row>
    <row r="114" s="2" customFormat="1">
      <c r="A114" s="38"/>
      <c r="B114" s="39"/>
      <c r="C114" s="40"/>
      <c r="D114" s="222" t="s">
        <v>124</v>
      </c>
      <c r="E114" s="40"/>
      <c r="F114" s="223" t="s">
        <v>181</v>
      </c>
      <c r="G114" s="40"/>
      <c r="H114" s="40"/>
      <c r="I114" s="219"/>
      <c r="J114" s="40"/>
      <c r="K114" s="40"/>
      <c r="L114" s="44"/>
      <c r="M114" s="234"/>
      <c r="N114" s="235"/>
      <c r="O114" s="236"/>
      <c r="P114" s="236"/>
      <c r="Q114" s="236"/>
      <c r="R114" s="236"/>
      <c r="S114" s="236"/>
      <c r="T114" s="237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124</v>
      </c>
      <c r="AU114" s="17" t="s">
        <v>111</v>
      </c>
    </row>
    <row r="115" s="2" customFormat="1" ht="6.96" customHeight="1">
      <c r="A115" s="38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44"/>
      <c r="M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</sheetData>
  <sheetProtection sheet="1" autoFilter="0" formatColumns="0" formatRows="0" objects="1" scenarios="1" spinCount="100000" saltValue="Zh/wDveQWbI7cyCOHV3RMYTuFFHqPqgva7TQDaYdk3ADthbsRfFCYg9QCbYRlconw7PjYfQPLhxAkXYZ5qN42Q==" hashValue="Uit9GuAYWNQ5/xl0/K+Cw60jzRSr/Yxq657CRdXPqAedFToARR7j0dZKEejw3PhhfqcmvEMVm64CoJWgSo3XbA==" algorithmName="SHA-512" password="CC35"/>
  <autoFilter ref="C81:K11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725112022"/>
    <hyperlink ref="F90" r:id="rId2" display="https://podminky.urs.cz/item/CS_URS_2023_01/725211617"/>
    <hyperlink ref="F93" r:id="rId3" display="https://podminky.urs.cz/item/CS_URS_2023_01/725241112"/>
    <hyperlink ref="F96" r:id="rId4" display="https://podminky.urs.cz/item/CS_URS_2023_01/725244153"/>
    <hyperlink ref="F99" r:id="rId5" display="https://podminky.urs.cz/item/CS_URS_2023_01/725244203"/>
    <hyperlink ref="F102" r:id="rId6" display="https://podminky.urs.cz/item/CS_URS_2023_01/725821329"/>
    <hyperlink ref="F105" r:id="rId7" display="https://podminky.urs.cz/item/CS_URS_2023_01/725822613"/>
    <hyperlink ref="F108" r:id="rId8" display="https://podminky.urs.cz/item/CS_URS_2023_01/725849411"/>
    <hyperlink ref="F114" r:id="rId9" display="https://podminky.urs.cz/item/CS_URS_2023_01/7261110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86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Jaroměřice nad Rokytnou oprava byt pan Pařízek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ROUND(J96,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ROUND((SUM(BE96:BE783)),  2)</f>
        <v>0</v>
      </c>
      <c r="G33" s="38"/>
      <c r="H33" s="38"/>
      <c r="I33" s="148">
        <v>0.20999999999999999</v>
      </c>
      <c r="J33" s="147">
        <f>ROUND(((SUM(BE96:BE783))*I33),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ROUND((SUM(BF96:BF783)),  2)</f>
        <v>0</v>
      </c>
      <c r="G34" s="38"/>
      <c r="H34" s="38"/>
      <c r="I34" s="148">
        <v>0.14999999999999999</v>
      </c>
      <c r="J34" s="147">
        <f>ROUND(((SUM(BF96:BF783))*I34),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ROUND((SUM(BG96:BG783)),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ROUND((SUM(BH96:BH783)),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ROUND((SUM(BI96:BI783)),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Jaroměřice nad Rokytnou oprava byt pan Pařízek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JARO-02 - práce v bytě 2.NP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Jaroměřice nad Rokytnou</v>
      </c>
      <c r="G52" s="40"/>
      <c r="H52" s="40"/>
      <c r="I52" s="32" t="s">
        <v>23</v>
      </c>
      <c r="J52" s="72" t="str">
        <f>IF(J12="","",J12)</f>
        <v>9. 2. 2023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90</v>
      </c>
      <c r="D57" s="162"/>
      <c r="E57" s="162"/>
      <c r="F57" s="162"/>
      <c r="G57" s="162"/>
      <c r="H57" s="162"/>
      <c r="I57" s="162"/>
      <c r="J57" s="163" t="s">
        <v>91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J96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92</v>
      </c>
    </row>
    <row r="60" s="9" customFormat="1" ht="24.96" customHeight="1">
      <c r="A60" s="9"/>
      <c r="B60" s="165"/>
      <c r="C60" s="166"/>
      <c r="D60" s="167" t="s">
        <v>183</v>
      </c>
      <c r="E60" s="168"/>
      <c r="F60" s="168"/>
      <c r="G60" s="168"/>
      <c r="H60" s="168"/>
      <c r="I60" s="168"/>
      <c r="J60" s="169">
        <f>J97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184</v>
      </c>
      <c r="E61" s="174"/>
      <c r="F61" s="174"/>
      <c r="G61" s="174"/>
      <c r="H61" s="174"/>
      <c r="I61" s="174"/>
      <c r="J61" s="175">
        <f>J98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93</v>
      </c>
      <c r="E62" s="168"/>
      <c r="F62" s="168"/>
      <c r="G62" s="168"/>
      <c r="H62" s="168"/>
      <c r="I62" s="168"/>
      <c r="J62" s="169">
        <f>J112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185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186</v>
      </c>
      <c r="E64" s="174"/>
      <c r="F64" s="174"/>
      <c r="G64" s="174"/>
      <c r="H64" s="174"/>
      <c r="I64" s="174"/>
      <c r="J64" s="175">
        <f>J127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187</v>
      </c>
      <c r="E65" s="174"/>
      <c r="F65" s="174"/>
      <c r="G65" s="174"/>
      <c r="H65" s="174"/>
      <c r="I65" s="174"/>
      <c r="J65" s="175">
        <f>J191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188</v>
      </c>
      <c r="E66" s="174"/>
      <c r="F66" s="174"/>
      <c r="G66" s="174"/>
      <c r="H66" s="174"/>
      <c r="I66" s="174"/>
      <c r="J66" s="175">
        <f>J282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94</v>
      </c>
      <c r="E67" s="174"/>
      <c r="F67" s="174"/>
      <c r="G67" s="174"/>
      <c r="H67" s="174"/>
      <c r="I67" s="174"/>
      <c r="J67" s="175">
        <f>J292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189</v>
      </c>
      <c r="E68" s="174"/>
      <c r="F68" s="174"/>
      <c r="G68" s="174"/>
      <c r="H68" s="174"/>
      <c r="I68" s="174"/>
      <c r="J68" s="175">
        <f>J342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190</v>
      </c>
      <c r="E69" s="174"/>
      <c r="F69" s="174"/>
      <c r="G69" s="174"/>
      <c r="H69" s="174"/>
      <c r="I69" s="174"/>
      <c r="J69" s="175">
        <f>J364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191</v>
      </c>
      <c r="E70" s="174"/>
      <c r="F70" s="174"/>
      <c r="G70" s="174"/>
      <c r="H70" s="174"/>
      <c r="I70" s="174"/>
      <c r="J70" s="175">
        <f>J371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192</v>
      </c>
      <c r="E71" s="174"/>
      <c r="F71" s="174"/>
      <c r="G71" s="174"/>
      <c r="H71" s="174"/>
      <c r="I71" s="174"/>
      <c r="J71" s="175">
        <f>J530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193</v>
      </c>
      <c r="E72" s="174"/>
      <c r="F72" s="174"/>
      <c r="G72" s="174"/>
      <c r="H72" s="174"/>
      <c r="I72" s="174"/>
      <c r="J72" s="175">
        <f>J564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194</v>
      </c>
      <c r="E73" s="174"/>
      <c r="F73" s="174"/>
      <c r="G73" s="174"/>
      <c r="H73" s="174"/>
      <c r="I73" s="174"/>
      <c r="J73" s="175">
        <f>J618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195</v>
      </c>
      <c r="E74" s="174"/>
      <c r="F74" s="174"/>
      <c r="G74" s="174"/>
      <c r="H74" s="174"/>
      <c r="I74" s="174"/>
      <c r="J74" s="175">
        <f>J684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196</v>
      </c>
      <c r="E75" s="174"/>
      <c r="F75" s="174"/>
      <c r="G75" s="174"/>
      <c r="H75" s="174"/>
      <c r="I75" s="174"/>
      <c r="J75" s="175">
        <f>J737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197</v>
      </c>
      <c r="E76" s="174"/>
      <c r="F76" s="174"/>
      <c r="G76" s="174"/>
      <c r="H76" s="174"/>
      <c r="I76" s="174"/>
      <c r="J76" s="175">
        <f>J754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96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160" t="str">
        <f>E7</f>
        <v>Jaroměřice nad Rokytnou oprava byt pan Pařízek</v>
      </c>
      <c r="F86" s="32"/>
      <c r="G86" s="32"/>
      <c r="H86" s="32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87</v>
      </c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69" t="str">
        <f>E9</f>
        <v>JARO-02 - práce v bytě 2.NP</v>
      </c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21</v>
      </c>
      <c r="D90" s="40"/>
      <c r="E90" s="40"/>
      <c r="F90" s="27" t="str">
        <f>F12</f>
        <v>Jaroměřice nad Rokytnou</v>
      </c>
      <c r="G90" s="40"/>
      <c r="H90" s="40"/>
      <c r="I90" s="32" t="s">
        <v>23</v>
      </c>
      <c r="J90" s="72" t="str">
        <f>IF(J12="","",J12)</f>
        <v>9. 2. 2023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25</v>
      </c>
      <c r="D92" s="40"/>
      <c r="E92" s="40"/>
      <c r="F92" s="27" t="str">
        <f>E15</f>
        <v xml:space="preserve"> </v>
      </c>
      <c r="G92" s="40"/>
      <c r="H92" s="40"/>
      <c r="I92" s="32" t="s">
        <v>31</v>
      </c>
      <c r="J92" s="36" t="str">
        <f>E21</f>
        <v xml:space="preserve"> </v>
      </c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29</v>
      </c>
      <c r="D93" s="40"/>
      <c r="E93" s="40"/>
      <c r="F93" s="27" t="str">
        <f>IF(E18="","",E18)</f>
        <v>Vyplň údaj</v>
      </c>
      <c r="G93" s="40"/>
      <c r="H93" s="40"/>
      <c r="I93" s="32" t="s">
        <v>33</v>
      </c>
      <c r="J93" s="36" t="str">
        <f>E24</f>
        <v xml:space="preserve"> 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11" customFormat="1" ht="29.28" customHeight="1">
      <c r="A95" s="177"/>
      <c r="B95" s="178"/>
      <c r="C95" s="179" t="s">
        <v>97</v>
      </c>
      <c r="D95" s="180" t="s">
        <v>55</v>
      </c>
      <c r="E95" s="180" t="s">
        <v>51</v>
      </c>
      <c r="F95" s="180" t="s">
        <v>52</v>
      </c>
      <c r="G95" s="180" t="s">
        <v>98</v>
      </c>
      <c r="H95" s="180" t="s">
        <v>99</v>
      </c>
      <c r="I95" s="180" t="s">
        <v>100</v>
      </c>
      <c r="J95" s="180" t="s">
        <v>91</v>
      </c>
      <c r="K95" s="181" t="s">
        <v>101</v>
      </c>
      <c r="L95" s="182"/>
      <c r="M95" s="92" t="s">
        <v>19</v>
      </c>
      <c r="N95" s="93" t="s">
        <v>40</v>
      </c>
      <c r="O95" s="93" t="s">
        <v>102</v>
      </c>
      <c r="P95" s="93" t="s">
        <v>103</v>
      </c>
      <c r="Q95" s="93" t="s">
        <v>104</v>
      </c>
      <c r="R95" s="93" t="s">
        <v>105</v>
      </c>
      <c r="S95" s="93" t="s">
        <v>106</v>
      </c>
      <c r="T95" s="94" t="s">
        <v>107</v>
      </c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</row>
    <row r="96" s="2" customFormat="1" ht="22.8" customHeight="1">
      <c r="A96" s="38"/>
      <c r="B96" s="39"/>
      <c r="C96" s="99" t="s">
        <v>108</v>
      </c>
      <c r="D96" s="40"/>
      <c r="E96" s="40"/>
      <c r="F96" s="40"/>
      <c r="G96" s="40"/>
      <c r="H96" s="40"/>
      <c r="I96" s="40"/>
      <c r="J96" s="183">
        <f>BK96</f>
        <v>0</v>
      </c>
      <c r="K96" s="40"/>
      <c r="L96" s="44"/>
      <c r="M96" s="95"/>
      <c r="N96" s="184"/>
      <c r="O96" s="96"/>
      <c r="P96" s="185">
        <f>P97+P112</f>
        <v>0</v>
      </c>
      <c r="Q96" s="96"/>
      <c r="R96" s="185">
        <f>R97+R112</f>
        <v>1.7972970699999999</v>
      </c>
      <c r="S96" s="96"/>
      <c r="T96" s="186">
        <f>T97+T112</f>
        <v>0.87057180000000001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69</v>
      </c>
      <c r="AU96" s="17" t="s">
        <v>92</v>
      </c>
      <c r="BK96" s="187">
        <f>BK97+BK112</f>
        <v>0</v>
      </c>
    </row>
    <row r="97" s="12" customFormat="1" ht="25.92" customHeight="1">
      <c r="A97" s="12"/>
      <c r="B97" s="188"/>
      <c r="C97" s="189"/>
      <c r="D97" s="190" t="s">
        <v>69</v>
      </c>
      <c r="E97" s="191" t="s">
        <v>198</v>
      </c>
      <c r="F97" s="191" t="s">
        <v>199</v>
      </c>
      <c r="G97" s="189"/>
      <c r="H97" s="189"/>
      <c r="I97" s="192"/>
      <c r="J97" s="193">
        <f>BK97</f>
        <v>0</v>
      </c>
      <c r="K97" s="189"/>
      <c r="L97" s="194"/>
      <c r="M97" s="195"/>
      <c r="N97" s="196"/>
      <c r="O97" s="196"/>
      <c r="P97" s="197">
        <f>P98</f>
        <v>0</v>
      </c>
      <c r="Q97" s="196"/>
      <c r="R97" s="197">
        <f>R98</f>
        <v>0</v>
      </c>
      <c r="S97" s="196"/>
      <c r="T97" s="198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9" t="s">
        <v>78</v>
      </c>
      <c r="AT97" s="200" t="s">
        <v>69</v>
      </c>
      <c r="AU97" s="200" t="s">
        <v>70</v>
      </c>
      <c r="AY97" s="199" t="s">
        <v>112</v>
      </c>
      <c r="BK97" s="201">
        <f>BK98</f>
        <v>0</v>
      </c>
    </row>
    <row r="98" s="12" customFormat="1" ht="22.8" customHeight="1">
      <c r="A98" s="12"/>
      <c r="B98" s="188"/>
      <c r="C98" s="189"/>
      <c r="D98" s="190" t="s">
        <v>69</v>
      </c>
      <c r="E98" s="202" t="s">
        <v>200</v>
      </c>
      <c r="F98" s="202" t="s">
        <v>201</v>
      </c>
      <c r="G98" s="189"/>
      <c r="H98" s="189"/>
      <c r="I98" s="192"/>
      <c r="J98" s="203">
        <f>BK98</f>
        <v>0</v>
      </c>
      <c r="K98" s="189"/>
      <c r="L98" s="194"/>
      <c r="M98" s="195"/>
      <c r="N98" s="196"/>
      <c r="O98" s="196"/>
      <c r="P98" s="197">
        <f>SUM(P99:P111)</f>
        <v>0</v>
      </c>
      <c r="Q98" s="196"/>
      <c r="R98" s="197">
        <f>SUM(R99:R111)</f>
        <v>0</v>
      </c>
      <c r="S98" s="196"/>
      <c r="T98" s="198">
        <f>SUM(T99:T111)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78</v>
      </c>
      <c r="AT98" s="200" t="s">
        <v>69</v>
      </c>
      <c r="AU98" s="200" t="s">
        <v>78</v>
      </c>
      <c r="AY98" s="199" t="s">
        <v>112</v>
      </c>
      <c r="BK98" s="201">
        <f>SUM(BK99:BK111)</f>
        <v>0</v>
      </c>
    </row>
    <row r="99" s="2" customFormat="1" ht="16.5" customHeight="1">
      <c r="A99" s="38"/>
      <c r="B99" s="39"/>
      <c r="C99" s="204" t="s">
        <v>78</v>
      </c>
      <c r="D99" s="204" t="s">
        <v>115</v>
      </c>
      <c r="E99" s="205" t="s">
        <v>202</v>
      </c>
      <c r="F99" s="206" t="s">
        <v>203</v>
      </c>
      <c r="G99" s="207" t="s">
        <v>204</v>
      </c>
      <c r="H99" s="208">
        <v>0.871</v>
      </c>
      <c r="I99" s="209"/>
      <c r="J99" s="210">
        <f>ROUND(I99*H99,2)</f>
        <v>0</v>
      </c>
      <c r="K99" s="206" t="s">
        <v>119</v>
      </c>
      <c r="L99" s="44"/>
      <c r="M99" s="211" t="s">
        <v>19</v>
      </c>
      <c r="N99" s="212" t="s">
        <v>42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137</v>
      </c>
      <c r="AT99" s="215" t="s">
        <v>115</v>
      </c>
      <c r="AU99" s="215" t="s">
        <v>111</v>
      </c>
      <c r="AY99" s="17" t="s">
        <v>112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111</v>
      </c>
      <c r="BK99" s="216">
        <f>ROUND(I99*H99,2)</f>
        <v>0</v>
      </c>
      <c r="BL99" s="17" t="s">
        <v>137</v>
      </c>
      <c r="BM99" s="215" t="s">
        <v>205</v>
      </c>
    </row>
    <row r="100" s="2" customFormat="1">
      <c r="A100" s="38"/>
      <c r="B100" s="39"/>
      <c r="C100" s="40"/>
      <c r="D100" s="217" t="s">
        <v>122</v>
      </c>
      <c r="E100" s="40"/>
      <c r="F100" s="218" t="s">
        <v>206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122</v>
      </c>
      <c r="AU100" s="17" t="s">
        <v>111</v>
      </c>
    </row>
    <row r="101" s="2" customFormat="1">
      <c r="A101" s="38"/>
      <c r="B101" s="39"/>
      <c r="C101" s="40"/>
      <c r="D101" s="222" t="s">
        <v>124</v>
      </c>
      <c r="E101" s="40"/>
      <c r="F101" s="223" t="s">
        <v>207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124</v>
      </c>
      <c r="AU101" s="17" t="s">
        <v>111</v>
      </c>
    </row>
    <row r="102" s="2" customFormat="1" ht="16.5" customHeight="1">
      <c r="A102" s="38"/>
      <c r="B102" s="39"/>
      <c r="C102" s="204" t="s">
        <v>111</v>
      </c>
      <c r="D102" s="204" t="s">
        <v>115</v>
      </c>
      <c r="E102" s="205" t="s">
        <v>208</v>
      </c>
      <c r="F102" s="206" t="s">
        <v>209</v>
      </c>
      <c r="G102" s="207" t="s">
        <v>204</v>
      </c>
      <c r="H102" s="208">
        <v>0.871</v>
      </c>
      <c r="I102" s="209"/>
      <c r="J102" s="210">
        <f>ROUND(I102*H102,2)</f>
        <v>0</v>
      </c>
      <c r="K102" s="206" t="s">
        <v>119</v>
      </c>
      <c r="L102" s="44"/>
      <c r="M102" s="211" t="s">
        <v>19</v>
      </c>
      <c r="N102" s="212" t="s">
        <v>42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137</v>
      </c>
      <c r="AT102" s="215" t="s">
        <v>115</v>
      </c>
      <c r="AU102" s="215" t="s">
        <v>111</v>
      </c>
      <c r="AY102" s="17" t="s">
        <v>112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111</v>
      </c>
      <c r="BK102" s="216">
        <f>ROUND(I102*H102,2)</f>
        <v>0</v>
      </c>
      <c r="BL102" s="17" t="s">
        <v>137</v>
      </c>
      <c r="BM102" s="215" t="s">
        <v>210</v>
      </c>
    </row>
    <row r="103" s="2" customFormat="1">
      <c r="A103" s="38"/>
      <c r="B103" s="39"/>
      <c r="C103" s="40"/>
      <c r="D103" s="217" t="s">
        <v>122</v>
      </c>
      <c r="E103" s="40"/>
      <c r="F103" s="218" t="s">
        <v>211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122</v>
      </c>
      <c r="AU103" s="17" t="s">
        <v>111</v>
      </c>
    </row>
    <row r="104" s="2" customFormat="1">
      <c r="A104" s="38"/>
      <c r="B104" s="39"/>
      <c r="C104" s="40"/>
      <c r="D104" s="222" t="s">
        <v>124</v>
      </c>
      <c r="E104" s="40"/>
      <c r="F104" s="223" t="s">
        <v>212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124</v>
      </c>
      <c r="AU104" s="17" t="s">
        <v>111</v>
      </c>
    </row>
    <row r="105" s="2" customFormat="1" ht="16.5" customHeight="1">
      <c r="A105" s="38"/>
      <c r="B105" s="39"/>
      <c r="C105" s="204" t="s">
        <v>131</v>
      </c>
      <c r="D105" s="204" t="s">
        <v>115</v>
      </c>
      <c r="E105" s="205" t="s">
        <v>213</v>
      </c>
      <c r="F105" s="206" t="s">
        <v>214</v>
      </c>
      <c r="G105" s="207" t="s">
        <v>204</v>
      </c>
      <c r="H105" s="208">
        <v>13.065</v>
      </c>
      <c r="I105" s="209"/>
      <c r="J105" s="210">
        <f>ROUND(I105*H105,2)</f>
        <v>0</v>
      </c>
      <c r="K105" s="206" t="s">
        <v>119</v>
      </c>
      <c r="L105" s="44"/>
      <c r="M105" s="211" t="s">
        <v>19</v>
      </c>
      <c r="N105" s="212" t="s">
        <v>42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137</v>
      </c>
      <c r="AT105" s="215" t="s">
        <v>115</v>
      </c>
      <c r="AU105" s="215" t="s">
        <v>111</v>
      </c>
      <c r="AY105" s="17" t="s">
        <v>112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111</v>
      </c>
      <c r="BK105" s="216">
        <f>ROUND(I105*H105,2)</f>
        <v>0</v>
      </c>
      <c r="BL105" s="17" t="s">
        <v>137</v>
      </c>
      <c r="BM105" s="215" t="s">
        <v>215</v>
      </c>
    </row>
    <row r="106" s="2" customFormat="1">
      <c r="A106" s="38"/>
      <c r="B106" s="39"/>
      <c r="C106" s="40"/>
      <c r="D106" s="217" t="s">
        <v>122</v>
      </c>
      <c r="E106" s="40"/>
      <c r="F106" s="218" t="s">
        <v>216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122</v>
      </c>
      <c r="AU106" s="17" t="s">
        <v>111</v>
      </c>
    </row>
    <row r="107" s="2" customFormat="1">
      <c r="A107" s="38"/>
      <c r="B107" s="39"/>
      <c r="C107" s="40"/>
      <c r="D107" s="222" t="s">
        <v>124</v>
      </c>
      <c r="E107" s="40"/>
      <c r="F107" s="223" t="s">
        <v>217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111</v>
      </c>
    </row>
    <row r="108" s="13" customFormat="1">
      <c r="A108" s="13"/>
      <c r="B108" s="238"/>
      <c r="C108" s="239"/>
      <c r="D108" s="217" t="s">
        <v>218</v>
      </c>
      <c r="E108" s="239"/>
      <c r="F108" s="240" t="s">
        <v>219</v>
      </c>
      <c r="G108" s="239"/>
      <c r="H108" s="241">
        <v>13.065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218</v>
      </c>
      <c r="AU108" s="247" t="s">
        <v>111</v>
      </c>
      <c r="AV108" s="13" t="s">
        <v>111</v>
      </c>
      <c r="AW108" s="13" t="s">
        <v>4</v>
      </c>
      <c r="AX108" s="13" t="s">
        <v>78</v>
      </c>
      <c r="AY108" s="247" t="s">
        <v>112</v>
      </c>
    </row>
    <row r="109" s="2" customFormat="1" ht="21.75" customHeight="1">
      <c r="A109" s="38"/>
      <c r="B109" s="39"/>
      <c r="C109" s="204" t="s">
        <v>137</v>
      </c>
      <c r="D109" s="204" t="s">
        <v>115</v>
      </c>
      <c r="E109" s="205" t="s">
        <v>220</v>
      </c>
      <c r="F109" s="206" t="s">
        <v>221</v>
      </c>
      <c r="G109" s="207" t="s">
        <v>204</v>
      </c>
      <c r="H109" s="208">
        <v>4.4560000000000004</v>
      </c>
      <c r="I109" s="209"/>
      <c r="J109" s="210">
        <f>ROUND(I109*H109,2)</f>
        <v>0</v>
      </c>
      <c r="K109" s="206" t="s">
        <v>119</v>
      </c>
      <c r="L109" s="44"/>
      <c r="M109" s="211" t="s">
        <v>19</v>
      </c>
      <c r="N109" s="212" t="s">
        <v>42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137</v>
      </c>
      <c r="AT109" s="215" t="s">
        <v>115</v>
      </c>
      <c r="AU109" s="215" t="s">
        <v>111</v>
      </c>
      <c r="AY109" s="17" t="s">
        <v>112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111</v>
      </c>
      <c r="BK109" s="216">
        <f>ROUND(I109*H109,2)</f>
        <v>0</v>
      </c>
      <c r="BL109" s="17" t="s">
        <v>137</v>
      </c>
      <c r="BM109" s="215" t="s">
        <v>222</v>
      </c>
    </row>
    <row r="110" s="2" customFormat="1">
      <c r="A110" s="38"/>
      <c r="B110" s="39"/>
      <c r="C110" s="40"/>
      <c r="D110" s="217" t="s">
        <v>122</v>
      </c>
      <c r="E110" s="40"/>
      <c r="F110" s="218" t="s">
        <v>223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122</v>
      </c>
      <c r="AU110" s="17" t="s">
        <v>111</v>
      </c>
    </row>
    <row r="111" s="2" customFormat="1">
      <c r="A111" s="38"/>
      <c r="B111" s="39"/>
      <c r="C111" s="40"/>
      <c r="D111" s="222" t="s">
        <v>124</v>
      </c>
      <c r="E111" s="40"/>
      <c r="F111" s="223" t="s">
        <v>224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111</v>
      </c>
    </row>
    <row r="112" s="12" customFormat="1" ht="25.92" customHeight="1">
      <c r="A112" s="12"/>
      <c r="B112" s="188"/>
      <c r="C112" s="189"/>
      <c r="D112" s="190" t="s">
        <v>69</v>
      </c>
      <c r="E112" s="191" t="s">
        <v>109</v>
      </c>
      <c r="F112" s="191" t="s">
        <v>110</v>
      </c>
      <c r="G112" s="189"/>
      <c r="H112" s="189"/>
      <c r="I112" s="192"/>
      <c r="J112" s="193">
        <f>BK112</f>
        <v>0</v>
      </c>
      <c r="K112" s="189"/>
      <c r="L112" s="194"/>
      <c r="M112" s="195"/>
      <c r="N112" s="196"/>
      <c r="O112" s="196"/>
      <c r="P112" s="197">
        <f>P113+P127+P191+P282+P292+P342+P364+P371+P530+P564+P618+P684+P737+P754</f>
        <v>0</v>
      </c>
      <c r="Q112" s="196"/>
      <c r="R112" s="197">
        <f>R113+R127+R191+R282+R292+R342+R364+R371+R530+R564+R618+R684+R737+R754</f>
        <v>1.7972970699999999</v>
      </c>
      <c r="S112" s="196"/>
      <c r="T112" s="198">
        <f>T113+T127+T191+T282+T292+T342+T364+T371+T530+T564+T618+T684+T737+T754</f>
        <v>0.87057180000000001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111</v>
      </c>
      <c r="AT112" s="200" t="s">
        <v>69</v>
      </c>
      <c r="AU112" s="200" t="s">
        <v>70</v>
      </c>
      <c r="AY112" s="199" t="s">
        <v>112</v>
      </c>
      <c r="BK112" s="201">
        <f>BK113+BK127+BK191+BK282+BK292+BK342+BK364+BK371+BK530+BK564+BK618+BK684+BK737+BK754</f>
        <v>0</v>
      </c>
    </row>
    <row r="113" s="12" customFormat="1" ht="22.8" customHeight="1">
      <c r="A113" s="12"/>
      <c r="B113" s="188"/>
      <c r="C113" s="189"/>
      <c r="D113" s="190" t="s">
        <v>69</v>
      </c>
      <c r="E113" s="202" t="s">
        <v>225</v>
      </c>
      <c r="F113" s="202" t="s">
        <v>226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SUM(P114:P126)</f>
        <v>0</v>
      </c>
      <c r="Q113" s="196"/>
      <c r="R113" s="197">
        <f>SUM(R114:R126)</f>
        <v>0.028990500000000002</v>
      </c>
      <c r="S113" s="196"/>
      <c r="T113" s="198">
        <f>SUM(T114:T126)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111</v>
      </c>
      <c r="AT113" s="200" t="s">
        <v>69</v>
      </c>
      <c r="AU113" s="200" t="s">
        <v>78</v>
      </c>
      <c r="AY113" s="199" t="s">
        <v>112</v>
      </c>
      <c r="BK113" s="201">
        <f>SUM(BK114:BK126)</f>
        <v>0</v>
      </c>
    </row>
    <row r="114" s="2" customFormat="1" ht="16.5" customHeight="1">
      <c r="A114" s="38"/>
      <c r="B114" s="39"/>
      <c r="C114" s="204" t="s">
        <v>143</v>
      </c>
      <c r="D114" s="204" t="s">
        <v>115</v>
      </c>
      <c r="E114" s="205" t="s">
        <v>227</v>
      </c>
      <c r="F114" s="206" t="s">
        <v>228</v>
      </c>
      <c r="G114" s="207" t="s">
        <v>229</v>
      </c>
      <c r="H114" s="208">
        <v>7</v>
      </c>
      <c r="I114" s="209"/>
      <c r="J114" s="210">
        <f>ROUND(I114*H114,2)</f>
        <v>0</v>
      </c>
      <c r="K114" s="206" t="s">
        <v>119</v>
      </c>
      <c r="L114" s="44"/>
      <c r="M114" s="211" t="s">
        <v>19</v>
      </c>
      <c r="N114" s="212" t="s">
        <v>42</v>
      </c>
      <c r="O114" s="84"/>
      <c r="P114" s="213">
        <f>O114*H114</f>
        <v>0</v>
      </c>
      <c r="Q114" s="213">
        <v>0.00108</v>
      </c>
      <c r="R114" s="213">
        <f>Q114*H114</f>
        <v>0.0075599999999999999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120</v>
      </c>
      <c r="AT114" s="215" t="s">
        <v>115</v>
      </c>
      <c r="AU114" s="215" t="s">
        <v>111</v>
      </c>
      <c r="AY114" s="17" t="s">
        <v>112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111</v>
      </c>
      <c r="BK114" s="216">
        <f>ROUND(I114*H114,2)</f>
        <v>0</v>
      </c>
      <c r="BL114" s="17" t="s">
        <v>120</v>
      </c>
      <c r="BM114" s="215" t="s">
        <v>230</v>
      </c>
    </row>
    <row r="115" s="2" customFormat="1">
      <c r="A115" s="38"/>
      <c r="B115" s="39"/>
      <c r="C115" s="40"/>
      <c r="D115" s="217" t="s">
        <v>122</v>
      </c>
      <c r="E115" s="40"/>
      <c r="F115" s="218" t="s">
        <v>231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122</v>
      </c>
      <c r="AU115" s="17" t="s">
        <v>111</v>
      </c>
    </row>
    <row r="116" s="2" customFormat="1">
      <c r="A116" s="38"/>
      <c r="B116" s="39"/>
      <c r="C116" s="40"/>
      <c r="D116" s="222" t="s">
        <v>124</v>
      </c>
      <c r="E116" s="40"/>
      <c r="F116" s="223" t="s">
        <v>232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124</v>
      </c>
      <c r="AU116" s="17" t="s">
        <v>111</v>
      </c>
    </row>
    <row r="117" s="13" customFormat="1">
      <c r="A117" s="13"/>
      <c r="B117" s="238"/>
      <c r="C117" s="239"/>
      <c r="D117" s="217" t="s">
        <v>218</v>
      </c>
      <c r="E117" s="248" t="s">
        <v>19</v>
      </c>
      <c r="F117" s="240" t="s">
        <v>233</v>
      </c>
      <c r="G117" s="239"/>
      <c r="H117" s="241">
        <v>7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218</v>
      </c>
      <c r="AU117" s="247" t="s">
        <v>111</v>
      </c>
      <c r="AV117" s="13" t="s">
        <v>111</v>
      </c>
      <c r="AW117" s="13" t="s">
        <v>32</v>
      </c>
      <c r="AX117" s="13" t="s">
        <v>78</v>
      </c>
      <c r="AY117" s="247" t="s">
        <v>112</v>
      </c>
    </row>
    <row r="118" s="2" customFormat="1" ht="16.5" customHeight="1">
      <c r="A118" s="38"/>
      <c r="B118" s="39"/>
      <c r="C118" s="224" t="s">
        <v>149</v>
      </c>
      <c r="D118" s="224" t="s">
        <v>169</v>
      </c>
      <c r="E118" s="225" t="s">
        <v>234</v>
      </c>
      <c r="F118" s="226" t="s">
        <v>235</v>
      </c>
      <c r="G118" s="227" t="s">
        <v>229</v>
      </c>
      <c r="H118" s="228">
        <v>3.2970000000000002</v>
      </c>
      <c r="I118" s="229"/>
      <c r="J118" s="230">
        <f>ROUND(I118*H118,2)</f>
        <v>0</v>
      </c>
      <c r="K118" s="226" t="s">
        <v>119</v>
      </c>
      <c r="L118" s="231"/>
      <c r="M118" s="232" t="s">
        <v>19</v>
      </c>
      <c r="N118" s="233" t="s">
        <v>42</v>
      </c>
      <c r="O118" s="84"/>
      <c r="P118" s="213">
        <f>O118*H118</f>
        <v>0</v>
      </c>
      <c r="Q118" s="213">
        <v>0.0064999999999999997</v>
      </c>
      <c r="R118" s="213">
        <f>Q118*H118</f>
        <v>0.021430500000000002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172</v>
      </c>
      <c r="AT118" s="215" t="s">
        <v>169</v>
      </c>
      <c r="AU118" s="215" t="s">
        <v>111</v>
      </c>
      <c r="AY118" s="17" t="s">
        <v>112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111</v>
      </c>
      <c r="BK118" s="216">
        <f>ROUND(I118*H118,2)</f>
        <v>0</v>
      </c>
      <c r="BL118" s="17" t="s">
        <v>120</v>
      </c>
      <c r="BM118" s="215" t="s">
        <v>236</v>
      </c>
    </row>
    <row r="119" s="2" customFormat="1">
      <c r="A119" s="38"/>
      <c r="B119" s="39"/>
      <c r="C119" s="40"/>
      <c r="D119" s="217" t="s">
        <v>122</v>
      </c>
      <c r="E119" s="40"/>
      <c r="F119" s="218" t="s">
        <v>235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122</v>
      </c>
      <c r="AU119" s="17" t="s">
        <v>111</v>
      </c>
    </row>
    <row r="120" s="13" customFormat="1">
      <c r="A120" s="13"/>
      <c r="B120" s="238"/>
      <c r="C120" s="239"/>
      <c r="D120" s="217" t="s">
        <v>218</v>
      </c>
      <c r="E120" s="248" t="s">
        <v>19</v>
      </c>
      <c r="F120" s="240" t="s">
        <v>237</v>
      </c>
      <c r="G120" s="239"/>
      <c r="H120" s="241">
        <v>3.2970000000000002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7" t="s">
        <v>218</v>
      </c>
      <c r="AU120" s="247" t="s">
        <v>111</v>
      </c>
      <c r="AV120" s="13" t="s">
        <v>111</v>
      </c>
      <c r="AW120" s="13" t="s">
        <v>32</v>
      </c>
      <c r="AX120" s="13" t="s">
        <v>78</v>
      </c>
      <c r="AY120" s="247" t="s">
        <v>112</v>
      </c>
    </row>
    <row r="121" s="2" customFormat="1" ht="16.5" customHeight="1">
      <c r="A121" s="38"/>
      <c r="B121" s="39"/>
      <c r="C121" s="204" t="s">
        <v>155</v>
      </c>
      <c r="D121" s="204" t="s">
        <v>115</v>
      </c>
      <c r="E121" s="205" t="s">
        <v>238</v>
      </c>
      <c r="F121" s="206" t="s">
        <v>239</v>
      </c>
      <c r="G121" s="207" t="s">
        <v>204</v>
      </c>
      <c r="H121" s="208">
        <v>0.029000000000000001</v>
      </c>
      <c r="I121" s="209"/>
      <c r="J121" s="210">
        <f>ROUND(I121*H121,2)</f>
        <v>0</v>
      </c>
      <c r="K121" s="206" t="s">
        <v>119</v>
      </c>
      <c r="L121" s="44"/>
      <c r="M121" s="211" t="s">
        <v>19</v>
      </c>
      <c r="N121" s="212" t="s">
        <v>42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120</v>
      </c>
      <c r="AT121" s="215" t="s">
        <v>115</v>
      </c>
      <c r="AU121" s="215" t="s">
        <v>111</v>
      </c>
      <c r="AY121" s="17" t="s">
        <v>112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111</v>
      </c>
      <c r="BK121" s="216">
        <f>ROUND(I121*H121,2)</f>
        <v>0</v>
      </c>
      <c r="BL121" s="17" t="s">
        <v>120</v>
      </c>
      <c r="BM121" s="215" t="s">
        <v>240</v>
      </c>
    </row>
    <row r="122" s="2" customFormat="1">
      <c r="A122" s="38"/>
      <c r="B122" s="39"/>
      <c r="C122" s="40"/>
      <c r="D122" s="217" t="s">
        <v>122</v>
      </c>
      <c r="E122" s="40"/>
      <c r="F122" s="218" t="s">
        <v>241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122</v>
      </c>
      <c r="AU122" s="17" t="s">
        <v>111</v>
      </c>
    </row>
    <row r="123" s="2" customFormat="1">
      <c r="A123" s="38"/>
      <c r="B123" s="39"/>
      <c r="C123" s="40"/>
      <c r="D123" s="222" t="s">
        <v>124</v>
      </c>
      <c r="E123" s="40"/>
      <c r="F123" s="223" t="s">
        <v>242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111</v>
      </c>
    </row>
    <row r="124" s="2" customFormat="1" ht="16.5" customHeight="1">
      <c r="A124" s="38"/>
      <c r="B124" s="39"/>
      <c r="C124" s="204" t="s">
        <v>161</v>
      </c>
      <c r="D124" s="204" t="s">
        <v>115</v>
      </c>
      <c r="E124" s="205" t="s">
        <v>243</v>
      </c>
      <c r="F124" s="206" t="s">
        <v>244</v>
      </c>
      <c r="G124" s="207" t="s">
        <v>204</v>
      </c>
      <c r="H124" s="208">
        <v>0.029000000000000001</v>
      </c>
      <c r="I124" s="209"/>
      <c r="J124" s="210">
        <f>ROUND(I124*H124,2)</f>
        <v>0</v>
      </c>
      <c r="K124" s="206" t="s">
        <v>119</v>
      </c>
      <c r="L124" s="44"/>
      <c r="M124" s="211" t="s">
        <v>19</v>
      </c>
      <c r="N124" s="212" t="s">
        <v>42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120</v>
      </c>
      <c r="AT124" s="215" t="s">
        <v>115</v>
      </c>
      <c r="AU124" s="215" t="s">
        <v>111</v>
      </c>
      <c r="AY124" s="17" t="s">
        <v>112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111</v>
      </c>
      <c r="BK124" s="216">
        <f>ROUND(I124*H124,2)</f>
        <v>0</v>
      </c>
      <c r="BL124" s="17" t="s">
        <v>120</v>
      </c>
      <c r="BM124" s="215" t="s">
        <v>245</v>
      </c>
    </row>
    <row r="125" s="2" customFormat="1">
      <c r="A125" s="38"/>
      <c r="B125" s="39"/>
      <c r="C125" s="40"/>
      <c r="D125" s="217" t="s">
        <v>122</v>
      </c>
      <c r="E125" s="40"/>
      <c r="F125" s="218" t="s">
        <v>246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122</v>
      </c>
      <c r="AU125" s="17" t="s">
        <v>111</v>
      </c>
    </row>
    <row r="126" s="2" customFormat="1">
      <c r="A126" s="38"/>
      <c r="B126" s="39"/>
      <c r="C126" s="40"/>
      <c r="D126" s="222" t="s">
        <v>124</v>
      </c>
      <c r="E126" s="40"/>
      <c r="F126" s="223" t="s">
        <v>247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124</v>
      </c>
      <c r="AU126" s="17" t="s">
        <v>111</v>
      </c>
    </row>
    <row r="127" s="12" customFormat="1" ht="22.8" customHeight="1">
      <c r="A127" s="12"/>
      <c r="B127" s="188"/>
      <c r="C127" s="189"/>
      <c r="D127" s="190" t="s">
        <v>69</v>
      </c>
      <c r="E127" s="202" t="s">
        <v>248</v>
      </c>
      <c r="F127" s="202" t="s">
        <v>249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SUM(P128:P190)</f>
        <v>0</v>
      </c>
      <c r="Q127" s="196"/>
      <c r="R127" s="197">
        <f>SUM(R128:R190)</f>
        <v>0.034714999999999996</v>
      </c>
      <c r="S127" s="196"/>
      <c r="T127" s="198">
        <f>SUM(T128:T190)</f>
        <v>0.05176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111</v>
      </c>
      <c r="AT127" s="200" t="s">
        <v>69</v>
      </c>
      <c r="AU127" s="200" t="s">
        <v>78</v>
      </c>
      <c r="AY127" s="199" t="s">
        <v>112</v>
      </c>
      <c r="BK127" s="201">
        <f>SUM(BK128:BK190)</f>
        <v>0</v>
      </c>
    </row>
    <row r="128" s="2" customFormat="1" ht="16.5" customHeight="1">
      <c r="A128" s="38"/>
      <c r="B128" s="39"/>
      <c r="C128" s="204" t="s">
        <v>168</v>
      </c>
      <c r="D128" s="204" t="s">
        <v>115</v>
      </c>
      <c r="E128" s="205" t="s">
        <v>250</v>
      </c>
      <c r="F128" s="206" t="s">
        <v>251</v>
      </c>
      <c r="G128" s="207" t="s">
        <v>252</v>
      </c>
      <c r="H128" s="208">
        <v>2.5</v>
      </c>
      <c r="I128" s="209"/>
      <c r="J128" s="210">
        <f>ROUND(I128*H128,2)</f>
        <v>0</v>
      </c>
      <c r="K128" s="206" t="s">
        <v>119</v>
      </c>
      <c r="L128" s="44"/>
      <c r="M128" s="211" t="s">
        <v>19</v>
      </c>
      <c r="N128" s="212" t="s">
        <v>42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0.014919999999999999</v>
      </c>
      <c r="T128" s="214">
        <f>S128*H128</f>
        <v>0.0373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120</v>
      </c>
      <c r="AT128" s="215" t="s">
        <v>115</v>
      </c>
      <c r="AU128" s="215" t="s">
        <v>111</v>
      </c>
      <c r="AY128" s="17" t="s">
        <v>112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111</v>
      </c>
      <c r="BK128" s="216">
        <f>ROUND(I128*H128,2)</f>
        <v>0</v>
      </c>
      <c r="BL128" s="17" t="s">
        <v>120</v>
      </c>
      <c r="BM128" s="215" t="s">
        <v>253</v>
      </c>
    </row>
    <row r="129" s="2" customFormat="1">
      <c r="A129" s="38"/>
      <c r="B129" s="39"/>
      <c r="C129" s="40"/>
      <c r="D129" s="217" t="s">
        <v>122</v>
      </c>
      <c r="E129" s="40"/>
      <c r="F129" s="218" t="s">
        <v>254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122</v>
      </c>
      <c r="AU129" s="17" t="s">
        <v>111</v>
      </c>
    </row>
    <row r="130" s="2" customFormat="1">
      <c r="A130" s="38"/>
      <c r="B130" s="39"/>
      <c r="C130" s="40"/>
      <c r="D130" s="222" t="s">
        <v>124</v>
      </c>
      <c r="E130" s="40"/>
      <c r="F130" s="223" t="s">
        <v>255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124</v>
      </c>
      <c r="AU130" s="17" t="s">
        <v>111</v>
      </c>
    </row>
    <row r="131" s="2" customFormat="1" ht="16.5" customHeight="1">
      <c r="A131" s="38"/>
      <c r="B131" s="39"/>
      <c r="C131" s="204" t="s">
        <v>176</v>
      </c>
      <c r="D131" s="204" t="s">
        <v>115</v>
      </c>
      <c r="E131" s="205" t="s">
        <v>256</v>
      </c>
      <c r="F131" s="206" t="s">
        <v>257</v>
      </c>
      <c r="G131" s="207" t="s">
        <v>252</v>
      </c>
      <c r="H131" s="208">
        <v>5</v>
      </c>
      <c r="I131" s="209"/>
      <c r="J131" s="210">
        <f>ROUND(I131*H131,2)</f>
        <v>0</v>
      </c>
      <c r="K131" s="206" t="s">
        <v>119</v>
      </c>
      <c r="L131" s="44"/>
      <c r="M131" s="211" t="s">
        <v>19</v>
      </c>
      <c r="N131" s="212" t="s">
        <v>42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0.0020999999999999999</v>
      </c>
      <c r="T131" s="214">
        <f>S131*H131</f>
        <v>0.010499999999999999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120</v>
      </c>
      <c r="AT131" s="215" t="s">
        <v>115</v>
      </c>
      <c r="AU131" s="215" t="s">
        <v>111</v>
      </c>
      <c r="AY131" s="17" t="s">
        <v>112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111</v>
      </c>
      <c r="BK131" s="216">
        <f>ROUND(I131*H131,2)</f>
        <v>0</v>
      </c>
      <c r="BL131" s="17" t="s">
        <v>120</v>
      </c>
      <c r="BM131" s="215" t="s">
        <v>258</v>
      </c>
    </row>
    <row r="132" s="2" customFormat="1">
      <c r="A132" s="38"/>
      <c r="B132" s="39"/>
      <c r="C132" s="40"/>
      <c r="D132" s="217" t="s">
        <v>122</v>
      </c>
      <c r="E132" s="40"/>
      <c r="F132" s="218" t="s">
        <v>259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122</v>
      </c>
      <c r="AU132" s="17" t="s">
        <v>111</v>
      </c>
    </row>
    <row r="133" s="2" customFormat="1">
      <c r="A133" s="38"/>
      <c r="B133" s="39"/>
      <c r="C133" s="40"/>
      <c r="D133" s="222" t="s">
        <v>124</v>
      </c>
      <c r="E133" s="40"/>
      <c r="F133" s="223" t="s">
        <v>260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124</v>
      </c>
      <c r="AU133" s="17" t="s">
        <v>111</v>
      </c>
    </row>
    <row r="134" s="2" customFormat="1" ht="16.5" customHeight="1">
      <c r="A134" s="38"/>
      <c r="B134" s="39"/>
      <c r="C134" s="204" t="s">
        <v>261</v>
      </c>
      <c r="D134" s="204" t="s">
        <v>115</v>
      </c>
      <c r="E134" s="205" t="s">
        <v>262</v>
      </c>
      <c r="F134" s="206" t="s">
        <v>263</v>
      </c>
      <c r="G134" s="207" t="s">
        <v>252</v>
      </c>
      <c r="H134" s="208">
        <v>2</v>
      </c>
      <c r="I134" s="209"/>
      <c r="J134" s="210">
        <f>ROUND(I134*H134,2)</f>
        <v>0</v>
      </c>
      <c r="K134" s="206" t="s">
        <v>119</v>
      </c>
      <c r="L134" s="44"/>
      <c r="M134" s="211" t="s">
        <v>19</v>
      </c>
      <c r="N134" s="212" t="s">
        <v>42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0.00198</v>
      </c>
      <c r="T134" s="214">
        <f>S134*H134</f>
        <v>0.00396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120</v>
      </c>
      <c r="AT134" s="215" t="s">
        <v>115</v>
      </c>
      <c r="AU134" s="215" t="s">
        <v>111</v>
      </c>
      <c r="AY134" s="17" t="s">
        <v>112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111</v>
      </c>
      <c r="BK134" s="216">
        <f>ROUND(I134*H134,2)</f>
        <v>0</v>
      </c>
      <c r="BL134" s="17" t="s">
        <v>120</v>
      </c>
      <c r="BM134" s="215" t="s">
        <v>264</v>
      </c>
    </row>
    <row r="135" s="2" customFormat="1">
      <c r="A135" s="38"/>
      <c r="B135" s="39"/>
      <c r="C135" s="40"/>
      <c r="D135" s="217" t="s">
        <v>122</v>
      </c>
      <c r="E135" s="40"/>
      <c r="F135" s="218" t="s">
        <v>265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122</v>
      </c>
      <c r="AU135" s="17" t="s">
        <v>111</v>
      </c>
    </row>
    <row r="136" s="2" customFormat="1">
      <c r="A136" s="38"/>
      <c r="B136" s="39"/>
      <c r="C136" s="40"/>
      <c r="D136" s="222" t="s">
        <v>124</v>
      </c>
      <c r="E136" s="40"/>
      <c r="F136" s="223" t="s">
        <v>266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124</v>
      </c>
      <c r="AU136" s="17" t="s">
        <v>111</v>
      </c>
    </row>
    <row r="137" s="2" customFormat="1" ht="16.5" customHeight="1">
      <c r="A137" s="38"/>
      <c r="B137" s="39"/>
      <c r="C137" s="204" t="s">
        <v>267</v>
      </c>
      <c r="D137" s="204" t="s">
        <v>115</v>
      </c>
      <c r="E137" s="205" t="s">
        <v>268</v>
      </c>
      <c r="F137" s="206" t="s">
        <v>269</v>
      </c>
      <c r="G137" s="207" t="s">
        <v>252</v>
      </c>
      <c r="H137" s="208">
        <v>10</v>
      </c>
      <c r="I137" s="209"/>
      <c r="J137" s="210">
        <f>ROUND(I137*H137,2)</f>
        <v>0</v>
      </c>
      <c r="K137" s="206" t="s">
        <v>119</v>
      </c>
      <c r="L137" s="44"/>
      <c r="M137" s="211" t="s">
        <v>19</v>
      </c>
      <c r="N137" s="212" t="s">
        <v>42</v>
      </c>
      <c r="O137" s="84"/>
      <c r="P137" s="213">
        <f>O137*H137</f>
        <v>0</v>
      </c>
      <c r="Q137" s="213">
        <v>0.00071000000000000002</v>
      </c>
      <c r="R137" s="213">
        <f>Q137*H137</f>
        <v>0.0071000000000000004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120</v>
      </c>
      <c r="AT137" s="215" t="s">
        <v>115</v>
      </c>
      <c r="AU137" s="215" t="s">
        <v>111</v>
      </c>
      <c r="AY137" s="17" t="s">
        <v>112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111</v>
      </c>
      <c r="BK137" s="216">
        <f>ROUND(I137*H137,2)</f>
        <v>0</v>
      </c>
      <c r="BL137" s="17" t="s">
        <v>120</v>
      </c>
      <c r="BM137" s="215" t="s">
        <v>270</v>
      </c>
    </row>
    <row r="138" s="2" customFormat="1">
      <c r="A138" s="38"/>
      <c r="B138" s="39"/>
      <c r="C138" s="40"/>
      <c r="D138" s="217" t="s">
        <v>122</v>
      </c>
      <c r="E138" s="40"/>
      <c r="F138" s="218" t="s">
        <v>271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122</v>
      </c>
      <c r="AU138" s="17" t="s">
        <v>111</v>
      </c>
    </row>
    <row r="139" s="2" customFormat="1">
      <c r="A139" s="38"/>
      <c r="B139" s="39"/>
      <c r="C139" s="40"/>
      <c r="D139" s="222" t="s">
        <v>124</v>
      </c>
      <c r="E139" s="40"/>
      <c r="F139" s="223" t="s">
        <v>272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111</v>
      </c>
    </row>
    <row r="140" s="13" customFormat="1">
      <c r="A140" s="13"/>
      <c r="B140" s="238"/>
      <c r="C140" s="239"/>
      <c r="D140" s="217" t="s">
        <v>218</v>
      </c>
      <c r="E140" s="248" t="s">
        <v>19</v>
      </c>
      <c r="F140" s="240" t="s">
        <v>273</v>
      </c>
      <c r="G140" s="239"/>
      <c r="H140" s="241">
        <v>10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218</v>
      </c>
      <c r="AU140" s="247" t="s">
        <v>111</v>
      </c>
      <c r="AV140" s="13" t="s">
        <v>111</v>
      </c>
      <c r="AW140" s="13" t="s">
        <v>32</v>
      </c>
      <c r="AX140" s="13" t="s">
        <v>78</v>
      </c>
      <c r="AY140" s="247" t="s">
        <v>112</v>
      </c>
    </row>
    <row r="141" s="2" customFormat="1" ht="16.5" customHeight="1">
      <c r="A141" s="38"/>
      <c r="B141" s="39"/>
      <c r="C141" s="204" t="s">
        <v>274</v>
      </c>
      <c r="D141" s="204" t="s">
        <v>115</v>
      </c>
      <c r="E141" s="205" t="s">
        <v>275</v>
      </c>
      <c r="F141" s="206" t="s">
        <v>276</v>
      </c>
      <c r="G141" s="207" t="s">
        <v>252</v>
      </c>
      <c r="H141" s="208">
        <v>4</v>
      </c>
      <c r="I141" s="209"/>
      <c r="J141" s="210">
        <f>ROUND(I141*H141,2)</f>
        <v>0</v>
      </c>
      <c r="K141" s="206" t="s">
        <v>119</v>
      </c>
      <c r="L141" s="44"/>
      <c r="M141" s="211" t="s">
        <v>19</v>
      </c>
      <c r="N141" s="212" t="s">
        <v>42</v>
      </c>
      <c r="O141" s="84"/>
      <c r="P141" s="213">
        <f>O141*H141</f>
        <v>0</v>
      </c>
      <c r="Q141" s="213">
        <v>0.0020600000000000002</v>
      </c>
      <c r="R141" s="213">
        <f>Q141*H141</f>
        <v>0.0082400000000000008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120</v>
      </c>
      <c r="AT141" s="215" t="s">
        <v>115</v>
      </c>
      <c r="AU141" s="215" t="s">
        <v>111</v>
      </c>
      <c r="AY141" s="17" t="s">
        <v>112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111</v>
      </c>
      <c r="BK141" s="216">
        <f>ROUND(I141*H141,2)</f>
        <v>0</v>
      </c>
      <c r="BL141" s="17" t="s">
        <v>120</v>
      </c>
      <c r="BM141" s="215" t="s">
        <v>277</v>
      </c>
    </row>
    <row r="142" s="2" customFormat="1">
      <c r="A142" s="38"/>
      <c r="B142" s="39"/>
      <c r="C142" s="40"/>
      <c r="D142" s="217" t="s">
        <v>122</v>
      </c>
      <c r="E142" s="40"/>
      <c r="F142" s="218" t="s">
        <v>278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122</v>
      </c>
      <c r="AU142" s="17" t="s">
        <v>111</v>
      </c>
    </row>
    <row r="143" s="2" customFormat="1">
      <c r="A143" s="38"/>
      <c r="B143" s="39"/>
      <c r="C143" s="40"/>
      <c r="D143" s="222" t="s">
        <v>124</v>
      </c>
      <c r="E143" s="40"/>
      <c r="F143" s="223" t="s">
        <v>279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124</v>
      </c>
      <c r="AU143" s="17" t="s">
        <v>111</v>
      </c>
    </row>
    <row r="144" s="13" customFormat="1">
      <c r="A144" s="13"/>
      <c r="B144" s="238"/>
      <c r="C144" s="239"/>
      <c r="D144" s="217" t="s">
        <v>218</v>
      </c>
      <c r="E144" s="248" t="s">
        <v>19</v>
      </c>
      <c r="F144" s="240" t="s">
        <v>280</v>
      </c>
      <c r="G144" s="239"/>
      <c r="H144" s="241">
        <v>4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218</v>
      </c>
      <c r="AU144" s="247" t="s">
        <v>111</v>
      </c>
      <c r="AV144" s="13" t="s">
        <v>111</v>
      </c>
      <c r="AW144" s="13" t="s">
        <v>32</v>
      </c>
      <c r="AX144" s="13" t="s">
        <v>78</v>
      </c>
      <c r="AY144" s="247" t="s">
        <v>112</v>
      </c>
    </row>
    <row r="145" s="2" customFormat="1" ht="16.5" customHeight="1">
      <c r="A145" s="38"/>
      <c r="B145" s="39"/>
      <c r="C145" s="204" t="s">
        <v>281</v>
      </c>
      <c r="D145" s="204" t="s">
        <v>115</v>
      </c>
      <c r="E145" s="205" t="s">
        <v>282</v>
      </c>
      <c r="F145" s="206" t="s">
        <v>283</v>
      </c>
      <c r="G145" s="207" t="s">
        <v>252</v>
      </c>
      <c r="H145" s="208">
        <v>2</v>
      </c>
      <c r="I145" s="209"/>
      <c r="J145" s="210">
        <f>ROUND(I145*H145,2)</f>
        <v>0</v>
      </c>
      <c r="K145" s="206" t="s">
        <v>119</v>
      </c>
      <c r="L145" s="44"/>
      <c r="M145" s="211" t="s">
        <v>19</v>
      </c>
      <c r="N145" s="212" t="s">
        <v>42</v>
      </c>
      <c r="O145" s="84"/>
      <c r="P145" s="213">
        <f>O145*H145</f>
        <v>0</v>
      </c>
      <c r="Q145" s="213">
        <v>0.00059000000000000003</v>
      </c>
      <c r="R145" s="213">
        <f>Q145*H145</f>
        <v>0.0011800000000000001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120</v>
      </c>
      <c r="AT145" s="215" t="s">
        <v>115</v>
      </c>
      <c r="AU145" s="215" t="s">
        <v>111</v>
      </c>
      <c r="AY145" s="17" t="s">
        <v>112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111</v>
      </c>
      <c r="BK145" s="216">
        <f>ROUND(I145*H145,2)</f>
        <v>0</v>
      </c>
      <c r="BL145" s="17" t="s">
        <v>120</v>
      </c>
      <c r="BM145" s="215" t="s">
        <v>284</v>
      </c>
    </row>
    <row r="146" s="2" customFormat="1">
      <c r="A146" s="38"/>
      <c r="B146" s="39"/>
      <c r="C146" s="40"/>
      <c r="D146" s="217" t="s">
        <v>122</v>
      </c>
      <c r="E146" s="40"/>
      <c r="F146" s="218" t="s">
        <v>285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122</v>
      </c>
      <c r="AU146" s="17" t="s">
        <v>111</v>
      </c>
    </row>
    <row r="147" s="2" customFormat="1">
      <c r="A147" s="38"/>
      <c r="B147" s="39"/>
      <c r="C147" s="40"/>
      <c r="D147" s="222" t="s">
        <v>124</v>
      </c>
      <c r="E147" s="40"/>
      <c r="F147" s="223" t="s">
        <v>286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111</v>
      </c>
    </row>
    <row r="148" s="13" customFormat="1">
      <c r="A148" s="13"/>
      <c r="B148" s="238"/>
      <c r="C148" s="239"/>
      <c r="D148" s="217" t="s">
        <v>218</v>
      </c>
      <c r="E148" s="248" t="s">
        <v>19</v>
      </c>
      <c r="F148" s="240" t="s">
        <v>287</v>
      </c>
      <c r="G148" s="239"/>
      <c r="H148" s="241">
        <v>2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218</v>
      </c>
      <c r="AU148" s="247" t="s">
        <v>111</v>
      </c>
      <c r="AV148" s="13" t="s">
        <v>111</v>
      </c>
      <c r="AW148" s="13" t="s">
        <v>32</v>
      </c>
      <c r="AX148" s="13" t="s">
        <v>78</v>
      </c>
      <c r="AY148" s="247" t="s">
        <v>112</v>
      </c>
    </row>
    <row r="149" s="2" customFormat="1" ht="16.5" customHeight="1">
      <c r="A149" s="38"/>
      <c r="B149" s="39"/>
      <c r="C149" s="224" t="s">
        <v>8</v>
      </c>
      <c r="D149" s="224" t="s">
        <v>169</v>
      </c>
      <c r="E149" s="225" t="s">
        <v>288</v>
      </c>
      <c r="F149" s="226" t="s">
        <v>289</v>
      </c>
      <c r="G149" s="227" t="s">
        <v>164</v>
      </c>
      <c r="H149" s="228">
        <v>1</v>
      </c>
      <c r="I149" s="229"/>
      <c r="J149" s="230">
        <f>ROUND(I149*H149,2)</f>
        <v>0</v>
      </c>
      <c r="K149" s="226" t="s">
        <v>119</v>
      </c>
      <c r="L149" s="231"/>
      <c r="M149" s="232" t="s">
        <v>19</v>
      </c>
      <c r="N149" s="233" t="s">
        <v>42</v>
      </c>
      <c r="O149" s="84"/>
      <c r="P149" s="213">
        <f>O149*H149</f>
        <v>0</v>
      </c>
      <c r="Q149" s="213">
        <v>0.00033</v>
      </c>
      <c r="R149" s="213">
        <f>Q149*H149</f>
        <v>0.00033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172</v>
      </c>
      <c r="AT149" s="215" t="s">
        <v>169</v>
      </c>
      <c r="AU149" s="215" t="s">
        <v>111</v>
      </c>
      <c r="AY149" s="17" t="s">
        <v>112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111</v>
      </c>
      <c r="BK149" s="216">
        <f>ROUND(I149*H149,2)</f>
        <v>0</v>
      </c>
      <c r="BL149" s="17" t="s">
        <v>120</v>
      </c>
      <c r="BM149" s="215" t="s">
        <v>290</v>
      </c>
    </row>
    <row r="150" s="2" customFormat="1">
      <c r="A150" s="38"/>
      <c r="B150" s="39"/>
      <c r="C150" s="40"/>
      <c r="D150" s="217" t="s">
        <v>122</v>
      </c>
      <c r="E150" s="40"/>
      <c r="F150" s="218" t="s">
        <v>289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122</v>
      </c>
      <c r="AU150" s="17" t="s">
        <v>111</v>
      </c>
    </row>
    <row r="151" s="2" customFormat="1" ht="16.5" customHeight="1">
      <c r="A151" s="38"/>
      <c r="B151" s="39"/>
      <c r="C151" s="204" t="s">
        <v>120</v>
      </c>
      <c r="D151" s="204" t="s">
        <v>115</v>
      </c>
      <c r="E151" s="205" t="s">
        <v>291</v>
      </c>
      <c r="F151" s="206" t="s">
        <v>292</v>
      </c>
      <c r="G151" s="207" t="s">
        <v>252</v>
      </c>
      <c r="H151" s="208">
        <v>5.5</v>
      </c>
      <c r="I151" s="209"/>
      <c r="J151" s="210">
        <f>ROUND(I151*H151,2)</f>
        <v>0</v>
      </c>
      <c r="K151" s="206" t="s">
        <v>119</v>
      </c>
      <c r="L151" s="44"/>
      <c r="M151" s="211" t="s">
        <v>19</v>
      </c>
      <c r="N151" s="212" t="s">
        <v>42</v>
      </c>
      <c r="O151" s="84"/>
      <c r="P151" s="213">
        <f>O151*H151</f>
        <v>0</v>
      </c>
      <c r="Q151" s="213">
        <v>0.0020100000000000001</v>
      </c>
      <c r="R151" s="213">
        <f>Q151*H151</f>
        <v>0.011055000000000001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120</v>
      </c>
      <c r="AT151" s="215" t="s">
        <v>115</v>
      </c>
      <c r="AU151" s="215" t="s">
        <v>111</v>
      </c>
      <c r="AY151" s="17" t="s">
        <v>112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111</v>
      </c>
      <c r="BK151" s="216">
        <f>ROUND(I151*H151,2)</f>
        <v>0</v>
      </c>
      <c r="BL151" s="17" t="s">
        <v>120</v>
      </c>
      <c r="BM151" s="215" t="s">
        <v>293</v>
      </c>
    </row>
    <row r="152" s="2" customFormat="1">
      <c r="A152" s="38"/>
      <c r="B152" s="39"/>
      <c r="C152" s="40"/>
      <c r="D152" s="217" t="s">
        <v>122</v>
      </c>
      <c r="E152" s="40"/>
      <c r="F152" s="218" t="s">
        <v>294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122</v>
      </c>
      <c r="AU152" s="17" t="s">
        <v>111</v>
      </c>
    </row>
    <row r="153" s="2" customFormat="1">
      <c r="A153" s="38"/>
      <c r="B153" s="39"/>
      <c r="C153" s="40"/>
      <c r="D153" s="222" t="s">
        <v>124</v>
      </c>
      <c r="E153" s="40"/>
      <c r="F153" s="223" t="s">
        <v>295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124</v>
      </c>
      <c r="AU153" s="17" t="s">
        <v>111</v>
      </c>
    </row>
    <row r="154" s="13" customFormat="1">
      <c r="A154" s="13"/>
      <c r="B154" s="238"/>
      <c r="C154" s="239"/>
      <c r="D154" s="217" t="s">
        <v>218</v>
      </c>
      <c r="E154" s="248" t="s">
        <v>19</v>
      </c>
      <c r="F154" s="240" t="s">
        <v>296</v>
      </c>
      <c r="G154" s="239"/>
      <c r="H154" s="241">
        <v>5.5</v>
      </c>
      <c r="I154" s="242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218</v>
      </c>
      <c r="AU154" s="247" t="s">
        <v>111</v>
      </c>
      <c r="AV154" s="13" t="s">
        <v>111</v>
      </c>
      <c r="AW154" s="13" t="s">
        <v>32</v>
      </c>
      <c r="AX154" s="13" t="s">
        <v>78</v>
      </c>
      <c r="AY154" s="247" t="s">
        <v>112</v>
      </c>
    </row>
    <row r="155" s="2" customFormat="1" ht="16.5" customHeight="1">
      <c r="A155" s="38"/>
      <c r="B155" s="39"/>
      <c r="C155" s="204" t="s">
        <v>297</v>
      </c>
      <c r="D155" s="204" t="s">
        <v>115</v>
      </c>
      <c r="E155" s="205" t="s">
        <v>298</v>
      </c>
      <c r="F155" s="206" t="s">
        <v>299</v>
      </c>
      <c r="G155" s="207" t="s">
        <v>252</v>
      </c>
      <c r="H155" s="208">
        <v>7</v>
      </c>
      <c r="I155" s="209"/>
      <c r="J155" s="210">
        <f>ROUND(I155*H155,2)</f>
        <v>0</v>
      </c>
      <c r="K155" s="206" t="s">
        <v>119</v>
      </c>
      <c r="L155" s="44"/>
      <c r="M155" s="211" t="s">
        <v>19</v>
      </c>
      <c r="N155" s="212" t="s">
        <v>42</v>
      </c>
      <c r="O155" s="84"/>
      <c r="P155" s="213">
        <f>O155*H155</f>
        <v>0</v>
      </c>
      <c r="Q155" s="213">
        <v>0.00048000000000000001</v>
      </c>
      <c r="R155" s="213">
        <f>Q155*H155</f>
        <v>0.0033600000000000001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120</v>
      </c>
      <c r="AT155" s="215" t="s">
        <v>115</v>
      </c>
      <c r="AU155" s="215" t="s">
        <v>111</v>
      </c>
      <c r="AY155" s="17" t="s">
        <v>112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111</v>
      </c>
      <c r="BK155" s="216">
        <f>ROUND(I155*H155,2)</f>
        <v>0</v>
      </c>
      <c r="BL155" s="17" t="s">
        <v>120</v>
      </c>
      <c r="BM155" s="215" t="s">
        <v>300</v>
      </c>
    </row>
    <row r="156" s="2" customFormat="1">
      <c r="A156" s="38"/>
      <c r="B156" s="39"/>
      <c r="C156" s="40"/>
      <c r="D156" s="217" t="s">
        <v>122</v>
      </c>
      <c r="E156" s="40"/>
      <c r="F156" s="218" t="s">
        <v>301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122</v>
      </c>
      <c r="AU156" s="17" t="s">
        <v>111</v>
      </c>
    </row>
    <row r="157" s="2" customFormat="1">
      <c r="A157" s="38"/>
      <c r="B157" s="39"/>
      <c r="C157" s="40"/>
      <c r="D157" s="222" t="s">
        <v>124</v>
      </c>
      <c r="E157" s="40"/>
      <c r="F157" s="223" t="s">
        <v>302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124</v>
      </c>
      <c r="AU157" s="17" t="s">
        <v>111</v>
      </c>
    </row>
    <row r="158" s="13" customFormat="1">
      <c r="A158" s="13"/>
      <c r="B158" s="238"/>
      <c r="C158" s="239"/>
      <c r="D158" s="217" t="s">
        <v>218</v>
      </c>
      <c r="E158" s="248" t="s">
        <v>19</v>
      </c>
      <c r="F158" s="240" t="s">
        <v>303</v>
      </c>
      <c r="G158" s="239"/>
      <c r="H158" s="241">
        <v>7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218</v>
      </c>
      <c r="AU158" s="247" t="s">
        <v>111</v>
      </c>
      <c r="AV158" s="13" t="s">
        <v>111</v>
      </c>
      <c r="AW158" s="13" t="s">
        <v>32</v>
      </c>
      <c r="AX158" s="13" t="s">
        <v>78</v>
      </c>
      <c r="AY158" s="247" t="s">
        <v>112</v>
      </c>
    </row>
    <row r="159" s="2" customFormat="1" ht="16.5" customHeight="1">
      <c r="A159" s="38"/>
      <c r="B159" s="39"/>
      <c r="C159" s="204" t="s">
        <v>304</v>
      </c>
      <c r="D159" s="204" t="s">
        <v>115</v>
      </c>
      <c r="E159" s="205" t="s">
        <v>305</v>
      </c>
      <c r="F159" s="206" t="s">
        <v>306</v>
      </c>
      <c r="G159" s="207" t="s">
        <v>252</v>
      </c>
      <c r="H159" s="208">
        <v>1</v>
      </c>
      <c r="I159" s="209"/>
      <c r="J159" s="210">
        <f>ROUND(I159*H159,2)</f>
        <v>0</v>
      </c>
      <c r="K159" s="206" t="s">
        <v>119</v>
      </c>
      <c r="L159" s="44"/>
      <c r="M159" s="211" t="s">
        <v>19</v>
      </c>
      <c r="N159" s="212" t="s">
        <v>42</v>
      </c>
      <c r="O159" s="84"/>
      <c r="P159" s="213">
        <f>O159*H159</f>
        <v>0</v>
      </c>
      <c r="Q159" s="213">
        <v>0.00071000000000000002</v>
      </c>
      <c r="R159" s="213">
        <f>Q159*H159</f>
        <v>0.00071000000000000002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120</v>
      </c>
      <c r="AT159" s="215" t="s">
        <v>115</v>
      </c>
      <c r="AU159" s="215" t="s">
        <v>111</v>
      </c>
      <c r="AY159" s="17" t="s">
        <v>112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111</v>
      </c>
      <c r="BK159" s="216">
        <f>ROUND(I159*H159,2)</f>
        <v>0</v>
      </c>
      <c r="BL159" s="17" t="s">
        <v>120</v>
      </c>
      <c r="BM159" s="215" t="s">
        <v>307</v>
      </c>
    </row>
    <row r="160" s="2" customFormat="1">
      <c r="A160" s="38"/>
      <c r="B160" s="39"/>
      <c r="C160" s="40"/>
      <c r="D160" s="217" t="s">
        <v>122</v>
      </c>
      <c r="E160" s="40"/>
      <c r="F160" s="218" t="s">
        <v>308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122</v>
      </c>
      <c r="AU160" s="17" t="s">
        <v>111</v>
      </c>
    </row>
    <row r="161" s="2" customFormat="1">
      <c r="A161" s="38"/>
      <c r="B161" s="39"/>
      <c r="C161" s="40"/>
      <c r="D161" s="222" t="s">
        <v>124</v>
      </c>
      <c r="E161" s="40"/>
      <c r="F161" s="223" t="s">
        <v>309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124</v>
      </c>
      <c r="AU161" s="17" t="s">
        <v>111</v>
      </c>
    </row>
    <row r="162" s="13" customFormat="1">
      <c r="A162" s="13"/>
      <c r="B162" s="238"/>
      <c r="C162" s="239"/>
      <c r="D162" s="217" t="s">
        <v>218</v>
      </c>
      <c r="E162" s="248" t="s">
        <v>19</v>
      </c>
      <c r="F162" s="240" t="s">
        <v>310</v>
      </c>
      <c r="G162" s="239"/>
      <c r="H162" s="241">
        <v>1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218</v>
      </c>
      <c r="AU162" s="247" t="s">
        <v>111</v>
      </c>
      <c r="AV162" s="13" t="s">
        <v>111</v>
      </c>
      <c r="AW162" s="13" t="s">
        <v>32</v>
      </c>
      <c r="AX162" s="13" t="s">
        <v>78</v>
      </c>
      <c r="AY162" s="247" t="s">
        <v>112</v>
      </c>
    </row>
    <row r="163" s="2" customFormat="1" ht="16.5" customHeight="1">
      <c r="A163" s="38"/>
      <c r="B163" s="39"/>
      <c r="C163" s="204" t="s">
        <v>311</v>
      </c>
      <c r="D163" s="204" t="s">
        <v>115</v>
      </c>
      <c r="E163" s="205" t="s">
        <v>312</v>
      </c>
      <c r="F163" s="206" t="s">
        <v>313</v>
      </c>
      <c r="G163" s="207" t="s">
        <v>252</v>
      </c>
      <c r="H163" s="208">
        <v>1</v>
      </c>
      <c r="I163" s="209"/>
      <c r="J163" s="210">
        <f>ROUND(I163*H163,2)</f>
        <v>0</v>
      </c>
      <c r="K163" s="206" t="s">
        <v>119</v>
      </c>
      <c r="L163" s="44"/>
      <c r="M163" s="211" t="s">
        <v>19</v>
      </c>
      <c r="N163" s="212" t="s">
        <v>42</v>
      </c>
      <c r="O163" s="84"/>
      <c r="P163" s="213">
        <f>O163*H163</f>
        <v>0</v>
      </c>
      <c r="Q163" s="213">
        <v>0.0022399999999999998</v>
      </c>
      <c r="R163" s="213">
        <f>Q163*H163</f>
        <v>0.0022399999999999998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120</v>
      </c>
      <c r="AT163" s="215" t="s">
        <v>115</v>
      </c>
      <c r="AU163" s="215" t="s">
        <v>111</v>
      </c>
      <c r="AY163" s="17" t="s">
        <v>112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111</v>
      </c>
      <c r="BK163" s="216">
        <f>ROUND(I163*H163,2)</f>
        <v>0</v>
      </c>
      <c r="BL163" s="17" t="s">
        <v>120</v>
      </c>
      <c r="BM163" s="215" t="s">
        <v>314</v>
      </c>
    </row>
    <row r="164" s="2" customFormat="1">
      <c r="A164" s="38"/>
      <c r="B164" s="39"/>
      <c r="C164" s="40"/>
      <c r="D164" s="217" t="s">
        <v>122</v>
      </c>
      <c r="E164" s="40"/>
      <c r="F164" s="218" t="s">
        <v>315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122</v>
      </c>
      <c r="AU164" s="17" t="s">
        <v>111</v>
      </c>
    </row>
    <row r="165" s="2" customFormat="1">
      <c r="A165" s="38"/>
      <c r="B165" s="39"/>
      <c r="C165" s="40"/>
      <c r="D165" s="222" t="s">
        <v>124</v>
      </c>
      <c r="E165" s="40"/>
      <c r="F165" s="223" t="s">
        <v>316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124</v>
      </c>
      <c r="AU165" s="17" t="s">
        <v>111</v>
      </c>
    </row>
    <row r="166" s="13" customFormat="1">
      <c r="A166" s="13"/>
      <c r="B166" s="238"/>
      <c r="C166" s="239"/>
      <c r="D166" s="217" t="s">
        <v>218</v>
      </c>
      <c r="E166" s="248" t="s">
        <v>19</v>
      </c>
      <c r="F166" s="240" t="s">
        <v>310</v>
      </c>
      <c r="G166" s="239"/>
      <c r="H166" s="241">
        <v>1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218</v>
      </c>
      <c r="AU166" s="247" t="s">
        <v>111</v>
      </c>
      <c r="AV166" s="13" t="s">
        <v>111</v>
      </c>
      <c r="AW166" s="13" t="s">
        <v>32</v>
      </c>
      <c r="AX166" s="13" t="s">
        <v>78</v>
      </c>
      <c r="AY166" s="247" t="s">
        <v>112</v>
      </c>
    </row>
    <row r="167" s="2" customFormat="1" ht="16.5" customHeight="1">
      <c r="A167" s="38"/>
      <c r="B167" s="39"/>
      <c r="C167" s="204" t="s">
        <v>317</v>
      </c>
      <c r="D167" s="204" t="s">
        <v>115</v>
      </c>
      <c r="E167" s="205" t="s">
        <v>318</v>
      </c>
      <c r="F167" s="206" t="s">
        <v>319</v>
      </c>
      <c r="G167" s="207" t="s">
        <v>164</v>
      </c>
      <c r="H167" s="208">
        <v>4</v>
      </c>
      <c r="I167" s="209"/>
      <c r="J167" s="210">
        <f>ROUND(I167*H167,2)</f>
        <v>0</v>
      </c>
      <c r="K167" s="206" t="s">
        <v>119</v>
      </c>
      <c r="L167" s="44"/>
      <c r="M167" s="211" t="s">
        <v>19</v>
      </c>
      <c r="N167" s="212" t="s">
        <v>42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120</v>
      </c>
      <c r="AT167" s="215" t="s">
        <v>115</v>
      </c>
      <c r="AU167" s="215" t="s">
        <v>111</v>
      </c>
      <c r="AY167" s="17" t="s">
        <v>112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111</v>
      </c>
      <c r="BK167" s="216">
        <f>ROUND(I167*H167,2)</f>
        <v>0</v>
      </c>
      <c r="BL167" s="17" t="s">
        <v>120</v>
      </c>
      <c r="BM167" s="215" t="s">
        <v>320</v>
      </c>
    </row>
    <row r="168" s="2" customFormat="1">
      <c r="A168" s="38"/>
      <c r="B168" s="39"/>
      <c r="C168" s="40"/>
      <c r="D168" s="217" t="s">
        <v>122</v>
      </c>
      <c r="E168" s="40"/>
      <c r="F168" s="218" t="s">
        <v>321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122</v>
      </c>
      <c r="AU168" s="17" t="s">
        <v>111</v>
      </c>
    </row>
    <row r="169" s="2" customFormat="1">
      <c r="A169" s="38"/>
      <c r="B169" s="39"/>
      <c r="C169" s="40"/>
      <c r="D169" s="222" t="s">
        <v>124</v>
      </c>
      <c r="E169" s="40"/>
      <c r="F169" s="223" t="s">
        <v>322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124</v>
      </c>
      <c r="AU169" s="17" t="s">
        <v>111</v>
      </c>
    </row>
    <row r="170" s="13" customFormat="1">
      <c r="A170" s="13"/>
      <c r="B170" s="238"/>
      <c r="C170" s="239"/>
      <c r="D170" s="217" t="s">
        <v>218</v>
      </c>
      <c r="E170" s="248" t="s">
        <v>19</v>
      </c>
      <c r="F170" s="240" t="s">
        <v>323</v>
      </c>
      <c r="G170" s="239"/>
      <c r="H170" s="241">
        <v>4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218</v>
      </c>
      <c r="AU170" s="247" t="s">
        <v>111</v>
      </c>
      <c r="AV170" s="13" t="s">
        <v>111</v>
      </c>
      <c r="AW170" s="13" t="s">
        <v>32</v>
      </c>
      <c r="AX170" s="13" t="s">
        <v>78</v>
      </c>
      <c r="AY170" s="247" t="s">
        <v>112</v>
      </c>
    </row>
    <row r="171" s="2" customFormat="1" ht="16.5" customHeight="1">
      <c r="A171" s="38"/>
      <c r="B171" s="39"/>
      <c r="C171" s="204" t="s">
        <v>7</v>
      </c>
      <c r="D171" s="204" t="s">
        <v>115</v>
      </c>
      <c r="E171" s="205" t="s">
        <v>324</v>
      </c>
      <c r="F171" s="206" t="s">
        <v>325</v>
      </c>
      <c r="G171" s="207" t="s">
        <v>164</v>
      </c>
      <c r="H171" s="208">
        <v>1</v>
      </c>
      <c r="I171" s="209"/>
      <c r="J171" s="210">
        <f>ROUND(I171*H171,2)</f>
        <v>0</v>
      </c>
      <c r="K171" s="206" t="s">
        <v>119</v>
      </c>
      <c r="L171" s="44"/>
      <c r="M171" s="211" t="s">
        <v>19</v>
      </c>
      <c r="N171" s="212" t="s">
        <v>42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120</v>
      </c>
      <c r="AT171" s="215" t="s">
        <v>115</v>
      </c>
      <c r="AU171" s="215" t="s">
        <v>111</v>
      </c>
      <c r="AY171" s="17" t="s">
        <v>112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111</v>
      </c>
      <c r="BK171" s="216">
        <f>ROUND(I171*H171,2)</f>
        <v>0</v>
      </c>
      <c r="BL171" s="17" t="s">
        <v>120</v>
      </c>
      <c r="BM171" s="215" t="s">
        <v>326</v>
      </c>
    </row>
    <row r="172" s="2" customFormat="1">
      <c r="A172" s="38"/>
      <c r="B172" s="39"/>
      <c r="C172" s="40"/>
      <c r="D172" s="217" t="s">
        <v>122</v>
      </c>
      <c r="E172" s="40"/>
      <c r="F172" s="218" t="s">
        <v>327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122</v>
      </c>
      <c r="AU172" s="17" t="s">
        <v>111</v>
      </c>
    </row>
    <row r="173" s="2" customFormat="1">
      <c r="A173" s="38"/>
      <c r="B173" s="39"/>
      <c r="C173" s="40"/>
      <c r="D173" s="222" t="s">
        <v>124</v>
      </c>
      <c r="E173" s="40"/>
      <c r="F173" s="223" t="s">
        <v>328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124</v>
      </c>
      <c r="AU173" s="17" t="s">
        <v>111</v>
      </c>
    </row>
    <row r="174" s="13" customFormat="1">
      <c r="A174" s="13"/>
      <c r="B174" s="238"/>
      <c r="C174" s="239"/>
      <c r="D174" s="217" t="s">
        <v>218</v>
      </c>
      <c r="E174" s="248" t="s">
        <v>19</v>
      </c>
      <c r="F174" s="240" t="s">
        <v>329</v>
      </c>
      <c r="G174" s="239"/>
      <c r="H174" s="241">
        <v>1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218</v>
      </c>
      <c r="AU174" s="247" t="s">
        <v>111</v>
      </c>
      <c r="AV174" s="13" t="s">
        <v>111</v>
      </c>
      <c r="AW174" s="13" t="s">
        <v>32</v>
      </c>
      <c r="AX174" s="13" t="s">
        <v>78</v>
      </c>
      <c r="AY174" s="247" t="s">
        <v>112</v>
      </c>
    </row>
    <row r="175" s="2" customFormat="1" ht="16.5" customHeight="1">
      <c r="A175" s="38"/>
      <c r="B175" s="39"/>
      <c r="C175" s="204" t="s">
        <v>330</v>
      </c>
      <c r="D175" s="204" t="s">
        <v>115</v>
      </c>
      <c r="E175" s="205" t="s">
        <v>331</v>
      </c>
      <c r="F175" s="206" t="s">
        <v>332</v>
      </c>
      <c r="G175" s="207" t="s">
        <v>164</v>
      </c>
      <c r="H175" s="208">
        <v>1</v>
      </c>
      <c r="I175" s="209"/>
      <c r="J175" s="210">
        <f>ROUND(I175*H175,2)</f>
        <v>0</v>
      </c>
      <c r="K175" s="206" t="s">
        <v>119</v>
      </c>
      <c r="L175" s="44"/>
      <c r="M175" s="211" t="s">
        <v>19</v>
      </c>
      <c r="N175" s="212" t="s">
        <v>42</v>
      </c>
      <c r="O175" s="84"/>
      <c r="P175" s="213">
        <f>O175*H175</f>
        <v>0</v>
      </c>
      <c r="Q175" s="213">
        <v>6.0000000000000002E-05</v>
      </c>
      <c r="R175" s="213">
        <f>Q175*H175</f>
        <v>6.0000000000000002E-05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120</v>
      </c>
      <c r="AT175" s="215" t="s">
        <v>115</v>
      </c>
      <c r="AU175" s="215" t="s">
        <v>111</v>
      </c>
      <c r="AY175" s="17" t="s">
        <v>112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111</v>
      </c>
      <c r="BK175" s="216">
        <f>ROUND(I175*H175,2)</f>
        <v>0</v>
      </c>
      <c r="BL175" s="17" t="s">
        <v>120</v>
      </c>
      <c r="BM175" s="215" t="s">
        <v>333</v>
      </c>
    </row>
    <row r="176" s="2" customFormat="1">
      <c r="A176" s="38"/>
      <c r="B176" s="39"/>
      <c r="C176" s="40"/>
      <c r="D176" s="217" t="s">
        <v>122</v>
      </c>
      <c r="E176" s="40"/>
      <c r="F176" s="218" t="s">
        <v>334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122</v>
      </c>
      <c r="AU176" s="17" t="s">
        <v>111</v>
      </c>
    </row>
    <row r="177" s="2" customFormat="1">
      <c r="A177" s="38"/>
      <c r="B177" s="39"/>
      <c r="C177" s="40"/>
      <c r="D177" s="222" t="s">
        <v>124</v>
      </c>
      <c r="E177" s="40"/>
      <c r="F177" s="223" t="s">
        <v>335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124</v>
      </c>
      <c r="AU177" s="17" t="s">
        <v>111</v>
      </c>
    </row>
    <row r="178" s="13" customFormat="1">
      <c r="A178" s="13"/>
      <c r="B178" s="238"/>
      <c r="C178" s="239"/>
      <c r="D178" s="217" t="s">
        <v>218</v>
      </c>
      <c r="E178" s="248" t="s">
        <v>19</v>
      </c>
      <c r="F178" s="240" t="s">
        <v>336</v>
      </c>
      <c r="G178" s="239"/>
      <c r="H178" s="241">
        <v>1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218</v>
      </c>
      <c r="AU178" s="247" t="s">
        <v>111</v>
      </c>
      <c r="AV178" s="13" t="s">
        <v>111</v>
      </c>
      <c r="AW178" s="13" t="s">
        <v>32</v>
      </c>
      <c r="AX178" s="13" t="s">
        <v>78</v>
      </c>
      <c r="AY178" s="247" t="s">
        <v>112</v>
      </c>
    </row>
    <row r="179" s="2" customFormat="1" ht="16.5" customHeight="1">
      <c r="A179" s="38"/>
      <c r="B179" s="39"/>
      <c r="C179" s="224" t="s">
        <v>337</v>
      </c>
      <c r="D179" s="224" t="s">
        <v>169</v>
      </c>
      <c r="E179" s="225" t="s">
        <v>338</v>
      </c>
      <c r="F179" s="226" t="s">
        <v>339</v>
      </c>
      <c r="G179" s="227" t="s">
        <v>164</v>
      </c>
      <c r="H179" s="228">
        <v>1</v>
      </c>
      <c r="I179" s="229"/>
      <c r="J179" s="230">
        <f>ROUND(I179*H179,2)</f>
        <v>0</v>
      </c>
      <c r="K179" s="226" t="s">
        <v>119</v>
      </c>
      <c r="L179" s="231"/>
      <c r="M179" s="232" t="s">
        <v>19</v>
      </c>
      <c r="N179" s="233" t="s">
        <v>42</v>
      </c>
      <c r="O179" s="84"/>
      <c r="P179" s="213">
        <f>O179*H179</f>
        <v>0</v>
      </c>
      <c r="Q179" s="213">
        <v>0.00044000000000000002</v>
      </c>
      <c r="R179" s="213">
        <f>Q179*H179</f>
        <v>0.00044000000000000002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172</v>
      </c>
      <c r="AT179" s="215" t="s">
        <v>169</v>
      </c>
      <c r="AU179" s="215" t="s">
        <v>111</v>
      </c>
      <c r="AY179" s="17" t="s">
        <v>112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111</v>
      </c>
      <c r="BK179" s="216">
        <f>ROUND(I179*H179,2)</f>
        <v>0</v>
      </c>
      <c r="BL179" s="17" t="s">
        <v>120</v>
      </c>
      <c r="BM179" s="215" t="s">
        <v>340</v>
      </c>
    </row>
    <row r="180" s="2" customFormat="1">
      <c r="A180" s="38"/>
      <c r="B180" s="39"/>
      <c r="C180" s="40"/>
      <c r="D180" s="217" t="s">
        <v>122</v>
      </c>
      <c r="E180" s="40"/>
      <c r="F180" s="218" t="s">
        <v>339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122</v>
      </c>
      <c r="AU180" s="17" t="s">
        <v>111</v>
      </c>
    </row>
    <row r="181" s="2" customFormat="1" ht="16.5" customHeight="1">
      <c r="A181" s="38"/>
      <c r="B181" s="39"/>
      <c r="C181" s="204" t="s">
        <v>341</v>
      </c>
      <c r="D181" s="204" t="s">
        <v>115</v>
      </c>
      <c r="E181" s="205" t="s">
        <v>342</v>
      </c>
      <c r="F181" s="206" t="s">
        <v>343</v>
      </c>
      <c r="G181" s="207" t="s">
        <v>252</v>
      </c>
      <c r="H181" s="208">
        <v>30.5</v>
      </c>
      <c r="I181" s="209"/>
      <c r="J181" s="210">
        <f>ROUND(I181*H181,2)</f>
        <v>0</v>
      </c>
      <c r="K181" s="206" t="s">
        <v>119</v>
      </c>
      <c r="L181" s="44"/>
      <c r="M181" s="211" t="s">
        <v>19</v>
      </c>
      <c r="N181" s="212" t="s">
        <v>42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120</v>
      </c>
      <c r="AT181" s="215" t="s">
        <v>115</v>
      </c>
      <c r="AU181" s="215" t="s">
        <v>111</v>
      </c>
      <c r="AY181" s="17" t="s">
        <v>112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111</v>
      </c>
      <c r="BK181" s="216">
        <f>ROUND(I181*H181,2)</f>
        <v>0</v>
      </c>
      <c r="BL181" s="17" t="s">
        <v>120</v>
      </c>
      <c r="BM181" s="215" t="s">
        <v>344</v>
      </c>
    </row>
    <row r="182" s="2" customFormat="1">
      <c r="A182" s="38"/>
      <c r="B182" s="39"/>
      <c r="C182" s="40"/>
      <c r="D182" s="217" t="s">
        <v>122</v>
      </c>
      <c r="E182" s="40"/>
      <c r="F182" s="218" t="s">
        <v>345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122</v>
      </c>
      <c r="AU182" s="17" t="s">
        <v>111</v>
      </c>
    </row>
    <row r="183" s="2" customFormat="1">
      <c r="A183" s="38"/>
      <c r="B183" s="39"/>
      <c r="C183" s="40"/>
      <c r="D183" s="222" t="s">
        <v>124</v>
      </c>
      <c r="E183" s="40"/>
      <c r="F183" s="223" t="s">
        <v>346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124</v>
      </c>
      <c r="AU183" s="17" t="s">
        <v>111</v>
      </c>
    </row>
    <row r="184" s="13" customFormat="1">
      <c r="A184" s="13"/>
      <c r="B184" s="238"/>
      <c r="C184" s="239"/>
      <c r="D184" s="217" t="s">
        <v>218</v>
      </c>
      <c r="E184" s="248" t="s">
        <v>19</v>
      </c>
      <c r="F184" s="240" t="s">
        <v>347</v>
      </c>
      <c r="G184" s="239"/>
      <c r="H184" s="241">
        <v>30.5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218</v>
      </c>
      <c r="AU184" s="247" t="s">
        <v>111</v>
      </c>
      <c r="AV184" s="13" t="s">
        <v>111</v>
      </c>
      <c r="AW184" s="13" t="s">
        <v>32</v>
      </c>
      <c r="AX184" s="13" t="s">
        <v>78</v>
      </c>
      <c r="AY184" s="247" t="s">
        <v>112</v>
      </c>
    </row>
    <row r="185" s="2" customFormat="1" ht="16.5" customHeight="1">
      <c r="A185" s="38"/>
      <c r="B185" s="39"/>
      <c r="C185" s="204" t="s">
        <v>348</v>
      </c>
      <c r="D185" s="204" t="s">
        <v>115</v>
      </c>
      <c r="E185" s="205" t="s">
        <v>349</v>
      </c>
      <c r="F185" s="206" t="s">
        <v>350</v>
      </c>
      <c r="G185" s="207" t="s">
        <v>204</v>
      </c>
      <c r="H185" s="208">
        <v>0.035000000000000003</v>
      </c>
      <c r="I185" s="209"/>
      <c r="J185" s="210">
        <f>ROUND(I185*H185,2)</f>
        <v>0</v>
      </c>
      <c r="K185" s="206" t="s">
        <v>119</v>
      </c>
      <c r="L185" s="44"/>
      <c r="M185" s="211" t="s">
        <v>19</v>
      </c>
      <c r="N185" s="212" t="s">
        <v>42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120</v>
      </c>
      <c r="AT185" s="215" t="s">
        <v>115</v>
      </c>
      <c r="AU185" s="215" t="s">
        <v>111</v>
      </c>
      <c r="AY185" s="17" t="s">
        <v>112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111</v>
      </c>
      <c r="BK185" s="216">
        <f>ROUND(I185*H185,2)</f>
        <v>0</v>
      </c>
      <c r="BL185" s="17" t="s">
        <v>120</v>
      </c>
      <c r="BM185" s="215" t="s">
        <v>351</v>
      </c>
    </row>
    <row r="186" s="2" customFormat="1">
      <c r="A186" s="38"/>
      <c r="B186" s="39"/>
      <c r="C186" s="40"/>
      <c r="D186" s="217" t="s">
        <v>122</v>
      </c>
      <c r="E186" s="40"/>
      <c r="F186" s="218" t="s">
        <v>352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122</v>
      </c>
      <c r="AU186" s="17" t="s">
        <v>111</v>
      </c>
    </row>
    <row r="187" s="2" customFormat="1">
      <c r="A187" s="38"/>
      <c r="B187" s="39"/>
      <c r="C187" s="40"/>
      <c r="D187" s="222" t="s">
        <v>124</v>
      </c>
      <c r="E187" s="40"/>
      <c r="F187" s="223" t="s">
        <v>353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124</v>
      </c>
      <c r="AU187" s="17" t="s">
        <v>111</v>
      </c>
    </row>
    <row r="188" s="2" customFormat="1" ht="16.5" customHeight="1">
      <c r="A188" s="38"/>
      <c r="B188" s="39"/>
      <c r="C188" s="204" t="s">
        <v>354</v>
      </c>
      <c r="D188" s="204" t="s">
        <v>115</v>
      </c>
      <c r="E188" s="205" t="s">
        <v>355</v>
      </c>
      <c r="F188" s="206" t="s">
        <v>356</v>
      </c>
      <c r="G188" s="207" t="s">
        <v>204</v>
      </c>
      <c r="H188" s="208">
        <v>0.035000000000000003</v>
      </c>
      <c r="I188" s="209"/>
      <c r="J188" s="210">
        <f>ROUND(I188*H188,2)</f>
        <v>0</v>
      </c>
      <c r="K188" s="206" t="s">
        <v>119</v>
      </c>
      <c r="L188" s="44"/>
      <c r="M188" s="211" t="s">
        <v>19</v>
      </c>
      <c r="N188" s="212" t="s">
        <v>42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120</v>
      </c>
      <c r="AT188" s="215" t="s">
        <v>115</v>
      </c>
      <c r="AU188" s="215" t="s">
        <v>111</v>
      </c>
      <c r="AY188" s="17" t="s">
        <v>112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111</v>
      </c>
      <c r="BK188" s="216">
        <f>ROUND(I188*H188,2)</f>
        <v>0</v>
      </c>
      <c r="BL188" s="17" t="s">
        <v>120</v>
      </c>
      <c r="BM188" s="215" t="s">
        <v>357</v>
      </c>
    </row>
    <row r="189" s="2" customFormat="1">
      <c r="A189" s="38"/>
      <c r="B189" s="39"/>
      <c r="C189" s="40"/>
      <c r="D189" s="217" t="s">
        <v>122</v>
      </c>
      <c r="E189" s="40"/>
      <c r="F189" s="218" t="s">
        <v>358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122</v>
      </c>
      <c r="AU189" s="17" t="s">
        <v>111</v>
      </c>
    </row>
    <row r="190" s="2" customFormat="1">
      <c r="A190" s="38"/>
      <c r="B190" s="39"/>
      <c r="C190" s="40"/>
      <c r="D190" s="222" t="s">
        <v>124</v>
      </c>
      <c r="E190" s="40"/>
      <c r="F190" s="223" t="s">
        <v>359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124</v>
      </c>
      <c r="AU190" s="17" t="s">
        <v>111</v>
      </c>
    </row>
    <row r="191" s="12" customFormat="1" ht="22.8" customHeight="1">
      <c r="A191" s="12"/>
      <c r="B191" s="188"/>
      <c r="C191" s="189"/>
      <c r="D191" s="190" t="s">
        <v>69</v>
      </c>
      <c r="E191" s="202" t="s">
        <v>360</v>
      </c>
      <c r="F191" s="202" t="s">
        <v>361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SUM(P192:P281)</f>
        <v>0</v>
      </c>
      <c r="Q191" s="196"/>
      <c r="R191" s="197">
        <f>SUM(R192:R281)</f>
        <v>0.051180000000000003</v>
      </c>
      <c r="S191" s="196"/>
      <c r="T191" s="198">
        <f>SUM(T192:T281)</f>
        <v>0.070999999999999994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111</v>
      </c>
      <c r="AT191" s="200" t="s">
        <v>69</v>
      </c>
      <c r="AU191" s="200" t="s">
        <v>78</v>
      </c>
      <c r="AY191" s="199" t="s">
        <v>112</v>
      </c>
      <c r="BK191" s="201">
        <f>SUM(BK192:BK281)</f>
        <v>0</v>
      </c>
    </row>
    <row r="192" s="2" customFormat="1" ht="16.5" customHeight="1">
      <c r="A192" s="38"/>
      <c r="B192" s="39"/>
      <c r="C192" s="204" t="s">
        <v>362</v>
      </c>
      <c r="D192" s="204" t="s">
        <v>115</v>
      </c>
      <c r="E192" s="205" t="s">
        <v>363</v>
      </c>
      <c r="F192" s="206" t="s">
        <v>364</v>
      </c>
      <c r="G192" s="207" t="s">
        <v>252</v>
      </c>
      <c r="H192" s="208">
        <v>10</v>
      </c>
      <c r="I192" s="209"/>
      <c r="J192" s="210">
        <f>ROUND(I192*H192,2)</f>
        <v>0</v>
      </c>
      <c r="K192" s="206" t="s">
        <v>119</v>
      </c>
      <c r="L192" s="44"/>
      <c r="M192" s="211" t="s">
        <v>19</v>
      </c>
      <c r="N192" s="212" t="s">
        <v>42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0.0021299999999999999</v>
      </c>
      <c r="T192" s="214">
        <f>S192*H192</f>
        <v>0.021299999999999999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120</v>
      </c>
      <c r="AT192" s="215" t="s">
        <v>115</v>
      </c>
      <c r="AU192" s="215" t="s">
        <v>111</v>
      </c>
      <c r="AY192" s="17" t="s">
        <v>112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111</v>
      </c>
      <c r="BK192" s="216">
        <f>ROUND(I192*H192,2)</f>
        <v>0</v>
      </c>
      <c r="BL192" s="17" t="s">
        <v>120</v>
      </c>
      <c r="BM192" s="215" t="s">
        <v>365</v>
      </c>
    </row>
    <row r="193" s="2" customFormat="1">
      <c r="A193" s="38"/>
      <c r="B193" s="39"/>
      <c r="C193" s="40"/>
      <c r="D193" s="217" t="s">
        <v>122</v>
      </c>
      <c r="E193" s="40"/>
      <c r="F193" s="218" t="s">
        <v>366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122</v>
      </c>
      <c r="AU193" s="17" t="s">
        <v>111</v>
      </c>
    </row>
    <row r="194" s="2" customFormat="1">
      <c r="A194" s="38"/>
      <c r="B194" s="39"/>
      <c r="C194" s="40"/>
      <c r="D194" s="222" t="s">
        <v>124</v>
      </c>
      <c r="E194" s="40"/>
      <c r="F194" s="223" t="s">
        <v>367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124</v>
      </c>
      <c r="AU194" s="17" t="s">
        <v>111</v>
      </c>
    </row>
    <row r="195" s="2" customFormat="1" ht="16.5" customHeight="1">
      <c r="A195" s="38"/>
      <c r="B195" s="39"/>
      <c r="C195" s="204" t="s">
        <v>368</v>
      </c>
      <c r="D195" s="204" t="s">
        <v>115</v>
      </c>
      <c r="E195" s="205" t="s">
        <v>369</v>
      </c>
      <c r="F195" s="206" t="s">
        <v>370</v>
      </c>
      <c r="G195" s="207" t="s">
        <v>252</v>
      </c>
      <c r="H195" s="208">
        <v>10</v>
      </c>
      <c r="I195" s="209"/>
      <c r="J195" s="210">
        <f>ROUND(I195*H195,2)</f>
        <v>0</v>
      </c>
      <c r="K195" s="206" t="s">
        <v>119</v>
      </c>
      <c r="L195" s="44"/>
      <c r="M195" s="211" t="s">
        <v>19</v>
      </c>
      <c r="N195" s="212" t="s">
        <v>42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0.0049699999999999996</v>
      </c>
      <c r="T195" s="214">
        <f>S195*H195</f>
        <v>0.049699999999999994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120</v>
      </c>
      <c r="AT195" s="215" t="s">
        <v>115</v>
      </c>
      <c r="AU195" s="215" t="s">
        <v>111</v>
      </c>
      <c r="AY195" s="17" t="s">
        <v>112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111</v>
      </c>
      <c r="BK195" s="216">
        <f>ROUND(I195*H195,2)</f>
        <v>0</v>
      </c>
      <c r="BL195" s="17" t="s">
        <v>120</v>
      </c>
      <c r="BM195" s="215" t="s">
        <v>371</v>
      </c>
    </row>
    <row r="196" s="2" customFormat="1">
      <c r="A196" s="38"/>
      <c r="B196" s="39"/>
      <c r="C196" s="40"/>
      <c r="D196" s="217" t="s">
        <v>122</v>
      </c>
      <c r="E196" s="40"/>
      <c r="F196" s="218" t="s">
        <v>372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122</v>
      </c>
      <c r="AU196" s="17" t="s">
        <v>111</v>
      </c>
    </row>
    <row r="197" s="2" customFormat="1">
      <c r="A197" s="38"/>
      <c r="B197" s="39"/>
      <c r="C197" s="40"/>
      <c r="D197" s="222" t="s">
        <v>124</v>
      </c>
      <c r="E197" s="40"/>
      <c r="F197" s="223" t="s">
        <v>373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124</v>
      </c>
      <c r="AU197" s="17" t="s">
        <v>111</v>
      </c>
    </row>
    <row r="198" s="2" customFormat="1" ht="16.5" customHeight="1">
      <c r="A198" s="38"/>
      <c r="B198" s="39"/>
      <c r="C198" s="204" t="s">
        <v>374</v>
      </c>
      <c r="D198" s="204" t="s">
        <v>115</v>
      </c>
      <c r="E198" s="205" t="s">
        <v>375</v>
      </c>
      <c r="F198" s="206" t="s">
        <v>376</v>
      </c>
      <c r="G198" s="207" t="s">
        <v>252</v>
      </c>
      <c r="H198" s="208">
        <v>12</v>
      </c>
      <c r="I198" s="209"/>
      <c r="J198" s="210">
        <f>ROUND(I198*H198,2)</f>
        <v>0</v>
      </c>
      <c r="K198" s="206" t="s">
        <v>119</v>
      </c>
      <c r="L198" s="44"/>
      <c r="M198" s="211" t="s">
        <v>19</v>
      </c>
      <c r="N198" s="212" t="s">
        <v>42</v>
      </c>
      <c r="O198" s="84"/>
      <c r="P198" s="213">
        <f>O198*H198</f>
        <v>0</v>
      </c>
      <c r="Q198" s="213">
        <v>0.00023000000000000001</v>
      </c>
      <c r="R198" s="213">
        <f>Q198*H198</f>
        <v>0.0027600000000000003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120</v>
      </c>
      <c r="AT198" s="215" t="s">
        <v>115</v>
      </c>
      <c r="AU198" s="215" t="s">
        <v>111</v>
      </c>
      <c r="AY198" s="17" t="s">
        <v>112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111</v>
      </c>
      <c r="BK198" s="216">
        <f>ROUND(I198*H198,2)</f>
        <v>0</v>
      </c>
      <c r="BL198" s="17" t="s">
        <v>120</v>
      </c>
      <c r="BM198" s="215" t="s">
        <v>377</v>
      </c>
    </row>
    <row r="199" s="2" customFormat="1">
      <c r="A199" s="38"/>
      <c r="B199" s="39"/>
      <c r="C199" s="40"/>
      <c r="D199" s="217" t="s">
        <v>122</v>
      </c>
      <c r="E199" s="40"/>
      <c r="F199" s="218" t="s">
        <v>378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122</v>
      </c>
      <c r="AU199" s="17" t="s">
        <v>111</v>
      </c>
    </row>
    <row r="200" s="2" customFormat="1">
      <c r="A200" s="38"/>
      <c r="B200" s="39"/>
      <c r="C200" s="40"/>
      <c r="D200" s="222" t="s">
        <v>124</v>
      </c>
      <c r="E200" s="40"/>
      <c r="F200" s="223" t="s">
        <v>379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124</v>
      </c>
      <c r="AU200" s="17" t="s">
        <v>111</v>
      </c>
    </row>
    <row r="201" s="13" customFormat="1">
      <c r="A201" s="13"/>
      <c r="B201" s="238"/>
      <c r="C201" s="239"/>
      <c r="D201" s="217" t="s">
        <v>218</v>
      </c>
      <c r="E201" s="248" t="s">
        <v>19</v>
      </c>
      <c r="F201" s="240" t="s">
        <v>380</v>
      </c>
      <c r="G201" s="239"/>
      <c r="H201" s="241">
        <v>12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218</v>
      </c>
      <c r="AU201" s="247" t="s">
        <v>111</v>
      </c>
      <c r="AV201" s="13" t="s">
        <v>111</v>
      </c>
      <c r="AW201" s="13" t="s">
        <v>32</v>
      </c>
      <c r="AX201" s="13" t="s">
        <v>78</v>
      </c>
      <c r="AY201" s="247" t="s">
        <v>112</v>
      </c>
    </row>
    <row r="202" s="2" customFormat="1" ht="16.5" customHeight="1">
      <c r="A202" s="38"/>
      <c r="B202" s="39"/>
      <c r="C202" s="204" t="s">
        <v>381</v>
      </c>
      <c r="D202" s="204" t="s">
        <v>115</v>
      </c>
      <c r="E202" s="205" t="s">
        <v>382</v>
      </c>
      <c r="F202" s="206" t="s">
        <v>383</v>
      </c>
      <c r="G202" s="207" t="s">
        <v>252</v>
      </c>
      <c r="H202" s="208">
        <v>8</v>
      </c>
      <c r="I202" s="209"/>
      <c r="J202" s="210">
        <f>ROUND(I202*H202,2)</f>
        <v>0</v>
      </c>
      <c r="K202" s="206" t="s">
        <v>119</v>
      </c>
      <c r="L202" s="44"/>
      <c r="M202" s="211" t="s">
        <v>19</v>
      </c>
      <c r="N202" s="212" t="s">
        <v>42</v>
      </c>
      <c r="O202" s="84"/>
      <c r="P202" s="213">
        <f>O202*H202</f>
        <v>0</v>
      </c>
      <c r="Q202" s="213">
        <v>0.00033</v>
      </c>
      <c r="R202" s="213">
        <f>Q202*H202</f>
        <v>0.00264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120</v>
      </c>
      <c r="AT202" s="215" t="s">
        <v>115</v>
      </c>
      <c r="AU202" s="215" t="s">
        <v>111</v>
      </c>
      <c r="AY202" s="17" t="s">
        <v>112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111</v>
      </c>
      <c r="BK202" s="216">
        <f>ROUND(I202*H202,2)</f>
        <v>0</v>
      </c>
      <c r="BL202" s="17" t="s">
        <v>120</v>
      </c>
      <c r="BM202" s="215" t="s">
        <v>384</v>
      </c>
    </row>
    <row r="203" s="2" customFormat="1">
      <c r="A203" s="38"/>
      <c r="B203" s="39"/>
      <c r="C203" s="40"/>
      <c r="D203" s="217" t="s">
        <v>122</v>
      </c>
      <c r="E203" s="40"/>
      <c r="F203" s="218" t="s">
        <v>385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122</v>
      </c>
      <c r="AU203" s="17" t="s">
        <v>111</v>
      </c>
    </row>
    <row r="204" s="2" customFormat="1">
      <c r="A204" s="38"/>
      <c r="B204" s="39"/>
      <c r="C204" s="40"/>
      <c r="D204" s="222" t="s">
        <v>124</v>
      </c>
      <c r="E204" s="40"/>
      <c r="F204" s="223" t="s">
        <v>386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124</v>
      </c>
      <c r="AU204" s="17" t="s">
        <v>111</v>
      </c>
    </row>
    <row r="205" s="13" customFormat="1">
      <c r="A205" s="13"/>
      <c r="B205" s="238"/>
      <c r="C205" s="239"/>
      <c r="D205" s="217" t="s">
        <v>218</v>
      </c>
      <c r="E205" s="248" t="s">
        <v>19</v>
      </c>
      <c r="F205" s="240" t="s">
        <v>387</v>
      </c>
      <c r="G205" s="239"/>
      <c r="H205" s="241">
        <v>8</v>
      </c>
      <c r="I205" s="242"/>
      <c r="J205" s="239"/>
      <c r="K205" s="239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218</v>
      </c>
      <c r="AU205" s="247" t="s">
        <v>111</v>
      </c>
      <c r="AV205" s="13" t="s">
        <v>111</v>
      </c>
      <c r="AW205" s="13" t="s">
        <v>32</v>
      </c>
      <c r="AX205" s="13" t="s">
        <v>78</v>
      </c>
      <c r="AY205" s="247" t="s">
        <v>112</v>
      </c>
    </row>
    <row r="206" s="2" customFormat="1" ht="16.5" customHeight="1">
      <c r="A206" s="38"/>
      <c r="B206" s="39"/>
      <c r="C206" s="204" t="s">
        <v>388</v>
      </c>
      <c r="D206" s="204" t="s">
        <v>115</v>
      </c>
      <c r="E206" s="205" t="s">
        <v>389</v>
      </c>
      <c r="F206" s="206" t="s">
        <v>390</v>
      </c>
      <c r="G206" s="207" t="s">
        <v>252</v>
      </c>
      <c r="H206" s="208">
        <v>23</v>
      </c>
      <c r="I206" s="209"/>
      <c r="J206" s="210">
        <f>ROUND(I206*H206,2)</f>
        <v>0</v>
      </c>
      <c r="K206" s="206" t="s">
        <v>119</v>
      </c>
      <c r="L206" s="44"/>
      <c r="M206" s="211" t="s">
        <v>19</v>
      </c>
      <c r="N206" s="212" t="s">
        <v>42</v>
      </c>
      <c r="O206" s="84"/>
      <c r="P206" s="213">
        <f>O206*H206</f>
        <v>0</v>
      </c>
      <c r="Q206" s="213">
        <v>0.00051000000000000004</v>
      </c>
      <c r="R206" s="213">
        <f>Q206*H206</f>
        <v>0.011730000000000001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120</v>
      </c>
      <c r="AT206" s="215" t="s">
        <v>115</v>
      </c>
      <c r="AU206" s="215" t="s">
        <v>111</v>
      </c>
      <c r="AY206" s="17" t="s">
        <v>112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111</v>
      </c>
      <c r="BK206" s="216">
        <f>ROUND(I206*H206,2)</f>
        <v>0</v>
      </c>
      <c r="BL206" s="17" t="s">
        <v>120</v>
      </c>
      <c r="BM206" s="215" t="s">
        <v>391</v>
      </c>
    </row>
    <row r="207" s="2" customFormat="1">
      <c r="A207" s="38"/>
      <c r="B207" s="39"/>
      <c r="C207" s="40"/>
      <c r="D207" s="217" t="s">
        <v>122</v>
      </c>
      <c r="E207" s="40"/>
      <c r="F207" s="218" t="s">
        <v>392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122</v>
      </c>
      <c r="AU207" s="17" t="s">
        <v>111</v>
      </c>
    </row>
    <row r="208" s="2" customFormat="1">
      <c r="A208" s="38"/>
      <c r="B208" s="39"/>
      <c r="C208" s="40"/>
      <c r="D208" s="222" t="s">
        <v>124</v>
      </c>
      <c r="E208" s="40"/>
      <c r="F208" s="223" t="s">
        <v>393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124</v>
      </c>
      <c r="AU208" s="17" t="s">
        <v>111</v>
      </c>
    </row>
    <row r="209" s="13" customFormat="1">
      <c r="A209" s="13"/>
      <c r="B209" s="238"/>
      <c r="C209" s="239"/>
      <c r="D209" s="217" t="s">
        <v>218</v>
      </c>
      <c r="E209" s="248" t="s">
        <v>19</v>
      </c>
      <c r="F209" s="240" t="s">
        <v>394</v>
      </c>
      <c r="G209" s="239"/>
      <c r="H209" s="241">
        <v>23</v>
      </c>
      <c r="I209" s="242"/>
      <c r="J209" s="239"/>
      <c r="K209" s="239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218</v>
      </c>
      <c r="AU209" s="247" t="s">
        <v>111</v>
      </c>
      <c r="AV209" s="13" t="s">
        <v>111</v>
      </c>
      <c r="AW209" s="13" t="s">
        <v>32</v>
      </c>
      <c r="AX209" s="13" t="s">
        <v>78</v>
      </c>
      <c r="AY209" s="247" t="s">
        <v>112</v>
      </c>
    </row>
    <row r="210" s="2" customFormat="1" ht="16.5" customHeight="1">
      <c r="A210" s="38"/>
      <c r="B210" s="39"/>
      <c r="C210" s="224" t="s">
        <v>172</v>
      </c>
      <c r="D210" s="224" t="s">
        <v>169</v>
      </c>
      <c r="E210" s="225" t="s">
        <v>395</v>
      </c>
      <c r="F210" s="226" t="s">
        <v>396</v>
      </c>
      <c r="G210" s="227" t="s">
        <v>252</v>
      </c>
      <c r="H210" s="228">
        <v>1.8</v>
      </c>
      <c r="I210" s="229"/>
      <c r="J210" s="230">
        <f>ROUND(I210*H210,2)</f>
        <v>0</v>
      </c>
      <c r="K210" s="226" t="s">
        <v>119</v>
      </c>
      <c r="L210" s="231"/>
      <c r="M210" s="232" t="s">
        <v>19</v>
      </c>
      <c r="N210" s="233" t="s">
        <v>42</v>
      </c>
      <c r="O210" s="84"/>
      <c r="P210" s="213">
        <f>O210*H210</f>
        <v>0</v>
      </c>
      <c r="Q210" s="213">
        <v>0.00025000000000000001</v>
      </c>
      <c r="R210" s="213">
        <f>Q210*H210</f>
        <v>0.00045000000000000004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172</v>
      </c>
      <c r="AT210" s="215" t="s">
        <v>169</v>
      </c>
      <c r="AU210" s="215" t="s">
        <v>111</v>
      </c>
      <c r="AY210" s="17" t="s">
        <v>112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111</v>
      </c>
      <c r="BK210" s="216">
        <f>ROUND(I210*H210,2)</f>
        <v>0</v>
      </c>
      <c r="BL210" s="17" t="s">
        <v>120</v>
      </c>
      <c r="BM210" s="215" t="s">
        <v>397</v>
      </c>
    </row>
    <row r="211" s="2" customFormat="1">
      <c r="A211" s="38"/>
      <c r="B211" s="39"/>
      <c r="C211" s="40"/>
      <c r="D211" s="217" t="s">
        <v>122</v>
      </c>
      <c r="E211" s="40"/>
      <c r="F211" s="218" t="s">
        <v>396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122</v>
      </c>
      <c r="AU211" s="17" t="s">
        <v>111</v>
      </c>
    </row>
    <row r="212" s="13" customFormat="1">
      <c r="A212" s="13"/>
      <c r="B212" s="238"/>
      <c r="C212" s="239"/>
      <c r="D212" s="217" t="s">
        <v>218</v>
      </c>
      <c r="E212" s="248" t="s">
        <v>19</v>
      </c>
      <c r="F212" s="240" t="s">
        <v>398</v>
      </c>
      <c r="G212" s="239"/>
      <c r="H212" s="241">
        <v>1.8</v>
      </c>
      <c r="I212" s="242"/>
      <c r="J212" s="239"/>
      <c r="K212" s="239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218</v>
      </c>
      <c r="AU212" s="247" t="s">
        <v>111</v>
      </c>
      <c r="AV212" s="13" t="s">
        <v>111</v>
      </c>
      <c r="AW212" s="13" t="s">
        <v>32</v>
      </c>
      <c r="AX212" s="13" t="s">
        <v>78</v>
      </c>
      <c r="AY212" s="247" t="s">
        <v>112</v>
      </c>
    </row>
    <row r="213" s="2" customFormat="1" ht="16.5" customHeight="1">
      <c r="A213" s="38"/>
      <c r="B213" s="39"/>
      <c r="C213" s="224" t="s">
        <v>399</v>
      </c>
      <c r="D213" s="224" t="s">
        <v>169</v>
      </c>
      <c r="E213" s="225" t="s">
        <v>400</v>
      </c>
      <c r="F213" s="226" t="s">
        <v>401</v>
      </c>
      <c r="G213" s="227" t="s">
        <v>164</v>
      </c>
      <c r="H213" s="228">
        <v>4</v>
      </c>
      <c r="I213" s="229"/>
      <c r="J213" s="230">
        <f>ROUND(I213*H213,2)</f>
        <v>0</v>
      </c>
      <c r="K213" s="226" t="s">
        <v>119</v>
      </c>
      <c r="L213" s="231"/>
      <c r="M213" s="232" t="s">
        <v>19</v>
      </c>
      <c r="N213" s="233" t="s">
        <v>42</v>
      </c>
      <c r="O213" s="84"/>
      <c r="P213" s="213">
        <f>O213*H213</f>
        <v>0</v>
      </c>
      <c r="Q213" s="213">
        <v>0.00031</v>
      </c>
      <c r="R213" s="213">
        <f>Q213*H213</f>
        <v>0.00124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172</v>
      </c>
      <c r="AT213" s="215" t="s">
        <v>169</v>
      </c>
      <c r="AU213" s="215" t="s">
        <v>111</v>
      </c>
      <c r="AY213" s="17" t="s">
        <v>112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111</v>
      </c>
      <c r="BK213" s="216">
        <f>ROUND(I213*H213,2)</f>
        <v>0</v>
      </c>
      <c r="BL213" s="17" t="s">
        <v>120</v>
      </c>
      <c r="BM213" s="215" t="s">
        <v>402</v>
      </c>
    </row>
    <row r="214" s="2" customFormat="1">
      <c r="A214" s="38"/>
      <c r="B214" s="39"/>
      <c r="C214" s="40"/>
      <c r="D214" s="217" t="s">
        <v>122</v>
      </c>
      <c r="E214" s="40"/>
      <c r="F214" s="218" t="s">
        <v>401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122</v>
      </c>
      <c r="AU214" s="17" t="s">
        <v>111</v>
      </c>
    </row>
    <row r="215" s="13" customFormat="1">
      <c r="A215" s="13"/>
      <c r="B215" s="238"/>
      <c r="C215" s="239"/>
      <c r="D215" s="217" t="s">
        <v>218</v>
      </c>
      <c r="E215" s="248" t="s">
        <v>19</v>
      </c>
      <c r="F215" s="240" t="s">
        <v>403</v>
      </c>
      <c r="G215" s="239"/>
      <c r="H215" s="241">
        <v>4</v>
      </c>
      <c r="I215" s="242"/>
      <c r="J215" s="239"/>
      <c r="K215" s="239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218</v>
      </c>
      <c r="AU215" s="247" t="s">
        <v>111</v>
      </c>
      <c r="AV215" s="13" t="s">
        <v>111</v>
      </c>
      <c r="AW215" s="13" t="s">
        <v>32</v>
      </c>
      <c r="AX215" s="13" t="s">
        <v>78</v>
      </c>
      <c r="AY215" s="247" t="s">
        <v>112</v>
      </c>
    </row>
    <row r="216" s="2" customFormat="1" ht="16.5" customHeight="1">
      <c r="A216" s="38"/>
      <c r="B216" s="39"/>
      <c r="C216" s="224" t="s">
        <v>404</v>
      </c>
      <c r="D216" s="224" t="s">
        <v>169</v>
      </c>
      <c r="E216" s="225" t="s">
        <v>405</v>
      </c>
      <c r="F216" s="226" t="s">
        <v>406</v>
      </c>
      <c r="G216" s="227" t="s">
        <v>164</v>
      </c>
      <c r="H216" s="228">
        <v>1</v>
      </c>
      <c r="I216" s="229"/>
      <c r="J216" s="230">
        <f>ROUND(I216*H216,2)</f>
        <v>0</v>
      </c>
      <c r="K216" s="226" t="s">
        <v>119</v>
      </c>
      <c r="L216" s="231"/>
      <c r="M216" s="232" t="s">
        <v>19</v>
      </c>
      <c r="N216" s="233" t="s">
        <v>42</v>
      </c>
      <c r="O216" s="84"/>
      <c r="P216" s="213">
        <f>O216*H216</f>
        <v>0</v>
      </c>
      <c r="Q216" s="213">
        <v>0.00010000000000000001</v>
      </c>
      <c r="R216" s="213">
        <f>Q216*H216</f>
        <v>0.00010000000000000001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172</v>
      </c>
      <c r="AT216" s="215" t="s">
        <v>169</v>
      </c>
      <c r="AU216" s="215" t="s">
        <v>111</v>
      </c>
      <c r="AY216" s="17" t="s">
        <v>112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111</v>
      </c>
      <c r="BK216" s="216">
        <f>ROUND(I216*H216,2)</f>
        <v>0</v>
      </c>
      <c r="BL216" s="17" t="s">
        <v>120</v>
      </c>
      <c r="BM216" s="215" t="s">
        <v>407</v>
      </c>
    </row>
    <row r="217" s="2" customFormat="1">
      <c r="A217" s="38"/>
      <c r="B217" s="39"/>
      <c r="C217" s="40"/>
      <c r="D217" s="217" t="s">
        <v>122</v>
      </c>
      <c r="E217" s="40"/>
      <c r="F217" s="218" t="s">
        <v>406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122</v>
      </c>
      <c r="AU217" s="17" t="s">
        <v>111</v>
      </c>
    </row>
    <row r="218" s="2" customFormat="1" ht="16.5" customHeight="1">
      <c r="A218" s="38"/>
      <c r="B218" s="39"/>
      <c r="C218" s="224" t="s">
        <v>408</v>
      </c>
      <c r="D218" s="224" t="s">
        <v>169</v>
      </c>
      <c r="E218" s="225" t="s">
        <v>409</v>
      </c>
      <c r="F218" s="226" t="s">
        <v>410</v>
      </c>
      <c r="G218" s="227" t="s">
        <v>164</v>
      </c>
      <c r="H218" s="228">
        <v>1</v>
      </c>
      <c r="I218" s="229"/>
      <c r="J218" s="230">
        <f>ROUND(I218*H218,2)</f>
        <v>0</v>
      </c>
      <c r="K218" s="226" t="s">
        <v>119</v>
      </c>
      <c r="L218" s="231"/>
      <c r="M218" s="232" t="s">
        <v>19</v>
      </c>
      <c r="N218" s="233" t="s">
        <v>42</v>
      </c>
      <c r="O218" s="84"/>
      <c r="P218" s="213">
        <f>O218*H218</f>
        <v>0</v>
      </c>
      <c r="Q218" s="213">
        <v>0.001</v>
      </c>
      <c r="R218" s="213">
        <f>Q218*H218</f>
        <v>0.001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172</v>
      </c>
      <c r="AT218" s="215" t="s">
        <v>169</v>
      </c>
      <c r="AU218" s="215" t="s">
        <v>111</v>
      </c>
      <c r="AY218" s="17" t="s">
        <v>112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111</v>
      </c>
      <c r="BK218" s="216">
        <f>ROUND(I218*H218,2)</f>
        <v>0</v>
      </c>
      <c r="BL218" s="17" t="s">
        <v>120</v>
      </c>
      <c r="BM218" s="215" t="s">
        <v>411</v>
      </c>
    </row>
    <row r="219" s="2" customFormat="1">
      <c r="A219" s="38"/>
      <c r="B219" s="39"/>
      <c r="C219" s="40"/>
      <c r="D219" s="217" t="s">
        <v>122</v>
      </c>
      <c r="E219" s="40"/>
      <c r="F219" s="218" t="s">
        <v>410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122</v>
      </c>
      <c r="AU219" s="17" t="s">
        <v>111</v>
      </c>
    </row>
    <row r="220" s="2" customFormat="1" ht="16.5" customHeight="1">
      <c r="A220" s="38"/>
      <c r="B220" s="39"/>
      <c r="C220" s="224" t="s">
        <v>412</v>
      </c>
      <c r="D220" s="224" t="s">
        <v>169</v>
      </c>
      <c r="E220" s="225" t="s">
        <v>413</v>
      </c>
      <c r="F220" s="226" t="s">
        <v>414</v>
      </c>
      <c r="G220" s="227" t="s">
        <v>164</v>
      </c>
      <c r="H220" s="228">
        <v>1</v>
      </c>
      <c r="I220" s="229"/>
      <c r="J220" s="230">
        <f>ROUND(I220*H220,2)</f>
        <v>0</v>
      </c>
      <c r="K220" s="226" t="s">
        <v>19</v>
      </c>
      <c r="L220" s="231"/>
      <c r="M220" s="232" t="s">
        <v>19</v>
      </c>
      <c r="N220" s="233" t="s">
        <v>42</v>
      </c>
      <c r="O220" s="84"/>
      <c r="P220" s="213">
        <f>O220*H220</f>
        <v>0</v>
      </c>
      <c r="Q220" s="213">
        <v>0.00010000000000000001</v>
      </c>
      <c r="R220" s="213">
        <f>Q220*H220</f>
        <v>0.00010000000000000001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172</v>
      </c>
      <c r="AT220" s="215" t="s">
        <v>169</v>
      </c>
      <c r="AU220" s="215" t="s">
        <v>111</v>
      </c>
      <c r="AY220" s="17" t="s">
        <v>112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111</v>
      </c>
      <c r="BK220" s="216">
        <f>ROUND(I220*H220,2)</f>
        <v>0</v>
      </c>
      <c r="BL220" s="17" t="s">
        <v>120</v>
      </c>
      <c r="BM220" s="215" t="s">
        <v>415</v>
      </c>
    </row>
    <row r="221" s="2" customFormat="1">
      <c r="A221" s="38"/>
      <c r="B221" s="39"/>
      <c r="C221" s="40"/>
      <c r="D221" s="217" t="s">
        <v>122</v>
      </c>
      <c r="E221" s="40"/>
      <c r="F221" s="218" t="s">
        <v>414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122</v>
      </c>
      <c r="AU221" s="17" t="s">
        <v>111</v>
      </c>
    </row>
    <row r="222" s="2" customFormat="1" ht="21.75" customHeight="1">
      <c r="A222" s="38"/>
      <c r="B222" s="39"/>
      <c r="C222" s="204" t="s">
        <v>416</v>
      </c>
      <c r="D222" s="204" t="s">
        <v>115</v>
      </c>
      <c r="E222" s="205" t="s">
        <v>417</v>
      </c>
      <c r="F222" s="206" t="s">
        <v>418</v>
      </c>
      <c r="G222" s="207" t="s">
        <v>252</v>
      </c>
      <c r="H222" s="208">
        <v>12</v>
      </c>
      <c r="I222" s="209"/>
      <c r="J222" s="210">
        <f>ROUND(I222*H222,2)</f>
        <v>0</v>
      </c>
      <c r="K222" s="206" t="s">
        <v>119</v>
      </c>
      <c r="L222" s="44"/>
      <c r="M222" s="211" t="s">
        <v>19</v>
      </c>
      <c r="N222" s="212" t="s">
        <v>42</v>
      </c>
      <c r="O222" s="84"/>
      <c r="P222" s="213">
        <f>O222*H222</f>
        <v>0</v>
      </c>
      <c r="Q222" s="213">
        <v>4.0000000000000003E-05</v>
      </c>
      <c r="R222" s="213">
        <f>Q222*H222</f>
        <v>0.00048000000000000007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120</v>
      </c>
      <c r="AT222" s="215" t="s">
        <v>115</v>
      </c>
      <c r="AU222" s="215" t="s">
        <v>111</v>
      </c>
      <c r="AY222" s="17" t="s">
        <v>112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111</v>
      </c>
      <c r="BK222" s="216">
        <f>ROUND(I222*H222,2)</f>
        <v>0</v>
      </c>
      <c r="BL222" s="17" t="s">
        <v>120</v>
      </c>
      <c r="BM222" s="215" t="s">
        <v>419</v>
      </c>
    </row>
    <row r="223" s="2" customFormat="1">
      <c r="A223" s="38"/>
      <c r="B223" s="39"/>
      <c r="C223" s="40"/>
      <c r="D223" s="217" t="s">
        <v>122</v>
      </c>
      <c r="E223" s="40"/>
      <c r="F223" s="218" t="s">
        <v>420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122</v>
      </c>
      <c r="AU223" s="17" t="s">
        <v>111</v>
      </c>
    </row>
    <row r="224" s="2" customFormat="1">
      <c r="A224" s="38"/>
      <c r="B224" s="39"/>
      <c r="C224" s="40"/>
      <c r="D224" s="222" t="s">
        <v>124</v>
      </c>
      <c r="E224" s="40"/>
      <c r="F224" s="223" t="s">
        <v>421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124</v>
      </c>
      <c r="AU224" s="17" t="s">
        <v>111</v>
      </c>
    </row>
    <row r="225" s="13" customFormat="1">
      <c r="A225" s="13"/>
      <c r="B225" s="238"/>
      <c r="C225" s="239"/>
      <c r="D225" s="217" t="s">
        <v>218</v>
      </c>
      <c r="E225" s="248" t="s">
        <v>19</v>
      </c>
      <c r="F225" s="240" t="s">
        <v>380</v>
      </c>
      <c r="G225" s="239"/>
      <c r="H225" s="241">
        <v>12</v>
      </c>
      <c r="I225" s="242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218</v>
      </c>
      <c r="AU225" s="247" t="s">
        <v>111</v>
      </c>
      <c r="AV225" s="13" t="s">
        <v>111</v>
      </c>
      <c r="AW225" s="13" t="s">
        <v>32</v>
      </c>
      <c r="AX225" s="13" t="s">
        <v>78</v>
      </c>
      <c r="AY225" s="247" t="s">
        <v>112</v>
      </c>
    </row>
    <row r="226" s="2" customFormat="1" ht="21.75" customHeight="1">
      <c r="A226" s="38"/>
      <c r="B226" s="39"/>
      <c r="C226" s="204" t="s">
        <v>422</v>
      </c>
      <c r="D226" s="204" t="s">
        <v>115</v>
      </c>
      <c r="E226" s="205" t="s">
        <v>423</v>
      </c>
      <c r="F226" s="206" t="s">
        <v>424</v>
      </c>
      <c r="G226" s="207" t="s">
        <v>252</v>
      </c>
      <c r="H226" s="208">
        <v>8</v>
      </c>
      <c r="I226" s="209"/>
      <c r="J226" s="210">
        <f>ROUND(I226*H226,2)</f>
        <v>0</v>
      </c>
      <c r="K226" s="206" t="s">
        <v>119</v>
      </c>
      <c r="L226" s="44"/>
      <c r="M226" s="211" t="s">
        <v>19</v>
      </c>
      <c r="N226" s="212" t="s">
        <v>42</v>
      </c>
      <c r="O226" s="84"/>
      <c r="P226" s="213">
        <f>O226*H226</f>
        <v>0</v>
      </c>
      <c r="Q226" s="213">
        <v>4.0000000000000003E-05</v>
      </c>
      <c r="R226" s="213">
        <f>Q226*H226</f>
        <v>0.00032000000000000003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120</v>
      </c>
      <c r="AT226" s="215" t="s">
        <v>115</v>
      </c>
      <c r="AU226" s="215" t="s">
        <v>111</v>
      </c>
      <c r="AY226" s="17" t="s">
        <v>112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111</v>
      </c>
      <c r="BK226" s="216">
        <f>ROUND(I226*H226,2)</f>
        <v>0</v>
      </c>
      <c r="BL226" s="17" t="s">
        <v>120</v>
      </c>
      <c r="BM226" s="215" t="s">
        <v>425</v>
      </c>
    </row>
    <row r="227" s="2" customFormat="1">
      <c r="A227" s="38"/>
      <c r="B227" s="39"/>
      <c r="C227" s="40"/>
      <c r="D227" s="217" t="s">
        <v>122</v>
      </c>
      <c r="E227" s="40"/>
      <c r="F227" s="218" t="s">
        <v>426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122</v>
      </c>
      <c r="AU227" s="17" t="s">
        <v>111</v>
      </c>
    </row>
    <row r="228" s="2" customFormat="1">
      <c r="A228" s="38"/>
      <c r="B228" s="39"/>
      <c r="C228" s="40"/>
      <c r="D228" s="222" t="s">
        <v>124</v>
      </c>
      <c r="E228" s="40"/>
      <c r="F228" s="223" t="s">
        <v>427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124</v>
      </c>
      <c r="AU228" s="17" t="s">
        <v>111</v>
      </c>
    </row>
    <row r="229" s="13" customFormat="1">
      <c r="A229" s="13"/>
      <c r="B229" s="238"/>
      <c r="C229" s="239"/>
      <c r="D229" s="217" t="s">
        <v>218</v>
      </c>
      <c r="E229" s="248" t="s">
        <v>19</v>
      </c>
      <c r="F229" s="240" t="s">
        <v>387</v>
      </c>
      <c r="G229" s="239"/>
      <c r="H229" s="241">
        <v>8</v>
      </c>
      <c r="I229" s="242"/>
      <c r="J229" s="239"/>
      <c r="K229" s="239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218</v>
      </c>
      <c r="AU229" s="247" t="s">
        <v>111</v>
      </c>
      <c r="AV229" s="13" t="s">
        <v>111</v>
      </c>
      <c r="AW229" s="13" t="s">
        <v>32</v>
      </c>
      <c r="AX229" s="13" t="s">
        <v>78</v>
      </c>
      <c r="AY229" s="247" t="s">
        <v>112</v>
      </c>
    </row>
    <row r="230" s="2" customFormat="1" ht="21.75" customHeight="1">
      <c r="A230" s="38"/>
      <c r="B230" s="39"/>
      <c r="C230" s="204" t="s">
        <v>428</v>
      </c>
      <c r="D230" s="204" t="s">
        <v>115</v>
      </c>
      <c r="E230" s="205" t="s">
        <v>429</v>
      </c>
      <c r="F230" s="206" t="s">
        <v>430</v>
      </c>
      <c r="G230" s="207" t="s">
        <v>252</v>
      </c>
      <c r="H230" s="208">
        <v>23</v>
      </c>
      <c r="I230" s="209"/>
      <c r="J230" s="210">
        <f>ROUND(I230*H230,2)</f>
        <v>0</v>
      </c>
      <c r="K230" s="206" t="s">
        <v>119</v>
      </c>
      <c r="L230" s="44"/>
      <c r="M230" s="211" t="s">
        <v>19</v>
      </c>
      <c r="N230" s="212" t="s">
        <v>42</v>
      </c>
      <c r="O230" s="84"/>
      <c r="P230" s="213">
        <f>O230*H230</f>
        <v>0</v>
      </c>
      <c r="Q230" s="213">
        <v>4.0000000000000003E-05</v>
      </c>
      <c r="R230" s="213">
        <f>Q230*H230</f>
        <v>0.00092000000000000003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120</v>
      </c>
      <c r="AT230" s="215" t="s">
        <v>115</v>
      </c>
      <c r="AU230" s="215" t="s">
        <v>111</v>
      </c>
      <c r="AY230" s="17" t="s">
        <v>112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111</v>
      </c>
      <c r="BK230" s="216">
        <f>ROUND(I230*H230,2)</f>
        <v>0</v>
      </c>
      <c r="BL230" s="17" t="s">
        <v>120</v>
      </c>
      <c r="BM230" s="215" t="s">
        <v>431</v>
      </c>
    </row>
    <row r="231" s="2" customFormat="1">
      <c r="A231" s="38"/>
      <c r="B231" s="39"/>
      <c r="C231" s="40"/>
      <c r="D231" s="217" t="s">
        <v>122</v>
      </c>
      <c r="E231" s="40"/>
      <c r="F231" s="218" t="s">
        <v>432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122</v>
      </c>
      <c r="AU231" s="17" t="s">
        <v>111</v>
      </c>
    </row>
    <row r="232" s="2" customFormat="1">
      <c r="A232" s="38"/>
      <c r="B232" s="39"/>
      <c r="C232" s="40"/>
      <c r="D232" s="222" t="s">
        <v>124</v>
      </c>
      <c r="E232" s="40"/>
      <c r="F232" s="223" t="s">
        <v>433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124</v>
      </c>
      <c r="AU232" s="17" t="s">
        <v>111</v>
      </c>
    </row>
    <row r="233" s="13" customFormat="1">
      <c r="A233" s="13"/>
      <c r="B233" s="238"/>
      <c r="C233" s="239"/>
      <c r="D233" s="217" t="s">
        <v>218</v>
      </c>
      <c r="E233" s="248" t="s">
        <v>19</v>
      </c>
      <c r="F233" s="240" t="s">
        <v>394</v>
      </c>
      <c r="G233" s="239"/>
      <c r="H233" s="241">
        <v>23</v>
      </c>
      <c r="I233" s="242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218</v>
      </c>
      <c r="AU233" s="247" t="s">
        <v>111</v>
      </c>
      <c r="AV233" s="13" t="s">
        <v>111</v>
      </c>
      <c r="AW233" s="13" t="s">
        <v>32</v>
      </c>
      <c r="AX233" s="13" t="s">
        <v>78</v>
      </c>
      <c r="AY233" s="247" t="s">
        <v>112</v>
      </c>
    </row>
    <row r="234" s="2" customFormat="1" ht="21.75" customHeight="1">
      <c r="A234" s="38"/>
      <c r="B234" s="39"/>
      <c r="C234" s="204" t="s">
        <v>434</v>
      </c>
      <c r="D234" s="204" t="s">
        <v>115</v>
      </c>
      <c r="E234" s="205" t="s">
        <v>435</v>
      </c>
      <c r="F234" s="206" t="s">
        <v>436</v>
      </c>
      <c r="G234" s="207" t="s">
        <v>252</v>
      </c>
      <c r="H234" s="208">
        <v>10</v>
      </c>
      <c r="I234" s="209"/>
      <c r="J234" s="210">
        <f>ROUND(I234*H234,2)</f>
        <v>0</v>
      </c>
      <c r="K234" s="206" t="s">
        <v>119</v>
      </c>
      <c r="L234" s="44"/>
      <c r="M234" s="211" t="s">
        <v>19</v>
      </c>
      <c r="N234" s="212" t="s">
        <v>42</v>
      </c>
      <c r="O234" s="84"/>
      <c r="P234" s="213">
        <f>O234*H234</f>
        <v>0</v>
      </c>
      <c r="Q234" s="213">
        <v>0.00012</v>
      </c>
      <c r="R234" s="213">
        <f>Q234*H234</f>
        <v>0.0012000000000000001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120</v>
      </c>
      <c r="AT234" s="215" t="s">
        <v>115</v>
      </c>
      <c r="AU234" s="215" t="s">
        <v>111</v>
      </c>
      <c r="AY234" s="17" t="s">
        <v>112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111</v>
      </c>
      <c r="BK234" s="216">
        <f>ROUND(I234*H234,2)</f>
        <v>0</v>
      </c>
      <c r="BL234" s="17" t="s">
        <v>120</v>
      </c>
      <c r="BM234" s="215" t="s">
        <v>437</v>
      </c>
    </row>
    <row r="235" s="2" customFormat="1">
      <c r="A235" s="38"/>
      <c r="B235" s="39"/>
      <c r="C235" s="40"/>
      <c r="D235" s="217" t="s">
        <v>122</v>
      </c>
      <c r="E235" s="40"/>
      <c r="F235" s="218" t="s">
        <v>438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122</v>
      </c>
      <c r="AU235" s="17" t="s">
        <v>111</v>
      </c>
    </row>
    <row r="236" s="2" customFormat="1">
      <c r="A236" s="38"/>
      <c r="B236" s="39"/>
      <c r="C236" s="40"/>
      <c r="D236" s="222" t="s">
        <v>124</v>
      </c>
      <c r="E236" s="40"/>
      <c r="F236" s="223" t="s">
        <v>439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124</v>
      </c>
      <c r="AU236" s="17" t="s">
        <v>111</v>
      </c>
    </row>
    <row r="237" s="13" customFormat="1">
      <c r="A237" s="13"/>
      <c r="B237" s="238"/>
      <c r="C237" s="239"/>
      <c r="D237" s="217" t="s">
        <v>218</v>
      </c>
      <c r="E237" s="248" t="s">
        <v>19</v>
      </c>
      <c r="F237" s="240" t="s">
        <v>440</v>
      </c>
      <c r="G237" s="239"/>
      <c r="H237" s="241">
        <v>10</v>
      </c>
      <c r="I237" s="242"/>
      <c r="J237" s="239"/>
      <c r="K237" s="239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218</v>
      </c>
      <c r="AU237" s="247" t="s">
        <v>111</v>
      </c>
      <c r="AV237" s="13" t="s">
        <v>111</v>
      </c>
      <c r="AW237" s="13" t="s">
        <v>32</v>
      </c>
      <c r="AX237" s="13" t="s">
        <v>78</v>
      </c>
      <c r="AY237" s="247" t="s">
        <v>112</v>
      </c>
    </row>
    <row r="238" s="2" customFormat="1" ht="24.15" customHeight="1">
      <c r="A238" s="38"/>
      <c r="B238" s="39"/>
      <c r="C238" s="204" t="s">
        <v>441</v>
      </c>
      <c r="D238" s="204" t="s">
        <v>115</v>
      </c>
      <c r="E238" s="205" t="s">
        <v>442</v>
      </c>
      <c r="F238" s="206" t="s">
        <v>443</v>
      </c>
      <c r="G238" s="207" t="s">
        <v>252</v>
      </c>
      <c r="H238" s="208">
        <v>2</v>
      </c>
      <c r="I238" s="209"/>
      <c r="J238" s="210">
        <f>ROUND(I238*H238,2)</f>
        <v>0</v>
      </c>
      <c r="K238" s="206" t="s">
        <v>119</v>
      </c>
      <c r="L238" s="44"/>
      <c r="M238" s="211" t="s">
        <v>19</v>
      </c>
      <c r="N238" s="212" t="s">
        <v>42</v>
      </c>
      <c r="O238" s="84"/>
      <c r="P238" s="213">
        <f>O238*H238</f>
        <v>0</v>
      </c>
      <c r="Q238" s="213">
        <v>0.00016000000000000001</v>
      </c>
      <c r="R238" s="213">
        <f>Q238*H238</f>
        <v>0.00032000000000000003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120</v>
      </c>
      <c r="AT238" s="215" t="s">
        <v>115</v>
      </c>
      <c r="AU238" s="215" t="s">
        <v>111</v>
      </c>
      <c r="AY238" s="17" t="s">
        <v>112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111</v>
      </c>
      <c r="BK238" s="216">
        <f>ROUND(I238*H238,2)</f>
        <v>0</v>
      </c>
      <c r="BL238" s="17" t="s">
        <v>120</v>
      </c>
      <c r="BM238" s="215" t="s">
        <v>444</v>
      </c>
    </row>
    <row r="239" s="2" customFormat="1">
      <c r="A239" s="38"/>
      <c r="B239" s="39"/>
      <c r="C239" s="40"/>
      <c r="D239" s="217" t="s">
        <v>122</v>
      </c>
      <c r="E239" s="40"/>
      <c r="F239" s="218" t="s">
        <v>445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122</v>
      </c>
      <c r="AU239" s="17" t="s">
        <v>111</v>
      </c>
    </row>
    <row r="240" s="2" customFormat="1">
      <c r="A240" s="38"/>
      <c r="B240" s="39"/>
      <c r="C240" s="40"/>
      <c r="D240" s="222" t="s">
        <v>124</v>
      </c>
      <c r="E240" s="40"/>
      <c r="F240" s="223" t="s">
        <v>446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124</v>
      </c>
      <c r="AU240" s="17" t="s">
        <v>111</v>
      </c>
    </row>
    <row r="241" s="13" customFormat="1">
      <c r="A241" s="13"/>
      <c r="B241" s="238"/>
      <c r="C241" s="239"/>
      <c r="D241" s="217" t="s">
        <v>218</v>
      </c>
      <c r="E241" s="248" t="s">
        <v>19</v>
      </c>
      <c r="F241" s="240" t="s">
        <v>447</v>
      </c>
      <c r="G241" s="239"/>
      <c r="H241" s="241">
        <v>2</v>
      </c>
      <c r="I241" s="242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218</v>
      </c>
      <c r="AU241" s="247" t="s">
        <v>111</v>
      </c>
      <c r="AV241" s="13" t="s">
        <v>111</v>
      </c>
      <c r="AW241" s="13" t="s">
        <v>32</v>
      </c>
      <c r="AX241" s="13" t="s">
        <v>78</v>
      </c>
      <c r="AY241" s="247" t="s">
        <v>112</v>
      </c>
    </row>
    <row r="242" s="2" customFormat="1" ht="16.5" customHeight="1">
      <c r="A242" s="38"/>
      <c r="B242" s="39"/>
      <c r="C242" s="204" t="s">
        <v>448</v>
      </c>
      <c r="D242" s="204" t="s">
        <v>115</v>
      </c>
      <c r="E242" s="205" t="s">
        <v>449</v>
      </c>
      <c r="F242" s="206" t="s">
        <v>450</v>
      </c>
      <c r="G242" s="207" t="s">
        <v>164</v>
      </c>
      <c r="H242" s="208">
        <v>7</v>
      </c>
      <c r="I242" s="209"/>
      <c r="J242" s="210">
        <f>ROUND(I242*H242,2)</f>
        <v>0</v>
      </c>
      <c r="K242" s="206" t="s">
        <v>119</v>
      </c>
      <c r="L242" s="44"/>
      <c r="M242" s="211" t="s">
        <v>19</v>
      </c>
      <c r="N242" s="212" t="s">
        <v>42</v>
      </c>
      <c r="O242" s="84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120</v>
      </c>
      <c r="AT242" s="215" t="s">
        <v>115</v>
      </c>
      <c r="AU242" s="215" t="s">
        <v>111</v>
      </c>
      <c r="AY242" s="17" t="s">
        <v>112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111</v>
      </c>
      <c r="BK242" s="216">
        <f>ROUND(I242*H242,2)</f>
        <v>0</v>
      </c>
      <c r="BL242" s="17" t="s">
        <v>120</v>
      </c>
      <c r="BM242" s="215" t="s">
        <v>451</v>
      </c>
    </row>
    <row r="243" s="2" customFormat="1">
      <c r="A243" s="38"/>
      <c r="B243" s="39"/>
      <c r="C243" s="40"/>
      <c r="D243" s="217" t="s">
        <v>122</v>
      </c>
      <c r="E243" s="40"/>
      <c r="F243" s="218" t="s">
        <v>452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122</v>
      </c>
      <c r="AU243" s="17" t="s">
        <v>111</v>
      </c>
    </row>
    <row r="244" s="2" customFormat="1">
      <c r="A244" s="38"/>
      <c r="B244" s="39"/>
      <c r="C244" s="40"/>
      <c r="D244" s="222" t="s">
        <v>124</v>
      </c>
      <c r="E244" s="40"/>
      <c r="F244" s="223" t="s">
        <v>453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124</v>
      </c>
      <c r="AU244" s="17" t="s">
        <v>111</v>
      </c>
    </row>
    <row r="245" s="13" customFormat="1">
      <c r="A245" s="13"/>
      <c r="B245" s="238"/>
      <c r="C245" s="239"/>
      <c r="D245" s="217" t="s">
        <v>218</v>
      </c>
      <c r="E245" s="248" t="s">
        <v>19</v>
      </c>
      <c r="F245" s="240" t="s">
        <v>454</v>
      </c>
      <c r="G245" s="239"/>
      <c r="H245" s="241">
        <v>1</v>
      </c>
      <c r="I245" s="242"/>
      <c r="J245" s="239"/>
      <c r="K245" s="239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218</v>
      </c>
      <c r="AU245" s="247" t="s">
        <v>111</v>
      </c>
      <c r="AV245" s="13" t="s">
        <v>111</v>
      </c>
      <c r="AW245" s="13" t="s">
        <v>32</v>
      </c>
      <c r="AX245" s="13" t="s">
        <v>70</v>
      </c>
      <c r="AY245" s="247" t="s">
        <v>112</v>
      </c>
    </row>
    <row r="246" s="13" customFormat="1">
      <c r="A246" s="13"/>
      <c r="B246" s="238"/>
      <c r="C246" s="239"/>
      <c r="D246" s="217" t="s">
        <v>218</v>
      </c>
      <c r="E246" s="248" t="s">
        <v>19</v>
      </c>
      <c r="F246" s="240" t="s">
        <v>455</v>
      </c>
      <c r="G246" s="239"/>
      <c r="H246" s="241">
        <v>1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218</v>
      </c>
      <c r="AU246" s="247" t="s">
        <v>111</v>
      </c>
      <c r="AV246" s="13" t="s">
        <v>111</v>
      </c>
      <c r="AW246" s="13" t="s">
        <v>32</v>
      </c>
      <c r="AX246" s="13" t="s">
        <v>70</v>
      </c>
      <c r="AY246" s="247" t="s">
        <v>112</v>
      </c>
    </row>
    <row r="247" s="13" customFormat="1">
      <c r="A247" s="13"/>
      <c r="B247" s="238"/>
      <c r="C247" s="239"/>
      <c r="D247" s="217" t="s">
        <v>218</v>
      </c>
      <c r="E247" s="248" t="s">
        <v>19</v>
      </c>
      <c r="F247" s="240" t="s">
        <v>456</v>
      </c>
      <c r="G247" s="239"/>
      <c r="H247" s="241">
        <v>1</v>
      </c>
      <c r="I247" s="242"/>
      <c r="J247" s="239"/>
      <c r="K247" s="239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218</v>
      </c>
      <c r="AU247" s="247" t="s">
        <v>111</v>
      </c>
      <c r="AV247" s="13" t="s">
        <v>111</v>
      </c>
      <c r="AW247" s="13" t="s">
        <v>32</v>
      </c>
      <c r="AX247" s="13" t="s">
        <v>70</v>
      </c>
      <c r="AY247" s="247" t="s">
        <v>112</v>
      </c>
    </row>
    <row r="248" s="13" customFormat="1">
      <c r="A248" s="13"/>
      <c r="B248" s="238"/>
      <c r="C248" s="239"/>
      <c r="D248" s="217" t="s">
        <v>218</v>
      </c>
      <c r="E248" s="248" t="s">
        <v>19</v>
      </c>
      <c r="F248" s="240" t="s">
        <v>457</v>
      </c>
      <c r="G248" s="239"/>
      <c r="H248" s="241">
        <v>1</v>
      </c>
      <c r="I248" s="242"/>
      <c r="J248" s="239"/>
      <c r="K248" s="239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218</v>
      </c>
      <c r="AU248" s="247" t="s">
        <v>111</v>
      </c>
      <c r="AV248" s="13" t="s">
        <v>111</v>
      </c>
      <c r="AW248" s="13" t="s">
        <v>32</v>
      </c>
      <c r="AX248" s="13" t="s">
        <v>70</v>
      </c>
      <c r="AY248" s="247" t="s">
        <v>112</v>
      </c>
    </row>
    <row r="249" s="13" customFormat="1">
      <c r="A249" s="13"/>
      <c r="B249" s="238"/>
      <c r="C249" s="239"/>
      <c r="D249" s="217" t="s">
        <v>218</v>
      </c>
      <c r="E249" s="248" t="s">
        <v>19</v>
      </c>
      <c r="F249" s="240" t="s">
        <v>329</v>
      </c>
      <c r="G249" s="239"/>
      <c r="H249" s="241">
        <v>1</v>
      </c>
      <c r="I249" s="242"/>
      <c r="J249" s="239"/>
      <c r="K249" s="239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218</v>
      </c>
      <c r="AU249" s="247" t="s">
        <v>111</v>
      </c>
      <c r="AV249" s="13" t="s">
        <v>111</v>
      </c>
      <c r="AW249" s="13" t="s">
        <v>32</v>
      </c>
      <c r="AX249" s="13" t="s">
        <v>70</v>
      </c>
      <c r="AY249" s="247" t="s">
        <v>112</v>
      </c>
    </row>
    <row r="250" s="13" customFormat="1">
      <c r="A250" s="13"/>
      <c r="B250" s="238"/>
      <c r="C250" s="239"/>
      <c r="D250" s="217" t="s">
        <v>218</v>
      </c>
      <c r="E250" s="248" t="s">
        <v>19</v>
      </c>
      <c r="F250" s="240" t="s">
        <v>458</v>
      </c>
      <c r="G250" s="239"/>
      <c r="H250" s="241">
        <v>2</v>
      </c>
      <c r="I250" s="242"/>
      <c r="J250" s="239"/>
      <c r="K250" s="239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218</v>
      </c>
      <c r="AU250" s="247" t="s">
        <v>111</v>
      </c>
      <c r="AV250" s="13" t="s">
        <v>111</v>
      </c>
      <c r="AW250" s="13" t="s">
        <v>32</v>
      </c>
      <c r="AX250" s="13" t="s">
        <v>70</v>
      </c>
      <c r="AY250" s="247" t="s">
        <v>112</v>
      </c>
    </row>
    <row r="251" s="14" customFormat="1">
      <c r="A251" s="14"/>
      <c r="B251" s="249"/>
      <c r="C251" s="250"/>
      <c r="D251" s="217" t="s">
        <v>218</v>
      </c>
      <c r="E251" s="251" t="s">
        <v>19</v>
      </c>
      <c r="F251" s="252" t="s">
        <v>459</v>
      </c>
      <c r="G251" s="250"/>
      <c r="H251" s="253">
        <v>7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218</v>
      </c>
      <c r="AU251" s="259" t="s">
        <v>111</v>
      </c>
      <c r="AV251" s="14" t="s">
        <v>137</v>
      </c>
      <c r="AW251" s="14" t="s">
        <v>32</v>
      </c>
      <c r="AX251" s="14" t="s">
        <v>78</v>
      </c>
      <c r="AY251" s="259" t="s">
        <v>112</v>
      </c>
    </row>
    <row r="252" s="2" customFormat="1" ht="16.5" customHeight="1">
      <c r="A252" s="38"/>
      <c r="B252" s="39"/>
      <c r="C252" s="204" t="s">
        <v>460</v>
      </c>
      <c r="D252" s="204" t="s">
        <v>115</v>
      </c>
      <c r="E252" s="205" t="s">
        <v>461</v>
      </c>
      <c r="F252" s="206" t="s">
        <v>462</v>
      </c>
      <c r="G252" s="207" t="s">
        <v>164</v>
      </c>
      <c r="H252" s="208">
        <v>2</v>
      </c>
      <c r="I252" s="209"/>
      <c r="J252" s="210">
        <f>ROUND(I252*H252,2)</f>
        <v>0</v>
      </c>
      <c r="K252" s="206" t="s">
        <v>119</v>
      </c>
      <c r="L252" s="44"/>
      <c r="M252" s="211" t="s">
        <v>19</v>
      </c>
      <c r="N252" s="212" t="s">
        <v>42</v>
      </c>
      <c r="O252" s="84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120</v>
      </c>
      <c r="AT252" s="215" t="s">
        <v>115</v>
      </c>
      <c r="AU252" s="215" t="s">
        <v>111</v>
      </c>
      <c r="AY252" s="17" t="s">
        <v>112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111</v>
      </c>
      <c r="BK252" s="216">
        <f>ROUND(I252*H252,2)</f>
        <v>0</v>
      </c>
      <c r="BL252" s="17" t="s">
        <v>120</v>
      </c>
      <c r="BM252" s="215" t="s">
        <v>463</v>
      </c>
    </row>
    <row r="253" s="2" customFormat="1">
      <c r="A253" s="38"/>
      <c r="B253" s="39"/>
      <c r="C253" s="40"/>
      <c r="D253" s="217" t="s">
        <v>122</v>
      </c>
      <c r="E253" s="40"/>
      <c r="F253" s="218" t="s">
        <v>464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122</v>
      </c>
      <c r="AU253" s="17" t="s">
        <v>111</v>
      </c>
    </row>
    <row r="254" s="2" customFormat="1">
      <c r="A254" s="38"/>
      <c r="B254" s="39"/>
      <c r="C254" s="40"/>
      <c r="D254" s="222" t="s">
        <v>124</v>
      </c>
      <c r="E254" s="40"/>
      <c r="F254" s="223" t="s">
        <v>465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124</v>
      </c>
      <c r="AU254" s="17" t="s">
        <v>111</v>
      </c>
    </row>
    <row r="255" s="2" customFormat="1" ht="16.5" customHeight="1">
      <c r="A255" s="38"/>
      <c r="B255" s="39"/>
      <c r="C255" s="204" t="s">
        <v>466</v>
      </c>
      <c r="D255" s="204" t="s">
        <v>115</v>
      </c>
      <c r="E255" s="205" t="s">
        <v>467</v>
      </c>
      <c r="F255" s="206" t="s">
        <v>468</v>
      </c>
      <c r="G255" s="207" t="s">
        <v>164</v>
      </c>
      <c r="H255" s="208">
        <v>4</v>
      </c>
      <c r="I255" s="209"/>
      <c r="J255" s="210">
        <f>ROUND(I255*H255,2)</f>
        <v>0</v>
      </c>
      <c r="K255" s="206" t="s">
        <v>119</v>
      </c>
      <c r="L255" s="44"/>
      <c r="M255" s="211" t="s">
        <v>19</v>
      </c>
      <c r="N255" s="212" t="s">
        <v>42</v>
      </c>
      <c r="O255" s="84"/>
      <c r="P255" s="213">
        <f>O255*H255</f>
        <v>0</v>
      </c>
      <c r="Q255" s="213">
        <v>0.00012999999999999999</v>
      </c>
      <c r="R255" s="213">
        <f>Q255*H255</f>
        <v>0.00051999999999999995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120</v>
      </c>
      <c r="AT255" s="215" t="s">
        <v>115</v>
      </c>
      <c r="AU255" s="215" t="s">
        <v>111</v>
      </c>
      <c r="AY255" s="17" t="s">
        <v>112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111</v>
      </c>
      <c r="BK255" s="216">
        <f>ROUND(I255*H255,2)</f>
        <v>0</v>
      </c>
      <c r="BL255" s="17" t="s">
        <v>120</v>
      </c>
      <c r="BM255" s="215" t="s">
        <v>469</v>
      </c>
    </row>
    <row r="256" s="2" customFormat="1">
      <c r="A256" s="38"/>
      <c r="B256" s="39"/>
      <c r="C256" s="40"/>
      <c r="D256" s="217" t="s">
        <v>122</v>
      </c>
      <c r="E256" s="40"/>
      <c r="F256" s="218" t="s">
        <v>470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122</v>
      </c>
      <c r="AU256" s="17" t="s">
        <v>111</v>
      </c>
    </row>
    <row r="257" s="2" customFormat="1">
      <c r="A257" s="38"/>
      <c r="B257" s="39"/>
      <c r="C257" s="40"/>
      <c r="D257" s="222" t="s">
        <v>124</v>
      </c>
      <c r="E257" s="40"/>
      <c r="F257" s="223" t="s">
        <v>471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124</v>
      </c>
      <c r="AU257" s="17" t="s">
        <v>111</v>
      </c>
    </row>
    <row r="258" s="13" customFormat="1">
      <c r="A258" s="13"/>
      <c r="B258" s="238"/>
      <c r="C258" s="239"/>
      <c r="D258" s="217" t="s">
        <v>218</v>
      </c>
      <c r="E258" s="248" t="s">
        <v>19</v>
      </c>
      <c r="F258" s="240" t="s">
        <v>458</v>
      </c>
      <c r="G258" s="239"/>
      <c r="H258" s="241">
        <v>2</v>
      </c>
      <c r="I258" s="242"/>
      <c r="J258" s="239"/>
      <c r="K258" s="239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218</v>
      </c>
      <c r="AU258" s="247" t="s">
        <v>111</v>
      </c>
      <c r="AV258" s="13" t="s">
        <v>111</v>
      </c>
      <c r="AW258" s="13" t="s">
        <v>32</v>
      </c>
      <c r="AX258" s="13" t="s">
        <v>70</v>
      </c>
      <c r="AY258" s="247" t="s">
        <v>112</v>
      </c>
    </row>
    <row r="259" s="13" customFormat="1">
      <c r="A259" s="13"/>
      <c r="B259" s="238"/>
      <c r="C259" s="239"/>
      <c r="D259" s="217" t="s">
        <v>218</v>
      </c>
      <c r="E259" s="248" t="s">
        <v>19</v>
      </c>
      <c r="F259" s="240" t="s">
        <v>457</v>
      </c>
      <c r="G259" s="239"/>
      <c r="H259" s="241">
        <v>1</v>
      </c>
      <c r="I259" s="242"/>
      <c r="J259" s="239"/>
      <c r="K259" s="239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218</v>
      </c>
      <c r="AU259" s="247" t="s">
        <v>111</v>
      </c>
      <c r="AV259" s="13" t="s">
        <v>111</v>
      </c>
      <c r="AW259" s="13" t="s">
        <v>32</v>
      </c>
      <c r="AX259" s="13" t="s">
        <v>70</v>
      </c>
      <c r="AY259" s="247" t="s">
        <v>112</v>
      </c>
    </row>
    <row r="260" s="13" customFormat="1">
      <c r="A260" s="13"/>
      <c r="B260" s="238"/>
      <c r="C260" s="239"/>
      <c r="D260" s="217" t="s">
        <v>218</v>
      </c>
      <c r="E260" s="248" t="s">
        <v>19</v>
      </c>
      <c r="F260" s="240" t="s">
        <v>329</v>
      </c>
      <c r="G260" s="239"/>
      <c r="H260" s="241">
        <v>1</v>
      </c>
      <c r="I260" s="242"/>
      <c r="J260" s="239"/>
      <c r="K260" s="239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218</v>
      </c>
      <c r="AU260" s="247" t="s">
        <v>111</v>
      </c>
      <c r="AV260" s="13" t="s">
        <v>111</v>
      </c>
      <c r="AW260" s="13" t="s">
        <v>32</v>
      </c>
      <c r="AX260" s="13" t="s">
        <v>70</v>
      </c>
      <c r="AY260" s="247" t="s">
        <v>112</v>
      </c>
    </row>
    <row r="261" s="14" customFormat="1">
      <c r="A261" s="14"/>
      <c r="B261" s="249"/>
      <c r="C261" s="250"/>
      <c r="D261" s="217" t="s">
        <v>218</v>
      </c>
      <c r="E261" s="251" t="s">
        <v>19</v>
      </c>
      <c r="F261" s="252" t="s">
        <v>459</v>
      </c>
      <c r="G261" s="250"/>
      <c r="H261" s="253">
        <v>4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218</v>
      </c>
      <c r="AU261" s="259" t="s">
        <v>111</v>
      </c>
      <c r="AV261" s="14" t="s">
        <v>137</v>
      </c>
      <c r="AW261" s="14" t="s">
        <v>32</v>
      </c>
      <c r="AX261" s="14" t="s">
        <v>78</v>
      </c>
      <c r="AY261" s="259" t="s">
        <v>112</v>
      </c>
    </row>
    <row r="262" s="2" customFormat="1" ht="16.5" customHeight="1">
      <c r="A262" s="38"/>
      <c r="B262" s="39"/>
      <c r="C262" s="204" t="s">
        <v>472</v>
      </c>
      <c r="D262" s="204" t="s">
        <v>115</v>
      </c>
      <c r="E262" s="205" t="s">
        <v>473</v>
      </c>
      <c r="F262" s="206" t="s">
        <v>474</v>
      </c>
      <c r="G262" s="207" t="s">
        <v>475</v>
      </c>
      <c r="H262" s="208">
        <v>3</v>
      </c>
      <c r="I262" s="209"/>
      <c r="J262" s="210">
        <f>ROUND(I262*H262,2)</f>
        <v>0</v>
      </c>
      <c r="K262" s="206" t="s">
        <v>119</v>
      </c>
      <c r="L262" s="44"/>
      <c r="M262" s="211" t="s">
        <v>19</v>
      </c>
      <c r="N262" s="212" t="s">
        <v>42</v>
      </c>
      <c r="O262" s="84"/>
      <c r="P262" s="213">
        <f>O262*H262</f>
        <v>0</v>
      </c>
      <c r="Q262" s="213">
        <v>0.00025000000000000001</v>
      </c>
      <c r="R262" s="213">
        <f>Q262*H262</f>
        <v>0.00075000000000000002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120</v>
      </c>
      <c r="AT262" s="215" t="s">
        <v>115</v>
      </c>
      <c r="AU262" s="215" t="s">
        <v>111</v>
      </c>
      <c r="AY262" s="17" t="s">
        <v>112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111</v>
      </c>
      <c r="BK262" s="216">
        <f>ROUND(I262*H262,2)</f>
        <v>0</v>
      </c>
      <c r="BL262" s="17" t="s">
        <v>120</v>
      </c>
      <c r="BM262" s="215" t="s">
        <v>476</v>
      </c>
    </row>
    <row r="263" s="2" customFormat="1">
      <c r="A263" s="38"/>
      <c r="B263" s="39"/>
      <c r="C263" s="40"/>
      <c r="D263" s="217" t="s">
        <v>122</v>
      </c>
      <c r="E263" s="40"/>
      <c r="F263" s="218" t="s">
        <v>477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122</v>
      </c>
      <c r="AU263" s="17" t="s">
        <v>111</v>
      </c>
    </row>
    <row r="264" s="2" customFormat="1">
      <c r="A264" s="38"/>
      <c r="B264" s="39"/>
      <c r="C264" s="40"/>
      <c r="D264" s="222" t="s">
        <v>124</v>
      </c>
      <c r="E264" s="40"/>
      <c r="F264" s="223" t="s">
        <v>478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124</v>
      </c>
      <c r="AU264" s="17" t="s">
        <v>111</v>
      </c>
    </row>
    <row r="265" s="13" customFormat="1">
      <c r="A265" s="13"/>
      <c r="B265" s="238"/>
      <c r="C265" s="239"/>
      <c r="D265" s="217" t="s">
        <v>218</v>
      </c>
      <c r="E265" s="248" t="s">
        <v>19</v>
      </c>
      <c r="F265" s="240" t="s">
        <v>454</v>
      </c>
      <c r="G265" s="239"/>
      <c r="H265" s="241">
        <v>1</v>
      </c>
      <c r="I265" s="242"/>
      <c r="J265" s="239"/>
      <c r="K265" s="239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218</v>
      </c>
      <c r="AU265" s="247" t="s">
        <v>111</v>
      </c>
      <c r="AV265" s="13" t="s">
        <v>111</v>
      </c>
      <c r="AW265" s="13" t="s">
        <v>32</v>
      </c>
      <c r="AX265" s="13" t="s">
        <v>70</v>
      </c>
      <c r="AY265" s="247" t="s">
        <v>112</v>
      </c>
    </row>
    <row r="266" s="13" customFormat="1">
      <c r="A266" s="13"/>
      <c r="B266" s="238"/>
      <c r="C266" s="239"/>
      <c r="D266" s="217" t="s">
        <v>218</v>
      </c>
      <c r="E266" s="248" t="s">
        <v>19</v>
      </c>
      <c r="F266" s="240" t="s">
        <v>456</v>
      </c>
      <c r="G266" s="239"/>
      <c r="H266" s="241">
        <v>1</v>
      </c>
      <c r="I266" s="242"/>
      <c r="J266" s="239"/>
      <c r="K266" s="239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218</v>
      </c>
      <c r="AU266" s="247" t="s">
        <v>111</v>
      </c>
      <c r="AV266" s="13" t="s">
        <v>111</v>
      </c>
      <c r="AW266" s="13" t="s">
        <v>32</v>
      </c>
      <c r="AX266" s="13" t="s">
        <v>70</v>
      </c>
      <c r="AY266" s="247" t="s">
        <v>112</v>
      </c>
    </row>
    <row r="267" s="13" customFormat="1">
      <c r="A267" s="13"/>
      <c r="B267" s="238"/>
      <c r="C267" s="239"/>
      <c r="D267" s="217" t="s">
        <v>218</v>
      </c>
      <c r="E267" s="248" t="s">
        <v>19</v>
      </c>
      <c r="F267" s="240" t="s">
        <v>479</v>
      </c>
      <c r="G267" s="239"/>
      <c r="H267" s="241">
        <v>1</v>
      </c>
      <c r="I267" s="242"/>
      <c r="J267" s="239"/>
      <c r="K267" s="239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218</v>
      </c>
      <c r="AU267" s="247" t="s">
        <v>111</v>
      </c>
      <c r="AV267" s="13" t="s">
        <v>111</v>
      </c>
      <c r="AW267" s="13" t="s">
        <v>32</v>
      </c>
      <c r="AX267" s="13" t="s">
        <v>70</v>
      </c>
      <c r="AY267" s="247" t="s">
        <v>112</v>
      </c>
    </row>
    <row r="268" s="14" customFormat="1">
      <c r="A268" s="14"/>
      <c r="B268" s="249"/>
      <c r="C268" s="250"/>
      <c r="D268" s="217" t="s">
        <v>218</v>
      </c>
      <c r="E268" s="251" t="s">
        <v>19</v>
      </c>
      <c r="F268" s="252" t="s">
        <v>459</v>
      </c>
      <c r="G268" s="250"/>
      <c r="H268" s="253">
        <v>3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9" t="s">
        <v>218</v>
      </c>
      <c r="AU268" s="259" t="s">
        <v>111</v>
      </c>
      <c r="AV268" s="14" t="s">
        <v>137</v>
      </c>
      <c r="AW268" s="14" t="s">
        <v>32</v>
      </c>
      <c r="AX268" s="14" t="s">
        <v>78</v>
      </c>
      <c r="AY268" s="259" t="s">
        <v>112</v>
      </c>
    </row>
    <row r="269" s="2" customFormat="1" ht="16.5" customHeight="1">
      <c r="A269" s="38"/>
      <c r="B269" s="39"/>
      <c r="C269" s="204" t="s">
        <v>480</v>
      </c>
      <c r="D269" s="204" t="s">
        <v>115</v>
      </c>
      <c r="E269" s="205" t="s">
        <v>481</v>
      </c>
      <c r="F269" s="206" t="s">
        <v>482</v>
      </c>
      <c r="G269" s="207" t="s">
        <v>252</v>
      </c>
      <c r="H269" s="208">
        <v>65</v>
      </c>
      <c r="I269" s="209"/>
      <c r="J269" s="210">
        <f>ROUND(I269*H269,2)</f>
        <v>0</v>
      </c>
      <c r="K269" s="206" t="s">
        <v>119</v>
      </c>
      <c r="L269" s="44"/>
      <c r="M269" s="211" t="s">
        <v>19</v>
      </c>
      <c r="N269" s="212" t="s">
        <v>42</v>
      </c>
      <c r="O269" s="84"/>
      <c r="P269" s="213">
        <f>O269*H269</f>
        <v>0</v>
      </c>
      <c r="Q269" s="213">
        <v>0.00040000000000000002</v>
      </c>
      <c r="R269" s="213">
        <f>Q269*H269</f>
        <v>0.026000000000000002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120</v>
      </c>
      <c r="AT269" s="215" t="s">
        <v>115</v>
      </c>
      <c r="AU269" s="215" t="s">
        <v>111</v>
      </c>
      <c r="AY269" s="17" t="s">
        <v>112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111</v>
      </c>
      <c r="BK269" s="216">
        <f>ROUND(I269*H269,2)</f>
        <v>0</v>
      </c>
      <c r="BL269" s="17" t="s">
        <v>120</v>
      </c>
      <c r="BM269" s="215" t="s">
        <v>483</v>
      </c>
    </row>
    <row r="270" s="2" customFormat="1">
      <c r="A270" s="38"/>
      <c r="B270" s="39"/>
      <c r="C270" s="40"/>
      <c r="D270" s="217" t="s">
        <v>122</v>
      </c>
      <c r="E270" s="40"/>
      <c r="F270" s="218" t="s">
        <v>484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122</v>
      </c>
      <c r="AU270" s="17" t="s">
        <v>111</v>
      </c>
    </row>
    <row r="271" s="2" customFormat="1">
      <c r="A271" s="38"/>
      <c r="B271" s="39"/>
      <c r="C271" s="40"/>
      <c r="D271" s="222" t="s">
        <v>124</v>
      </c>
      <c r="E271" s="40"/>
      <c r="F271" s="223" t="s">
        <v>485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124</v>
      </c>
      <c r="AU271" s="17" t="s">
        <v>111</v>
      </c>
    </row>
    <row r="272" s="13" customFormat="1">
      <c r="A272" s="13"/>
      <c r="B272" s="238"/>
      <c r="C272" s="239"/>
      <c r="D272" s="217" t="s">
        <v>218</v>
      </c>
      <c r="E272" s="248" t="s">
        <v>19</v>
      </c>
      <c r="F272" s="240" t="s">
        <v>486</v>
      </c>
      <c r="G272" s="239"/>
      <c r="H272" s="241">
        <v>65</v>
      </c>
      <c r="I272" s="242"/>
      <c r="J272" s="239"/>
      <c r="K272" s="239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218</v>
      </c>
      <c r="AU272" s="247" t="s">
        <v>111</v>
      </c>
      <c r="AV272" s="13" t="s">
        <v>111</v>
      </c>
      <c r="AW272" s="13" t="s">
        <v>32</v>
      </c>
      <c r="AX272" s="13" t="s">
        <v>78</v>
      </c>
      <c r="AY272" s="247" t="s">
        <v>112</v>
      </c>
    </row>
    <row r="273" s="2" customFormat="1" ht="16.5" customHeight="1">
      <c r="A273" s="38"/>
      <c r="B273" s="39"/>
      <c r="C273" s="204" t="s">
        <v>487</v>
      </c>
      <c r="D273" s="204" t="s">
        <v>115</v>
      </c>
      <c r="E273" s="205" t="s">
        <v>488</v>
      </c>
      <c r="F273" s="206" t="s">
        <v>489</v>
      </c>
      <c r="G273" s="207" t="s">
        <v>252</v>
      </c>
      <c r="H273" s="208">
        <v>65</v>
      </c>
      <c r="I273" s="209"/>
      <c r="J273" s="210">
        <f>ROUND(I273*H273,2)</f>
        <v>0</v>
      </c>
      <c r="K273" s="206" t="s">
        <v>119</v>
      </c>
      <c r="L273" s="44"/>
      <c r="M273" s="211" t="s">
        <v>19</v>
      </c>
      <c r="N273" s="212" t="s">
        <v>42</v>
      </c>
      <c r="O273" s="84"/>
      <c r="P273" s="213">
        <f>O273*H273</f>
        <v>0</v>
      </c>
      <c r="Q273" s="213">
        <v>1.0000000000000001E-05</v>
      </c>
      <c r="R273" s="213">
        <f>Q273*H273</f>
        <v>0.00065000000000000008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120</v>
      </c>
      <c r="AT273" s="215" t="s">
        <v>115</v>
      </c>
      <c r="AU273" s="215" t="s">
        <v>111</v>
      </c>
      <c r="AY273" s="17" t="s">
        <v>112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111</v>
      </c>
      <c r="BK273" s="216">
        <f>ROUND(I273*H273,2)</f>
        <v>0</v>
      </c>
      <c r="BL273" s="17" t="s">
        <v>120</v>
      </c>
      <c r="BM273" s="215" t="s">
        <v>490</v>
      </c>
    </row>
    <row r="274" s="2" customFormat="1">
      <c r="A274" s="38"/>
      <c r="B274" s="39"/>
      <c r="C274" s="40"/>
      <c r="D274" s="217" t="s">
        <v>122</v>
      </c>
      <c r="E274" s="40"/>
      <c r="F274" s="218" t="s">
        <v>491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122</v>
      </c>
      <c r="AU274" s="17" t="s">
        <v>111</v>
      </c>
    </row>
    <row r="275" s="2" customFormat="1">
      <c r="A275" s="38"/>
      <c r="B275" s="39"/>
      <c r="C275" s="40"/>
      <c r="D275" s="222" t="s">
        <v>124</v>
      </c>
      <c r="E275" s="40"/>
      <c r="F275" s="223" t="s">
        <v>492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124</v>
      </c>
      <c r="AU275" s="17" t="s">
        <v>111</v>
      </c>
    </row>
    <row r="276" s="2" customFormat="1" ht="16.5" customHeight="1">
      <c r="A276" s="38"/>
      <c r="B276" s="39"/>
      <c r="C276" s="204" t="s">
        <v>493</v>
      </c>
      <c r="D276" s="204" t="s">
        <v>115</v>
      </c>
      <c r="E276" s="205" t="s">
        <v>494</v>
      </c>
      <c r="F276" s="206" t="s">
        <v>495</v>
      </c>
      <c r="G276" s="207" t="s">
        <v>204</v>
      </c>
      <c r="H276" s="208">
        <v>0.050999999999999997</v>
      </c>
      <c r="I276" s="209"/>
      <c r="J276" s="210">
        <f>ROUND(I276*H276,2)</f>
        <v>0</v>
      </c>
      <c r="K276" s="206" t="s">
        <v>119</v>
      </c>
      <c r="L276" s="44"/>
      <c r="M276" s="211" t="s">
        <v>19</v>
      </c>
      <c r="N276" s="212" t="s">
        <v>42</v>
      </c>
      <c r="O276" s="84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120</v>
      </c>
      <c r="AT276" s="215" t="s">
        <v>115</v>
      </c>
      <c r="AU276" s="215" t="s">
        <v>111</v>
      </c>
      <c r="AY276" s="17" t="s">
        <v>112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111</v>
      </c>
      <c r="BK276" s="216">
        <f>ROUND(I276*H276,2)</f>
        <v>0</v>
      </c>
      <c r="BL276" s="17" t="s">
        <v>120</v>
      </c>
      <c r="BM276" s="215" t="s">
        <v>496</v>
      </c>
    </row>
    <row r="277" s="2" customFormat="1">
      <c r="A277" s="38"/>
      <c r="B277" s="39"/>
      <c r="C277" s="40"/>
      <c r="D277" s="217" t="s">
        <v>122</v>
      </c>
      <c r="E277" s="40"/>
      <c r="F277" s="218" t="s">
        <v>497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122</v>
      </c>
      <c r="AU277" s="17" t="s">
        <v>111</v>
      </c>
    </row>
    <row r="278" s="2" customFormat="1">
      <c r="A278" s="38"/>
      <c r="B278" s="39"/>
      <c r="C278" s="40"/>
      <c r="D278" s="222" t="s">
        <v>124</v>
      </c>
      <c r="E278" s="40"/>
      <c r="F278" s="223" t="s">
        <v>498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124</v>
      </c>
      <c r="AU278" s="17" t="s">
        <v>111</v>
      </c>
    </row>
    <row r="279" s="2" customFormat="1" ht="16.5" customHeight="1">
      <c r="A279" s="38"/>
      <c r="B279" s="39"/>
      <c r="C279" s="204" t="s">
        <v>499</v>
      </c>
      <c r="D279" s="204" t="s">
        <v>115</v>
      </c>
      <c r="E279" s="205" t="s">
        <v>500</v>
      </c>
      <c r="F279" s="206" t="s">
        <v>501</v>
      </c>
      <c r="G279" s="207" t="s">
        <v>204</v>
      </c>
      <c r="H279" s="208">
        <v>0.050999999999999997</v>
      </c>
      <c r="I279" s="209"/>
      <c r="J279" s="210">
        <f>ROUND(I279*H279,2)</f>
        <v>0</v>
      </c>
      <c r="K279" s="206" t="s">
        <v>119</v>
      </c>
      <c r="L279" s="44"/>
      <c r="M279" s="211" t="s">
        <v>19</v>
      </c>
      <c r="N279" s="212" t="s">
        <v>42</v>
      </c>
      <c r="O279" s="84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120</v>
      </c>
      <c r="AT279" s="215" t="s">
        <v>115</v>
      </c>
      <c r="AU279" s="215" t="s">
        <v>111</v>
      </c>
      <c r="AY279" s="17" t="s">
        <v>112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111</v>
      </c>
      <c r="BK279" s="216">
        <f>ROUND(I279*H279,2)</f>
        <v>0</v>
      </c>
      <c r="BL279" s="17" t="s">
        <v>120</v>
      </c>
      <c r="BM279" s="215" t="s">
        <v>502</v>
      </c>
    </row>
    <row r="280" s="2" customFormat="1">
      <c r="A280" s="38"/>
      <c r="B280" s="39"/>
      <c r="C280" s="40"/>
      <c r="D280" s="217" t="s">
        <v>122</v>
      </c>
      <c r="E280" s="40"/>
      <c r="F280" s="218" t="s">
        <v>503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122</v>
      </c>
      <c r="AU280" s="17" t="s">
        <v>111</v>
      </c>
    </row>
    <row r="281" s="2" customFormat="1">
      <c r="A281" s="38"/>
      <c r="B281" s="39"/>
      <c r="C281" s="40"/>
      <c r="D281" s="222" t="s">
        <v>124</v>
      </c>
      <c r="E281" s="40"/>
      <c r="F281" s="223" t="s">
        <v>504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124</v>
      </c>
      <c r="AU281" s="17" t="s">
        <v>111</v>
      </c>
    </row>
    <row r="282" s="12" customFormat="1" ht="22.8" customHeight="1">
      <c r="A282" s="12"/>
      <c r="B282" s="188"/>
      <c r="C282" s="189"/>
      <c r="D282" s="190" t="s">
        <v>69</v>
      </c>
      <c r="E282" s="202" t="s">
        <v>505</v>
      </c>
      <c r="F282" s="202" t="s">
        <v>506</v>
      </c>
      <c r="G282" s="189"/>
      <c r="H282" s="189"/>
      <c r="I282" s="192"/>
      <c r="J282" s="203">
        <f>BK282</f>
        <v>0</v>
      </c>
      <c r="K282" s="189"/>
      <c r="L282" s="194"/>
      <c r="M282" s="195"/>
      <c r="N282" s="196"/>
      <c r="O282" s="196"/>
      <c r="P282" s="197">
        <f>SUM(P283:P291)</f>
        <v>0</v>
      </c>
      <c r="Q282" s="196"/>
      <c r="R282" s="197">
        <f>SUM(R283:R291)</f>
        <v>0.00263</v>
      </c>
      <c r="S282" s="196"/>
      <c r="T282" s="198">
        <f>SUM(T283:T291)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9" t="s">
        <v>111</v>
      </c>
      <c r="AT282" s="200" t="s">
        <v>69</v>
      </c>
      <c r="AU282" s="200" t="s">
        <v>78</v>
      </c>
      <c r="AY282" s="199" t="s">
        <v>112</v>
      </c>
      <c r="BK282" s="201">
        <f>SUM(BK283:BK291)</f>
        <v>0</v>
      </c>
    </row>
    <row r="283" s="2" customFormat="1" ht="24.15" customHeight="1">
      <c r="A283" s="38"/>
      <c r="B283" s="39"/>
      <c r="C283" s="204" t="s">
        <v>507</v>
      </c>
      <c r="D283" s="204" t="s">
        <v>115</v>
      </c>
      <c r="E283" s="205" t="s">
        <v>508</v>
      </c>
      <c r="F283" s="206" t="s">
        <v>509</v>
      </c>
      <c r="G283" s="207" t="s">
        <v>118</v>
      </c>
      <c r="H283" s="208">
        <v>1</v>
      </c>
      <c r="I283" s="209"/>
      <c r="J283" s="210">
        <f>ROUND(I283*H283,2)</f>
        <v>0</v>
      </c>
      <c r="K283" s="206" t="s">
        <v>119</v>
      </c>
      <c r="L283" s="44"/>
      <c r="M283" s="211" t="s">
        <v>19</v>
      </c>
      <c r="N283" s="212" t="s">
        <v>42</v>
      </c>
      <c r="O283" s="84"/>
      <c r="P283" s="213">
        <f>O283*H283</f>
        <v>0</v>
      </c>
      <c r="Q283" s="213">
        <v>0.00263</v>
      </c>
      <c r="R283" s="213">
        <f>Q283*H283</f>
        <v>0.00263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120</v>
      </c>
      <c r="AT283" s="215" t="s">
        <v>115</v>
      </c>
      <c r="AU283" s="215" t="s">
        <v>111</v>
      </c>
      <c r="AY283" s="17" t="s">
        <v>112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111</v>
      </c>
      <c r="BK283" s="216">
        <f>ROUND(I283*H283,2)</f>
        <v>0</v>
      </c>
      <c r="BL283" s="17" t="s">
        <v>120</v>
      </c>
      <c r="BM283" s="215" t="s">
        <v>510</v>
      </c>
    </row>
    <row r="284" s="2" customFormat="1">
      <c r="A284" s="38"/>
      <c r="B284" s="39"/>
      <c r="C284" s="40"/>
      <c r="D284" s="217" t="s">
        <v>122</v>
      </c>
      <c r="E284" s="40"/>
      <c r="F284" s="218" t="s">
        <v>511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122</v>
      </c>
      <c r="AU284" s="17" t="s">
        <v>111</v>
      </c>
    </row>
    <row r="285" s="2" customFormat="1">
      <c r="A285" s="38"/>
      <c r="B285" s="39"/>
      <c r="C285" s="40"/>
      <c r="D285" s="222" t="s">
        <v>124</v>
      </c>
      <c r="E285" s="40"/>
      <c r="F285" s="223" t="s">
        <v>512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124</v>
      </c>
      <c r="AU285" s="17" t="s">
        <v>111</v>
      </c>
    </row>
    <row r="286" s="2" customFormat="1" ht="16.5" customHeight="1">
      <c r="A286" s="38"/>
      <c r="B286" s="39"/>
      <c r="C286" s="204" t="s">
        <v>513</v>
      </c>
      <c r="D286" s="204" t="s">
        <v>115</v>
      </c>
      <c r="E286" s="205" t="s">
        <v>514</v>
      </c>
      <c r="F286" s="206" t="s">
        <v>515</v>
      </c>
      <c r="G286" s="207" t="s">
        <v>204</v>
      </c>
      <c r="H286" s="208">
        <v>0.0030000000000000001</v>
      </c>
      <c r="I286" s="209"/>
      <c r="J286" s="210">
        <f>ROUND(I286*H286,2)</f>
        <v>0</v>
      </c>
      <c r="K286" s="206" t="s">
        <v>119</v>
      </c>
      <c r="L286" s="44"/>
      <c r="M286" s="211" t="s">
        <v>19</v>
      </c>
      <c r="N286" s="212" t="s">
        <v>42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120</v>
      </c>
      <c r="AT286" s="215" t="s">
        <v>115</v>
      </c>
      <c r="AU286" s="215" t="s">
        <v>111</v>
      </c>
      <c r="AY286" s="17" t="s">
        <v>112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111</v>
      </c>
      <c r="BK286" s="216">
        <f>ROUND(I286*H286,2)</f>
        <v>0</v>
      </c>
      <c r="BL286" s="17" t="s">
        <v>120</v>
      </c>
      <c r="BM286" s="215" t="s">
        <v>516</v>
      </c>
    </row>
    <row r="287" s="2" customFormat="1">
      <c r="A287" s="38"/>
      <c r="B287" s="39"/>
      <c r="C287" s="40"/>
      <c r="D287" s="217" t="s">
        <v>122</v>
      </c>
      <c r="E287" s="40"/>
      <c r="F287" s="218" t="s">
        <v>517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122</v>
      </c>
      <c r="AU287" s="17" t="s">
        <v>111</v>
      </c>
    </row>
    <row r="288" s="2" customFormat="1">
      <c r="A288" s="38"/>
      <c r="B288" s="39"/>
      <c r="C288" s="40"/>
      <c r="D288" s="222" t="s">
        <v>124</v>
      </c>
      <c r="E288" s="40"/>
      <c r="F288" s="223" t="s">
        <v>518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124</v>
      </c>
      <c r="AU288" s="17" t="s">
        <v>111</v>
      </c>
    </row>
    <row r="289" s="2" customFormat="1" ht="16.5" customHeight="1">
      <c r="A289" s="38"/>
      <c r="B289" s="39"/>
      <c r="C289" s="204" t="s">
        <v>519</v>
      </c>
      <c r="D289" s="204" t="s">
        <v>115</v>
      </c>
      <c r="E289" s="205" t="s">
        <v>520</v>
      </c>
      <c r="F289" s="206" t="s">
        <v>521</v>
      </c>
      <c r="G289" s="207" t="s">
        <v>204</v>
      </c>
      <c r="H289" s="208">
        <v>0.0030000000000000001</v>
      </c>
      <c r="I289" s="209"/>
      <c r="J289" s="210">
        <f>ROUND(I289*H289,2)</f>
        <v>0</v>
      </c>
      <c r="K289" s="206" t="s">
        <v>119</v>
      </c>
      <c r="L289" s="44"/>
      <c r="M289" s="211" t="s">
        <v>19</v>
      </c>
      <c r="N289" s="212" t="s">
        <v>42</v>
      </c>
      <c r="O289" s="84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120</v>
      </c>
      <c r="AT289" s="215" t="s">
        <v>115</v>
      </c>
      <c r="AU289" s="215" t="s">
        <v>111</v>
      </c>
      <c r="AY289" s="17" t="s">
        <v>112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111</v>
      </c>
      <c r="BK289" s="216">
        <f>ROUND(I289*H289,2)</f>
        <v>0</v>
      </c>
      <c r="BL289" s="17" t="s">
        <v>120</v>
      </c>
      <c r="BM289" s="215" t="s">
        <v>522</v>
      </c>
    </row>
    <row r="290" s="2" customFormat="1">
      <c r="A290" s="38"/>
      <c r="B290" s="39"/>
      <c r="C290" s="40"/>
      <c r="D290" s="217" t="s">
        <v>122</v>
      </c>
      <c r="E290" s="40"/>
      <c r="F290" s="218" t="s">
        <v>523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122</v>
      </c>
      <c r="AU290" s="17" t="s">
        <v>111</v>
      </c>
    </row>
    <row r="291" s="2" customFormat="1">
      <c r="A291" s="38"/>
      <c r="B291" s="39"/>
      <c r="C291" s="40"/>
      <c r="D291" s="222" t="s">
        <v>124</v>
      </c>
      <c r="E291" s="40"/>
      <c r="F291" s="223" t="s">
        <v>524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124</v>
      </c>
      <c r="AU291" s="17" t="s">
        <v>111</v>
      </c>
    </row>
    <row r="292" s="12" customFormat="1" ht="22.8" customHeight="1">
      <c r="A292" s="12"/>
      <c r="B292" s="188"/>
      <c r="C292" s="189"/>
      <c r="D292" s="190" t="s">
        <v>69</v>
      </c>
      <c r="E292" s="202" t="s">
        <v>113</v>
      </c>
      <c r="F292" s="202" t="s">
        <v>114</v>
      </c>
      <c r="G292" s="189"/>
      <c r="H292" s="189"/>
      <c r="I292" s="192"/>
      <c r="J292" s="203">
        <f>BK292</f>
        <v>0</v>
      </c>
      <c r="K292" s="189"/>
      <c r="L292" s="194"/>
      <c r="M292" s="195"/>
      <c r="N292" s="196"/>
      <c r="O292" s="196"/>
      <c r="P292" s="197">
        <f>SUM(P293:P341)</f>
        <v>0</v>
      </c>
      <c r="Q292" s="196"/>
      <c r="R292" s="197">
        <f>SUM(R293:R341)</f>
        <v>0.012069999999999999</v>
      </c>
      <c r="S292" s="196"/>
      <c r="T292" s="198">
        <f>SUM(T293:T341)</f>
        <v>0.22981000000000004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99" t="s">
        <v>111</v>
      </c>
      <c r="AT292" s="200" t="s">
        <v>69</v>
      </c>
      <c r="AU292" s="200" t="s">
        <v>78</v>
      </c>
      <c r="AY292" s="199" t="s">
        <v>112</v>
      </c>
      <c r="BK292" s="201">
        <f>SUM(BK293:BK341)</f>
        <v>0</v>
      </c>
    </row>
    <row r="293" s="2" customFormat="1" ht="16.5" customHeight="1">
      <c r="A293" s="38"/>
      <c r="B293" s="39"/>
      <c r="C293" s="204" t="s">
        <v>525</v>
      </c>
      <c r="D293" s="204" t="s">
        <v>115</v>
      </c>
      <c r="E293" s="205" t="s">
        <v>526</v>
      </c>
      <c r="F293" s="206" t="s">
        <v>527</v>
      </c>
      <c r="G293" s="207" t="s">
        <v>118</v>
      </c>
      <c r="H293" s="208">
        <v>1</v>
      </c>
      <c r="I293" s="209"/>
      <c r="J293" s="210">
        <f>ROUND(I293*H293,2)</f>
        <v>0</v>
      </c>
      <c r="K293" s="206" t="s">
        <v>119</v>
      </c>
      <c r="L293" s="44"/>
      <c r="M293" s="211" t="s">
        <v>19</v>
      </c>
      <c r="N293" s="212" t="s">
        <v>42</v>
      </c>
      <c r="O293" s="84"/>
      <c r="P293" s="213">
        <f>O293*H293</f>
        <v>0</v>
      </c>
      <c r="Q293" s="213">
        <v>0</v>
      </c>
      <c r="R293" s="213">
        <f>Q293*H293</f>
        <v>0</v>
      </c>
      <c r="S293" s="213">
        <v>0.01933</v>
      </c>
      <c r="T293" s="214">
        <f>S293*H293</f>
        <v>0.01933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120</v>
      </c>
      <c r="AT293" s="215" t="s">
        <v>115</v>
      </c>
      <c r="AU293" s="215" t="s">
        <v>111</v>
      </c>
      <c r="AY293" s="17" t="s">
        <v>112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111</v>
      </c>
      <c r="BK293" s="216">
        <f>ROUND(I293*H293,2)</f>
        <v>0</v>
      </c>
      <c r="BL293" s="17" t="s">
        <v>120</v>
      </c>
      <c r="BM293" s="215" t="s">
        <v>528</v>
      </c>
    </row>
    <row r="294" s="2" customFormat="1">
      <c r="A294" s="38"/>
      <c r="B294" s="39"/>
      <c r="C294" s="40"/>
      <c r="D294" s="217" t="s">
        <v>122</v>
      </c>
      <c r="E294" s="40"/>
      <c r="F294" s="218" t="s">
        <v>529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122</v>
      </c>
      <c r="AU294" s="17" t="s">
        <v>111</v>
      </c>
    </row>
    <row r="295" s="2" customFormat="1">
      <c r="A295" s="38"/>
      <c r="B295" s="39"/>
      <c r="C295" s="40"/>
      <c r="D295" s="222" t="s">
        <v>124</v>
      </c>
      <c r="E295" s="40"/>
      <c r="F295" s="223" t="s">
        <v>530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124</v>
      </c>
      <c r="AU295" s="17" t="s">
        <v>111</v>
      </c>
    </row>
    <row r="296" s="2" customFormat="1" ht="16.5" customHeight="1">
      <c r="A296" s="38"/>
      <c r="B296" s="39"/>
      <c r="C296" s="204" t="s">
        <v>531</v>
      </c>
      <c r="D296" s="204" t="s">
        <v>115</v>
      </c>
      <c r="E296" s="205" t="s">
        <v>532</v>
      </c>
      <c r="F296" s="206" t="s">
        <v>533</v>
      </c>
      <c r="G296" s="207" t="s">
        <v>118</v>
      </c>
      <c r="H296" s="208">
        <v>1</v>
      </c>
      <c r="I296" s="209"/>
      <c r="J296" s="210">
        <f>ROUND(I296*H296,2)</f>
        <v>0</v>
      </c>
      <c r="K296" s="206" t="s">
        <v>119</v>
      </c>
      <c r="L296" s="44"/>
      <c r="M296" s="211" t="s">
        <v>19</v>
      </c>
      <c r="N296" s="212" t="s">
        <v>42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0.019460000000000002</v>
      </c>
      <c r="T296" s="214">
        <f>S296*H296</f>
        <v>0.019460000000000002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120</v>
      </c>
      <c r="AT296" s="215" t="s">
        <v>115</v>
      </c>
      <c r="AU296" s="215" t="s">
        <v>111</v>
      </c>
      <c r="AY296" s="17" t="s">
        <v>112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111</v>
      </c>
      <c r="BK296" s="216">
        <f>ROUND(I296*H296,2)</f>
        <v>0</v>
      </c>
      <c r="BL296" s="17" t="s">
        <v>120</v>
      </c>
      <c r="BM296" s="215" t="s">
        <v>534</v>
      </c>
    </row>
    <row r="297" s="2" customFormat="1">
      <c r="A297" s="38"/>
      <c r="B297" s="39"/>
      <c r="C297" s="40"/>
      <c r="D297" s="217" t="s">
        <v>122</v>
      </c>
      <c r="E297" s="40"/>
      <c r="F297" s="218" t="s">
        <v>535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122</v>
      </c>
      <c r="AU297" s="17" t="s">
        <v>111</v>
      </c>
    </row>
    <row r="298" s="2" customFormat="1">
      <c r="A298" s="38"/>
      <c r="B298" s="39"/>
      <c r="C298" s="40"/>
      <c r="D298" s="222" t="s">
        <v>124</v>
      </c>
      <c r="E298" s="40"/>
      <c r="F298" s="223" t="s">
        <v>536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124</v>
      </c>
      <c r="AU298" s="17" t="s">
        <v>111</v>
      </c>
    </row>
    <row r="299" s="2" customFormat="1" ht="16.5" customHeight="1">
      <c r="A299" s="38"/>
      <c r="B299" s="39"/>
      <c r="C299" s="204" t="s">
        <v>537</v>
      </c>
      <c r="D299" s="204" t="s">
        <v>115</v>
      </c>
      <c r="E299" s="205" t="s">
        <v>538</v>
      </c>
      <c r="F299" s="206" t="s">
        <v>539</v>
      </c>
      <c r="G299" s="207" t="s">
        <v>118</v>
      </c>
      <c r="H299" s="208">
        <v>1</v>
      </c>
      <c r="I299" s="209"/>
      <c r="J299" s="210">
        <f>ROUND(I299*H299,2)</f>
        <v>0</v>
      </c>
      <c r="K299" s="206" t="s">
        <v>119</v>
      </c>
      <c r="L299" s="44"/>
      <c r="M299" s="211" t="s">
        <v>19</v>
      </c>
      <c r="N299" s="212" t="s">
        <v>42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0.032899999999999999</v>
      </c>
      <c r="T299" s="214">
        <f>S299*H299</f>
        <v>0.032899999999999999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120</v>
      </c>
      <c r="AT299" s="215" t="s">
        <v>115</v>
      </c>
      <c r="AU299" s="215" t="s">
        <v>111</v>
      </c>
      <c r="AY299" s="17" t="s">
        <v>112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111</v>
      </c>
      <c r="BK299" s="216">
        <f>ROUND(I299*H299,2)</f>
        <v>0</v>
      </c>
      <c r="BL299" s="17" t="s">
        <v>120</v>
      </c>
      <c r="BM299" s="215" t="s">
        <v>540</v>
      </c>
    </row>
    <row r="300" s="2" customFormat="1">
      <c r="A300" s="38"/>
      <c r="B300" s="39"/>
      <c r="C300" s="40"/>
      <c r="D300" s="217" t="s">
        <v>122</v>
      </c>
      <c r="E300" s="40"/>
      <c r="F300" s="218" t="s">
        <v>541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122</v>
      </c>
      <c r="AU300" s="17" t="s">
        <v>111</v>
      </c>
    </row>
    <row r="301" s="2" customFormat="1">
      <c r="A301" s="38"/>
      <c r="B301" s="39"/>
      <c r="C301" s="40"/>
      <c r="D301" s="222" t="s">
        <v>124</v>
      </c>
      <c r="E301" s="40"/>
      <c r="F301" s="223" t="s">
        <v>542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124</v>
      </c>
      <c r="AU301" s="17" t="s">
        <v>111</v>
      </c>
    </row>
    <row r="302" s="2" customFormat="1" ht="16.5" customHeight="1">
      <c r="A302" s="38"/>
      <c r="B302" s="39"/>
      <c r="C302" s="204" t="s">
        <v>543</v>
      </c>
      <c r="D302" s="204" t="s">
        <v>115</v>
      </c>
      <c r="E302" s="205" t="s">
        <v>544</v>
      </c>
      <c r="F302" s="206" t="s">
        <v>545</v>
      </c>
      <c r="G302" s="207" t="s">
        <v>118</v>
      </c>
      <c r="H302" s="208">
        <v>1</v>
      </c>
      <c r="I302" s="209"/>
      <c r="J302" s="210">
        <f>ROUND(I302*H302,2)</f>
        <v>0</v>
      </c>
      <c r="K302" s="206" t="s">
        <v>119</v>
      </c>
      <c r="L302" s="44"/>
      <c r="M302" s="211" t="s">
        <v>19</v>
      </c>
      <c r="N302" s="212" t="s">
        <v>42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0.155</v>
      </c>
      <c r="T302" s="214">
        <f>S302*H302</f>
        <v>0.155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120</v>
      </c>
      <c r="AT302" s="215" t="s">
        <v>115</v>
      </c>
      <c r="AU302" s="215" t="s">
        <v>111</v>
      </c>
      <c r="AY302" s="17" t="s">
        <v>112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111</v>
      </c>
      <c r="BK302" s="216">
        <f>ROUND(I302*H302,2)</f>
        <v>0</v>
      </c>
      <c r="BL302" s="17" t="s">
        <v>120</v>
      </c>
      <c r="BM302" s="215" t="s">
        <v>546</v>
      </c>
    </row>
    <row r="303" s="2" customFormat="1">
      <c r="A303" s="38"/>
      <c r="B303" s="39"/>
      <c r="C303" s="40"/>
      <c r="D303" s="217" t="s">
        <v>122</v>
      </c>
      <c r="E303" s="40"/>
      <c r="F303" s="218" t="s">
        <v>547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122</v>
      </c>
      <c r="AU303" s="17" t="s">
        <v>111</v>
      </c>
    </row>
    <row r="304" s="2" customFormat="1">
      <c r="A304" s="38"/>
      <c r="B304" s="39"/>
      <c r="C304" s="40"/>
      <c r="D304" s="222" t="s">
        <v>124</v>
      </c>
      <c r="E304" s="40"/>
      <c r="F304" s="223" t="s">
        <v>548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124</v>
      </c>
      <c r="AU304" s="17" t="s">
        <v>111</v>
      </c>
    </row>
    <row r="305" s="2" customFormat="1" ht="16.5" customHeight="1">
      <c r="A305" s="38"/>
      <c r="B305" s="39"/>
      <c r="C305" s="204" t="s">
        <v>549</v>
      </c>
      <c r="D305" s="204" t="s">
        <v>115</v>
      </c>
      <c r="E305" s="205" t="s">
        <v>550</v>
      </c>
      <c r="F305" s="206" t="s">
        <v>551</v>
      </c>
      <c r="G305" s="207" t="s">
        <v>118</v>
      </c>
      <c r="H305" s="208">
        <v>1</v>
      </c>
      <c r="I305" s="209"/>
      <c r="J305" s="210">
        <f>ROUND(I305*H305,2)</f>
        <v>0</v>
      </c>
      <c r="K305" s="206" t="s">
        <v>119</v>
      </c>
      <c r="L305" s="44"/>
      <c r="M305" s="211" t="s">
        <v>19</v>
      </c>
      <c r="N305" s="212" t="s">
        <v>42</v>
      </c>
      <c r="O305" s="84"/>
      <c r="P305" s="213">
        <f>O305*H305</f>
        <v>0</v>
      </c>
      <c r="Q305" s="213">
        <v>0.0054599999999999996</v>
      </c>
      <c r="R305" s="213">
        <f>Q305*H305</f>
        <v>0.0054599999999999996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120</v>
      </c>
      <c r="AT305" s="215" t="s">
        <v>115</v>
      </c>
      <c r="AU305" s="215" t="s">
        <v>111</v>
      </c>
      <c r="AY305" s="17" t="s">
        <v>112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111</v>
      </c>
      <c r="BK305" s="216">
        <f>ROUND(I305*H305,2)</f>
        <v>0</v>
      </c>
      <c r="BL305" s="17" t="s">
        <v>120</v>
      </c>
      <c r="BM305" s="215" t="s">
        <v>552</v>
      </c>
    </row>
    <row r="306" s="2" customFormat="1">
      <c r="A306" s="38"/>
      <c r="B306" s="39"/>
      <c r="C306" s="40"/>
      <c r="D306" s="217" t="s">
        <v>122</v>
      </c>
      <c r="E306" s="40"/>
      <c r="F306" s="218" t="s">
        <v>553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122</v>
      </c>
      <c r="AU306" s="17" t="s">
        <v>111</v>
      </c>
    </row>
    <row r="307" s="2" customFormat="1">
      <c r="A307" s="38"/>
      <c r="B307" s="39"/>
      <c r="C307" s="40"/>
      <c r="D307" s="222" t="s">
        <v>124</v>
      </c>
      <c r="E307" s="40"/>
      <c r="F307" s="223" t="s">
        <v>554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124</v>
      </c>
      <c r="AU307" s="17" t="s">
        <v>111</v>
      </c>
    </row>
    <row r="308" s="13" customFormat="1">
      <c r="A308" s="13"/>
      <c r="B308" s="238"/>
      <c r="C308" s="239"/>
      <c r="D308" s="217" t="s">
        <v>218</v>
      </c>
      <c r="E308" s="248" t="s">
        <v>19</v>
      </c>
      <c r="F308" s="240" t="s">
        <v>555</v>
      </c>
      <c r="G308" s="239"/>
      <c r="H308" s="241">
        <v>1</v>
      </c>
      <c r="I308" s="242"/>
      <c r="J308" s="239"/>
      <c r="K308" s="239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218</v>
      </c>
      <c r="AU308" s="247" t="s">
        <v>111</v>
      </c>
      <c r="AV308" s="13" t="s">
        <v>111</v>
      </c>
      <c r="AW308" s="13" t="s">
        <v>32</v>
      </c>
      <c r="AX308" s="13" t="s">
        <v>78</v>
      </c>
      <c r="AY308" s="247" t="s">
        <v>112</v>
      </c>
    </row>
    <row r="309" s="2" customFormat="1" ht="16.5" customHeight="1">
      <c r="A309" s="38"/>
      <c r="B309" s="39"/>
      <c r="C309" s="204" t="s">
        <v>556</v>
      </c>
      <c r="D309" s="204" t="s">
        <v>115</v>
      </c>
      <c r="E309" s="205" t="s">
        <v>557</v>
      </c>
      <c r="F309" s="206" t="s">
        <v>558</v>
      </c>
      <c r="G309" s="207" t="s">
        <v>118</v>
      </c>
      <c r="H309" s="208">
        <v>4</v>
      </c>
      <c r="I309" s="209"/>
      <c r="J309" s="210">
        <f>ROUND(I309*H309,2)</f>
        <v>0</v>
      </c>
      <c r="K309" s="206" t="s">
        <v>119</v>
      </c>
      <c r="L309" s="44"/>
      <c r="M309" s="211" t="s">
        <v>19</v>
      </c>
      <c r="N309" s="212" t="s">
        <v>42</v>
      </c>
      <c r="O309" s="84"/>
      <c r="P309" s="213">
        <f>O309*H309</f>
        <v>0</v>
      </c>
      <c r="Q309" s="213">
        <v>0.00024000000000000001</v>
      </c>
      <c r="R309" s="213">
        <f>Q309*H309</f>
        <v>0.00096000000000000002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120</v>
      </c>
      <c r="AT309" s="215" t="s">
        <v>115</v>
      </c>
      <c r="AU309" s="215" t="s">
        <v>111</v>
      </c>
      <c r="AY309" s="17" t="s">
        <v>112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111</v>
      </c>
      <c r="BK309" s="216">
        <f>ROUND(I309*H309,2)</f>
        <v>0</v>
      </c>
      <c r="BL309" s="17" t="s">
        <v>120</v>
      </c>
      <c r="BM309" s="215" t="s">
        <v>559</v>
      </c>
    </row>
    <row r="310" s="2" customFormat="1">
      <c r="A310" s="38"/>
      <c r="B310" s="39"/>
      <c r="C310" s="40"/>
      <c r="D310" s="217" t="s">
        <v>122</v>
      </c>
      <c r="E310" s="40"/>
      <c r="F310" s="218" t="s">
        <v>560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122</v>
      </c>
      <c r="AU310" s="17" t="s">
        <v>111</v>
      </c>
    </row>
    <row r="311" s="2" customFormat="1">
      <c r="A311" s="38"/>
      <c r="B311" s="39"/>
      <c r="C311" s="40"/>
      <c r="D311" s="222" t="s">
        <v>124</v>
      </c>
      <c r="E311" s="40"/>
      <c r="F311" s="223" t="s">
        <v>561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124</v>
      </c>
      <c r="AU311" s="17" t="s">
        <v>111</v>
      </c>
    </row>
    <row r="312" s="13" customFormat="1">
      <c r="A312" s="13"/>
      <c r="B312" s="238"/>
      <c r="C312" s="239"/>
      <c r="D312" s="217" t="s">
        <v>218</v>
      </c>
      <c r="E312" s="248" t="s">
        <v>19</v>
      </c>
      <c r="F312" s="240" t="s">
        <v>562</v>
      </c>
      <c r="G312" s="239"/>
      <c r="H312" s="241">
        <v>2</v>
      </c>
      <c r="I312" s="242"/>
      <c r="J312" s="239"/>
      <c r="K312" s="239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218</v>
      </c>
      <c r="AU312" s="247" t="s">
        <v>111</v>
      </c>
      <c r="AV312" s="13" t="s">
        <v>111</v>
      </c>
      <c r="AW312" s="13" t="s">
        <v>32</v>
      </c>
      <c r="AX312" s="13" t="s">
        <v>70</v>
      </c>
      <c r="AY312" s="247" t="s">
        <v>112</v>
      </c>
    </row>
    <row r="313" s="13" customFormat="1">
      <c r="A313" s="13"/>
      <c r="B313" s="238"/>
      <c r="C313" s="239"/>
      <c r="D313" s="217" t="s">
        <v>218</v>
      </c>
      <c r="E313" s="248" t="s">
        <v>19</v>
      </c>
      <c r="F313" s="240" t="s">
        <v>563</v>
      </c>
      <c r="G313" s="239"/>
      <c r="H313" s="241">
        <v>2</v>
      </c>
      <c r="I313" s="242"/>
      <c r="J313" s="239"/>
      <c r="K313" s="239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218</v>
      </c>
      <c r="AU313" s="247" t="s">
        <v>111</v>
      </c>
      <c r="AV313" s="13" t="s">
        <v>111</v>
      </c>
      <c r="AW313" s="13" t="s">
        <v>32</v>
      </c>
      <c r="AX313" s="13" t="s">
        <v>70</v>
      </c>
      <c r="AY313" s="247" t="s">
        <v>112</v>
      </c>
    </row>
    <row r="314" s="14" customFormat="1">
      <c r="A314" s="14"/>
      <c r="B314" s="249"/>
      <c r="C314" s="250"/>
      <c r="D314" s="217" t="s">
        <v>218</v>
      </c>
      <c r="E314" s="251" t="s">
        <v>19</v>
      </c>
      <c r="F314" s="252" t="s">
        <v>459</v>
      </c>
      <c r="G314" s="250"/>
      <c r="H314" s="253">
        <v>4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218</v>
      </c>
      <c r="AU314" s="259" t="s">
        <v>111</v>
      </c>
      <c r="AV314" s="14" t="s">
        <v>137</v>
      </c>
      <c r="AW314" s="14" t="s">
        <v>32</v>
      </c>
      <c r="AX314" s="14" t="s">
        <v>78</v>
      </c>
      <c r="AY314" s="259" t="s">
        <v>112</v>
      </c>
    </row>
    <row r="315" s="2" customFormat="1" ht="16.5" customHeight="1">
      <c r="A315" s="38"/>
      <c r="B315" s="39"/>
      <c r="C315" s="204" t="s">
        <v>564</v>
      </c>
      <c r="D315" s="204" t="s">
        <v>115</v>
      </c>
      <c r="E315" s="205" t="s">
        <v>565</v>
      </c>
      <c r="F315" s="206" t="s">
        <v>566</v>
      </c>
      <c r="G315" s="207" t="s">
        <v>118</v>
      </c>
      <c r="H315" s="208">
        <v>2</v>
      </c>
      <c r="I315" s="209"/>
      <c r="J315" s="210">
        <f>ROUND(I315*H315,2)</f>
        <v>0</v>
      </c>
      <c r="K315" s="206" t="s">
        <v>119</v>
      </c>
      <c r="L315" s="44"/>
      <c r="M315" s="211" t="s">
        <v>19</v>
      </c>
      <c r="N315" s="212" t="s">
        <v>42</v>
      </c>
      <c r="O315" s="84"/>
      <c r="P315" s="213">
        <f>O315*H315</f>
        <v>0</v>
      </c>
      <c r="Q315" s="213">
        <v>9.0000000000000006E-05</v>
      </c>
      <c r="R315" s="213">
        <f>Q315*H315</f>
        <v>0.00018000000000000001</v>
      </c>
      <c r="S315" s="213">
        <v>0</v>
      </c>
      <c r="T315" s="21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5" t="s">
        <v>120</v>
      </c>
      <c r="AT315" s="215" t="s">
        <v>115</v>
      </c>
      <c r="AU315" s="215" t="s">
        <v>111</v>
      </c>
      <c r="AY315" s="17" t="s">
        <v>112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7" t="s">
        <v>111</v>
      </c>
      <c r="BK315" s="216">
        <f>ROUND(I315*H315,2)</f>
        <v>0</v>
      </c>
      <c r="BL315" s="17" t="s">
        <v>120</v>
      </c>
      <c r="BM315" s="215" t="s">
        <v>567</v>
      </c>
    </row>
    <row r="316" s="2" customFormat="1">
      <c r="A316" s="38"/>
      <c r="B316" s="39"/>
      <c r="C316" s="40"/>
      <c r="D316" s="217" t="s">
        <v>122</v>
      </c>
      <c r="E316" s="40"/>
      <c r="F316" s="218" t="s">
        <v>568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122</v>
      </c>
      <c r="AU316" s="17" t="s">
        <v>111</v>
      </c>
    </row>
    <row r="317" s="2" customFormat="1">
      <c r="A317" s="38"/>
      <c r="B317" s="39"/>
      <c r="C317" s="40"/>
      <c r="D317" s="222" t="s">
        <v>124</v>
      </c>
      <c r="E317" s="40"/>
      <c r="F317" s="223" t="s">
        <v>569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124</v>
      </c>
      <c r="AU317" s="17" t="s">
        <v>111</v>
      </c>
    </row>
    <row r="318" s="2" customFormat="1" ht="16.5" customHeight="1">
      <c r="A318" s="38"/>
      <c r="B318" s="39"/>
      <c r="C318" s="224" t="s">
        <v>570</v>
      </c>
      <c r="D318" s="224" t="s">
        <v>169</v>
      </c>
      <c r="E318" s="225" t="s">
        <v>571</v>
      </c>
      <c r="F318" s="226" t="s">
        <v>572</v>
      </c>
      <c r="G318" s="227" t="s">
        <v>164</v>
      </c>
      <c r="H318" s="228">
        <v>2</v>
      </c>
      <c r="I318" s="229"/>
      <c r="J318" s="230">
        <f>ROUND(I318*H318,2)</f>
        <v>0</v>
      </c>
      <c r="K318" s="226" t="s">
        <v>119</v>
      </c>
      <c r="L318" s="231"/>
      <c r="M318" s="232" t="s">
        <v>19</v>
      </c>
      <c r="N318" s="233" t="s">
        <v>42</v>
      </c>
      <c r="O318" s="84"/>
      <c r="P318" s="213">
        <f>O318*H318</f>
        <v>0</v>
      </c>
      <c r="Q318" s="213">
        <v>0.0018</v>
      </c>
      <c r="R318" s="213">
        <f>Q318*H318</f>
        <v>0.0035999999999999999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172</v>
      </c>
      <c r="AT318" s="215" t="s">
        <v>169</v>
      </c>
      <c r="AU318" s="215" t="s">
        <v>111</v>
      </c>
      <c r="AY318" s="17" t="s">
        <v>112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111</v>
      </c>
      <c r="BK318" s="216">
        <f>ROUND(I318*H318,2)</f>
        <v>0</v>
      </c>
      <c r="BL318" s="17" t="s">
        <v>120</v>
      </c>
      <c r="BM318" s="215" t="s">
        <v>573</v>
      </c>
    </row>
    <row r="319" s="2" customFormat="1">
      <c r="A319" s="38"/>
      <c r="B319" s="39"/>
      <c r="C319" s="40"/>
      <c r="D319" s="217" t="s">
        <v>122</v>
      </c>
      <c r="E319" s="40"/>
      <c r="F319" s="218" t="s">
        <v>572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122</v>
      </c>
      <c r="AU319" s="17" t="s">
        <v>111</v>
      </c>
    </row>
    <row r="320" s="2" customFormat="1" ht="16.5" customHeight="1">
      <c r="A320" s="38"/>
      <c r="B320" s="39"/>
      <c r="C320" s="204" t="s">
        <v>574</v>
      </c>
      <c r="D320" s="204" t="s">
        <v>115</v>
      </c>
      <c r="E320" s="205" t="s">
        <v>575</v>
      </c>
      <c r="F320" s="206" t="s">
        <v>576</v>
      </c>
      <c r="G320" s="207" t="s">
        <v>118</v>
      </c>
      <c r="H320" s="208">
        <v>2</v>
      </c>
      <c r="I320" s="209"/>
      <c r="J320" s="210">
        <f>ROUND(I320*H320,2)</f>
        <v>0</v>
      </c>
      <c r="K320" s="206" t="s">
        <v>119</v>
      </c>
      <c r="L320" s="44"/>
      <c r="M320" s="211" t="s">
        <v>19</v>
      </c>
      <c r="N320" s="212" t="s">
        <v>42</v>
      </c>
      <c r="O320" s="84"/>
      <c r="P320" s="213">
        <f>O320*H320</f>
        <v>0</v>
      </c>
      <c r="Q320" s="213">
        <v>0</v>
      </c>
      <c r="R320" s="213">
        <f>Q320*H320</f>
        <v>0</v>
      </c>
      <c r="S320" s="213">
        <v>0.00156</v>
      </c>
      <c r="T320" s="214">
        <f>S320*H320</f>
        <v>0.0031199999999999999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120</v>
      </c>
      <c r="AT320" s="215" t="s">
        <v>115</v>
      </c>
      <c r="AU320" s="215" t="s">
        <v>111</v>
      </c>
      <c r="AY320" s="17" t="s">
        <v>112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111</v>
      </c>
      <c r="BK320" s="216">
        <f>ROUND(I320*H320,2)</f>
        <v>0</v>
      </c>
      <c r="BL320" s="17" t="s">
        <v>120</v>
      </c>
      <c r="BM320" s="215" t="s">
        <v>577</v>
      </c>
    </row>
    <row r="321" s="2" customFormat="1">
      <c r="A321" s="38"/>
      <c r="B321" s="39"/>
      <c r="C321" s="40"/>
      <c r="D321" s="217" t="s">
        <v>122</v>
      </c>
      <c r="E321" s="40"/>
      <c r="F321" s="218" t="s">
        <v>578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122</v>
      </c>
      <c r="AU321" s="17" t="s">
        <v>111</v>
      </c>
    </row>
    <row r="322" s="2" customFormat="1">
      <c r="A322" s="38"/>
      <c r="B322" s="39"/>
      <c r="C322" s="40"/>
      <c r="D322" s="222" t="s">
        <v>124</v>
      </c>
      <c r="E322" s="40"/>
      <c r="F322" s="223" t="s">
        <v>579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124</v>
      </c>
      <c r="AU322" s="17" t="s">
        <v>111</v>
      </c>
    </row>
    <row r="323" s="2" customFormat="1" ht="16.5" customHeight="1">
      <c r="A323" s="38"/>
      <c r="B323" s="39"/>
      <c r="C323" s="204" t="s">
        <v>580</v>
      </c>
      <c r="D323" s="204" t="s">
        <v>115</v>
      </c>
      <c r="E323" s="205" t="s">
        <v>581</v>
      </c>
      <c r="F323" s="206" t="s">
        <v>582</v>
      </c>
      <c r="G323" s="207" t="s">
        <v>164</v>
      </c>
      <c r="H323" s="208">
        <v>1</v>
      </c>
      <c r="I323" s="209"/>
      <c r="J323" s="210">
        <f>ROUND(I323*H323,2)</f>
        <v>0</v>
      </c>
      <c r="K323" s="206" t="s">
        <v>119</v>
      </c>
      <c r="L323" s="44"/>
      <c r="M323" s="211" t="s">
        <v>19</v>
      </c>
      <c r="N323" s="212" t="s">
        <v>42</v>
      </c>
      <c r="O323" s="84"/>
      <c r="P323" s="213">
        <f>O323*H323</f>
        <v>0</v>
      </c>
      <c r="Q323" s="213">
        <v>0.00024000000000000001</v>
      </c>
      <c r="R323" s="213">
        <f>Q323*H323</f>
        <v>0.00024000000000000001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120</v>
      </c>
      <c r="AT323" s="215" t="s">
        <v>115</v>
      </c>
      <c r="AU323" s="215" t="s">
        <v>111</v>
      </c>
      <c r="AY323" s="17" t="s">
        <v>112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111</v>
      </c>
      <c r="BK323" s="216">
        <f>ROUND(I323*H323,2)</f>
        <v>0</v>
      </c>
      <c r="BL323" s="17" t="s">
        <v>120</v>
      </c>
      <c r="BM323" s="215" t="s">
        <v>583</v>
      </c>
    </row>
    <row r="324" s="2" customFormat="1">
      <c r="A324" s="38"/>
      <c r="B324" s="39"/>
      <c r="C324" s="40"/>
      <c r="D324" s="217" t="s">
        <v>122</v>
      </c>
      <c r="E324" s="40"/>
      <c r="F324" s="218" t="s">
        <v>584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122</v>
      </c>
      <c r="AU324" s="17" t="s">
        <v>111</v>
      </c>
    </row>
    <row r="325" s="2" customFormat="1">
      <c r="A325" s="38"/>
      <c r="B325" s="39"/>
      <c r="C325" s="40"/>
      <c r="D325" s="222" t="s">
        <v>124</v>
      </c>
      <c r="E325" s="40"/>
      <c r="F325" s="223" t="s">
        <v>585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124</v>
      </c>
      <c r="AU325" s="17" t="s">
        <v>111</v>
      </c>
    </row>
    <row r="326" s="2" customFormat="1" ht="16.5" customHeight="1">
      <c r="A326" s="38"/>
      <c r="B326" s="39"/>
      <c r="C326" s="204" t="s">
        <v>586</v>
      </c>
      <c r="D326" s="204" t="s">
        <v>115</v>
      </c>
      <c r="E326" s="205" t="s">
        <v>587</v>
      </c>
      <c r="F326" s="206" t="s">
        <v>588</v>
      </c>
      <c r="G326" s="207" t="s">
        <v>164</v>
      </c>
      <c r="H326" s="208">
        <v>1</v>
      </c>
      <c r="I326" s="209"/>
      <c r="J326" s="210">
        <f>ROUND(I326*H326,2)</f>
        <v>0</v>
      </c>
      <c r="K326" s="206" t="s">
        <v>119</v>
      </c>
      <c r="L326" s="44"/>
      <c r="M326" s="211" t="s">
        <v>19</v>
      </c>
      <c r="N326" s="212" t="s">
        <v>42</v>
      </c>
      <c r="O326" s="84"/>
      <c r="P326" s="213">
        <f>O326*H326</f>
        <v>0</v>
      </c>
      <c r="Q326" s="213">
        <v>0.00027999999999999998</v>
      </c>
      <c r="R326" s="213">
        <f>Q326*H326</f>
        <v>0.00027999999999999998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120</v>
      </c>
      <c r="AT326" s="215" t="s">
        <v>115</v>
      </c>
      <c r="AU326" s="215" t="s">
        <v>111</v>
      </c>
      <c r="AY326" s="17" t="s">
        <v>112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111</v>
      </c>
      <c r="BK326" s="216">
        <f>ROUND(I326*H326,2)</f>
        <v>0</v>
      </c>
      <c r="BL326" s="17" t="s">
        <v>120</v>
      </c>
      <c r="BM326" s="215" t="s">
        <v>589</v>
      </c>
    </row>
    <row r="327" s="2" customFormat="1">
      <c r="A327" s="38"/>
      <c r="B327" s="39"/>
      <c r="C327" s="40"/>
      <c r="D327" s="217" t="s">
        <v>122</v>
      </c>
      <c r="E327" s="40"/>
      <c r="F327" s="218" t="s">
        <v>590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122</v>
      </c>
      <c r="AU327" s="17" t="s">
        <v>111</v>
      </c>
    </row>
    <row r="328" s="2" customFormat="1">
      <c r="A328" s="38"/>
      <c r="B328" s="39"/>
      <c r="C328" s="40"/>
      <c r="D328" s="222" t="s">
        <v>124</v>
      </c>
      <c r="E328" s="40"/>
      <c r="F328" s="223" t="s">
        <v>591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124</v>
      </c>
      <c r="AU328" s="17" t="s">
        <v>111</v>
      </c>
    </row>
    <row r="329" s="2" customFormat="1" ht="16.5" customHeight="1">
      <c r="A329" s="38"/>
      <c r="B329" s="39"/>
      <c r="C329" s="204" t="s">
        <v>592</v>
      </c>
      <c r="D329" s="204" t="s">
        <v>115</v>
      </c>
      <c r="E329" s="205" t="s">
        <v>593</v>
      </c>
      <c r="F329" s="206" t="s">
        <v>594</v>
      </c>
      <c r="G329" s="207" t="s">
        <v>164</v>
      </c>
      <c r="H329" s="208">
        <v>1</v>
      </c>
      <c r="I329" s="209"/>
      <c r="J329" s="210">
        <f>ROUND(I329*H329,2)</f>
        <v>0</v>
      </c>
      <c r="K329" s="206" t="s">
        <v>119</v>
      </c>
      <c r="L329" s="44"/>
      <c r="M329" s="211" t="s">
        <v>19</v>
      </c>
      <c r="N329" s="212" t="s">
        <v>42</v>
      </c>
      <c r="O329" s="84"/>
      <c r="P329" s="213">
        <f>O329*H329</f>
        <v>0</v>
      </c>
      <c r="Q329" s="213">
        <v>0.0012800000000000001</v>
      </c>
      <c r="R329" s="213">
        <f>Q329*H329</f>
        <v>0.0012800000000000001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120</v>
      </c>
      <c r="AT329" s="215" t="s">
        <v>115</v>
      </c>
      <c r="AU329" s="215" t="s">
        <v>111</v>
      </c>
      <c r="AY329" s="17" t="s">
        <v>112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111</v>
      </c>
      <c r="BK329" s="216">
        <f>ROUND(I329*H329,2)</f>
        <v>0</v>
      </c>
      <c r="BL329" s="17" t="s">
        <v>120</v>
      </c>
      <c r="BM329" s="215" t="s">
        <v>595</v>
      </c>
    </row>
    <row r="330" s="2" customFormat="1">
      <c r="A330" s="38"/>
      <c r="B330" s="39"/>
      <c r="C330" s="40"/>
      <c r="D330" s="217" t="s">
        <v>122</v>
      </c>
      <c r="E330" s="40"/>
      <c r="F330" s="218" t="s">
        <v>596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122</v>
      </c>
      <c r="AU330" s="17" t="s">
        <v>111</v>
      </c>
    </row>
    <row r="331" s="2" customFormat="1">
      <c r="A331" s="38"/>
      <c r="B331" s="39"/>
      <c r="C331" s="40"/>
      <c r="D331" s="222" t="s">
        <v>124</v>
      </c>
      <c r="E331" s="40"/>
      <c r="F331" s="223" t="s">
        <v>597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124</v>
      </c>
      <c r="AU331" s="17" t="s">
        <v>111</v>
      </c>
    </row>
    <row r="332" s="13" customFormat="1">
      <c r="A332" s="13"/>
      <c r="B332" s="238"/>
      <c r="C332" s="239"/>
      <c r="D332" s="217" t="s">
        <v>218</v>
      </c>
      <c r="E332" s="248" t="s">
        <v>19</v>
      </c>
      <c r="F332" s="240" t="s">
        <v>598</v>
      </c>
      <c r="G332" s="239"/>
      <c r="H332" s="241">
        <v>1</v>
      </c>
      <c r="I332" s="242"/>
      <c r="J332" s="239"/>
      <c r="K332" s="239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218</v>
      </c>
      <c r="AU332" s="247" t="s">
        <v>111</v>
      </c>
      <c r="AV332" s="13" t="s">
        <v>111</v>
      </c>
      <c r="AW332" s="13" t="s">
        <v>32</v>
      </c>
      <c r="AX332" s="13" t="s">
        <v>78</v>
      </c>
      <c r="AY332" s="247" t="s">
        <v>112</v>
      </c>
    </row>
    <row r="333" s="2" customFormat="1" ht="16.5" customHeight="1">
      <c r="A333" s="38"/>
      <c r="B333" s="39"/>
      <c r="C333" s="204" t="s">
        <v>599</v>
      </c>
      <c r="D333" s="204" t="s">
        <v>115</v>
      </c>
      <c r="E333" s="205" t="s">
        <v>600</v>
      </c>
      <c r="F333" s="206" t="s">
        <v>601</v>
      </c>
      <c r="G333" s="207" t="s">
        <v>164</v>
      </c>
      <c r="H333" s="208">
        <v>1</v>
      </c>
      <c r="I333" s="209"/>
      <c r="J333" s="210">
        <f>ROUND(I333*H333,2)</f>
        <v>0</v>
      </c>
      <c r="K333" s="206" t="s">
        <v>119</v>
      </c>
      <c r="L333" s="44"/>
      <c r="M333" s="211" t="s">
        <v>19</v>
      </c>
      <c r="N333" s="212" t="s">
        <v>42</v>
      </c>
      <c r="O333" s="84"/>
      <c r="P333" s="213">
        <f>O333*H333</f>
        <v>0</v>
      </c>
      <c r="Q333" s="213">
        <v>6.9999999999999994E-05</v>
      </c>
      <c r="R333" s="213">
        <f>Q333*H333</f>
        <v>6.9999999999999994E-05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120</v>
      </c>
      <c r="AT333" s="215" t="s">
        <v>115</v>
      </c>
      <c r="AU333" s="215" t="s">
        <v>111</v>
      </c>
      <c r="AY333" s="17" t="s">
        <v>112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111</v>
      </c>
      <c r="BK333" s="216">
        <f>ROUND(I333*H333,2)</f>
        <v>0</v>
      </c>
      <c r="BL333" s="17" t="s">
        <v>120</v>
      </c>
      <c r="BM333" s="215" t="s">
        <v>602</v>
      </c>
    </row>
    <row r="334" s="2" customFormat="1">
      <c r="A334" s="38"/>
      <c r="B334" s="39"/>
      <c r="C334" s="40"/>
      <c r="D334" s="217" t="s">
        <v>122</v>
      </c>
      <c r="E334" s="40"/>
      <c r="F334" s="218" t="s">
        <v>601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122</v>
      </c>
      <c r="AU334" s="17" t="s">
        <v>111</v>
      </c>
    </row>
    <row r="335" s="2" customFormat="1">
      <c r="A335" s="38"/>
      <c r="B335" s="39"/>
      <c r="C335" s="40"/>
      <c r="D335" s="222" t="s">
        <v>124</v>
      </c>
      <c r="E335" s="40"/>
      <c r="F335" s="223" t="s">
        <v>603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124</v>
      </c>
      <c r="AU335" s="17" t="s">
        <v>111</v>
      </c>
    </row>
    <row r="336" s="2" customFormat="1" ht="16.5" customHeight="1">
      <c r="A336" s="38"/>
      <c r="B336" s="39"/>
      <c r="C336" s="204" t="s">
        <v>604</v>
      </c>
      <c r="D336" s="204" t="s">
        <v>115</v>
      </c>
      <c r="E336" s="205" t="s">
        <v>605</v>
      </c>
      <c r="F336" s="206" t="s">
        <v>606</v>
      </c>
      <c r="G336" s="207" t="s">
        <v>204</v>
      </c>
      <c r="H336" s="208">
        <v>0.012</v>
      </c>
      <c r="I336" s="209"/>
      <c r="J336" s="210">
        <f>ROUND(I336*H336,2)</f>
        <v>0</v>
      </c>
      <c r="K336" s="206" t="s">
        <v>119</v>
      </c>
      <c r="L336" s="44"/>
      <c r="M336" s="211" t="s">
        <v>19</v>
      </c>
      <c r="N336" s="212" t="s">
        <v>42</v>
      </c>
      <c r="O336" s="84"/>
      <c r="P336" s="213">
        <f>O336*H336</f>
        <v>0</v>
      </c>
      <c r="Q336" s="213">
        <v>0</v>
      </c>
      <c r="R336" s="213">
        <f>Q336*H336</f>
        <v>0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120</v>
      </c>
      <c r="AT336" s="215" t="s">
        <v>115</v>
      </c>
      <c r="AU336" s="215" t="s">
        <v>111</v>
      </c>
      <c r="AY336" s="17" t="s">
        <v>112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111</v>
      </c>
      <c r="BK336" s="216">
        <f>ROUND(I336*H336,2)</f>
        <v>0</v>
      </c>
      <c r="BL336" s="17" t="s">
        <v>120</v>
      </c>
      <c r="BM336" s="215" t="s">
        <v>607</v>
      </c>
    </row>
    <row r="337" s="2" customFormat="1">
      <c r="A337" s="38"/>
      <c r="B337" s="39"/>
      <c r="C337" s="40"/>
      <c r="D337" s="217" t="s">
        <v>122</v>
      </c>
      <c r="E337" s="40"/>
      <c r="F337" s="218" t="s">
        <v>608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122</v>
      </c>
      <c r="AU337" s="17" t="s">
        <v>111</v>
      </c>
    </row>
    <row r="338" s="2" customFormat="1">
      <c r="A338" s="38"/>
      <c r="B338" s="39"/>
      <c r="C338" s="40"/>
      <c r="D338" s="222" t="s">
        <v>124</v>
      </c>
      <c r="E338" s="40"/>
      <c r="F338" s="223" t="s">
        <v>609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124</v>
      </c>
      <c r="AU338" s="17" t="s">
        <v>111</v>
      </c>
    </row>
    <row r="339" s="2" customFormat="1" ht="16.5" customHeight="1">
      <c r="A339" s="38"/>
      <c r="B339" s="39"/>
      <c r="C339" s="204" t="s">
        <v>610</v>
      </c>
      <c r="D339" s="204" t="s">
        <v>115</v>
      </c>
      <c r="E339" s="205" t="s">
        <v>611</v>
      </c>
      <c r="F339" s="206" t="s">
        <v>612</v>
      </c>
      <c r="G339" s="207" t="s">
        <v>204</v>
      </c>
      <c r="H339" s="208">
        <v>0.012</v>
      </c>
      <c r="I339" s="209"/>
      <c r="J339" s="210">
        <f>ROUND(I339*H339,2)</f>
        <v>0</v>
      </c>
      <c r="K339" s="206" t="s">
        <v>119</v>
      </c>
      <c r="L339" s="44"/>
      <c r="M339" s="211" t="s">
        <v>19</v>
      </c>
      <c r="N339" s="212" t="s">
        <v>42</v>
      </c>
      <c r="O339" s="84"/>
      <c r="P339" s="213">
        <f>O339*H339</f>
        <v>0</v>
      </c>
      <c r="Q339" s="213">
        <v>0</v>
      </c>
      <c r="R339" s="213">
        <f>Q339*H339</f>
        <v>0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120</v>
      </c>
      <c r="AT339" s="215" t="s">
        <v>115</v>
      </c>
      <c r="AU339" s="215" t="s">
        <v>111</v>
      </c>
      <c r="AY339" s="17" t="s">
        <v>112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111</v>
      </c>
      <c r="BK339" s="216">
        <f>ROUND(I339*H339,2)</f>
        <v>0</v>
      </c>
      <c r="BL339" s="17" t="s">
        <v>120</v>
      </c>
      <c r="BM339" s="215" t="s">
        <v>613</v>
      </c>
    </row>
    <row r="340" s="2" customFormat="1">
      <c r="A340" s="38"/>
      <c r="B340" s="39"/>
      <c r="C340" s="40"/>
      <c r="D340" s="217" t="s">
        <v>122</v>
      </c>
      <c r="E340" s="40"/>
      <c r="F340" s="218" t="s">
        <v>614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122</v>
      </c>
      <c r="AU340" s="17" t="s">
        <v>111</v>
      </c>
    </row>
    <row r="341" s="2" customFormat="1">
      <c r="A341" s="38"/>
      <c r="B341" s="39"/>
      <c r="C341" s="40"/>
      <c r="D341" s="222" t="s">
        <v>124</v>
      </c>
      <c r="E341" s="40"/>
      <c r="F341" s="223" t="s">
        <v>615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124</v>
      </c>
      <c r="AU341" s="17" t="s">
        <v>111</v>
      </c>
    </row>
    <row r="342" s="12" customFormat="1" ht="22.8" customHeight="1">
      <c r="A342" s="12"/>
      <c r="B342" s="188"/>
      <c r="C342" s="189"/>
      <c r="D342" s="190" t="s">
        <v>69</v>
      </c>
      <c r="E342" s="202" t="s">
        <v>616</v>
      </c>
      <c r="F342" s="202" t="s">
        <v>617</v>
      </c>
      <c r="G342" s="189"/>
      <c r="H342" s="189"/>
      <c r="I342" s="192"/>
      <c r="J342" s="203">
        <f>BK342</f>
        <v>0</v>
      </c>
      <c r="K342" s="189"/>
      <c r="L342" s="194"/>
      <c r="M342" s="195"/>
      <c r="N342" s="196"/>
      <c r="O342" s="196"/>
      <c r="P342" s="197">
        <f>SUM(P343:P363)</f>
        <v>0</v>
      </c>
      <c r="Q342" s="196"/>
      <c r="R342" s="197">
        <f>SUM(R343:R363)</f>
        <v>0.10853199999999999</v>
      </c>
      <c r="S342" s="196"/>
      <c r="T342" s="198">
        <f>SUM(T343:T363)</f>
        <v>0.036231800000000002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99" t="s">
        <v>111</v>
      </c>
      <c r="AT342" s="200" t="s">
        <v>69</v>
      </c>
      <c r="AU342" s="200" t="s">
        <v>78</v>
      </c>
      <c r="AY342" s="199" t="s">
        <v>112</v>
      </c>
      <c r="BK342" s="201">
        <f>SUM(BK343:BK363)</f>
        <v>0</v>
      </c>
    </row>
    <row r="343" s="2" customFormat="1" ht="16.5" customHeight="1">
      <c r="A343" s="38"/>
      <c r="B343" s="39"/>
      <c r="C343" s="204" t="s">
        <v>618</v>
      </c>
      <c r="D343" s="204" t="s">
        <v>115</v>
      </c>
      <c r="E343" s="205" t="s">
        <v>619</v>
      </c>
      <c r="F343" s="206" t="s">
        <v>620</v>
      </c>
      <c r="G343" s="207" t="s">
        <v>252</v>
      </c>
      <c r="H343" s="208">
        <v>7.6600000000000001</v>
      </c>
      <c r="I343" s="209"/>
      <c r="J343" s="210">
        <f>ROUND(I343*H343,2)</f>
        <v>0</v>
      </c>
      <c r="K343" s="206" t="s">
        <v>119</v>
      </c>
      <c r="L343" s="44"/>
      <c r="M343" s="211" t="s">
        <v>19</v>
      </c>
      <c r="N343" s="212" t="s">
        <v>42</v>
      </c>
      <c r="O343" s="84"/>
      <c r="P343" s="213">
        <f>O343*H343</f>
        <v>0</v>
      </c>
      <c r="Q343" s="213">
        <v>5.0000000000000002E-05</v>
      </c>
      <c r="R343" s="213">
        <f>Q343*H343</f>
        <v>0.00038300000000000004</v>
      </c>
      <c r="S343" s="213">
        <v>0.0047299999999999998</v>
      </c>
      <c r="T343" s="214">
        <f>S343*H343</f>
        <v>0.036231800000000002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120</v>
      </c>
      <c r="AT343" s="215" t="s">
        <v>115</v>
      </c>
      <c r="AU343" s="215" t="s">
        <v>111</v>
      </c>
      <c r="AY343" s="17" t="s">
        <v>112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111</v>
      </c>
      <c r="BK343" s="216">
        <f>ROUND(I343*H343,2)</f>
        <v>0</v>
      </c>
      <c r="BL343" s="17" t="s">
        <v>120</v>
      </c>
      <c r="BM343" s="215" t="s">
        <v>621</v>
      </c>
    </row>
    <row r="344" s="2" customFormat="1">
      <c r="A344" s="38"/>
      <c r="B344" s="39"/>
      <c r="C344" s="40"/>
      <c r="D344" s="217" t="s">
        <v>122</v>
      </c>
      <c r="E344" s="40"/>
      <c r="F344" s="218" t="s">
        <v>622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122</v>
      </c>
      <c r="AU344" s="17" t="s">
        <v>111</v>
      </c>
    </row>
    <row r="345" s="2" customFormat="1">
      <c r="A345" s="38"/>
      <c r="B345" s="39"/>
      <c r="C345" s="40"/>
      <c r="D345" s="222" t="s">
        <v>124</v>
      </c>
      <c r="E345" s="40"/>
      <c r="F345" s="223" t="s">
        <v>623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124</v>
      </c>
      <c r="AU345" s="17" t="s">
        <v>111</v>
      </c>
    </row>
    <row r="346" s="13" customFormat="1">
      <c r="A346" s="13"/>
      <c r="B346" s="238"/>
      <c r="C346" s="239"/>
      <c r="D346" s="217" t="s">
        <v>218</v>
      </c>
      <c r="E346" s="248" t="s">
        <v>19</v>
      </c>
      <c r="F346" s="240" t="s">
        <v>624</v>
      </c>
      <c r="G346" s="239"/>
      <c r="H346" s="241">
        <v>7.6600000000000001</v>
      </c>
      <c r="I346" s="242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218</v>
      </c>
      <c r="AU346" s="247" t="s">
        <v>111</v>
      </c>
      <c r="AV346" s="13" t="s">
        <v>111</v>
      </c>
      <c r="AW346" s="13" t="s">
        <v>32</v>
      </c>
      <c r="AX346" s="13" t="s">
        <v>78</v>
      </c>
      <c r="AY346" s="247" t="s">
        <v>112</v>
      </c>
    </row>
    <row r="347" s="2" customFormat="1" ht="16.5" customHeight="1">
      <c r="A347" s="38"/>
      <c r="B347" s="39"/>
      <c r="C347" s="204" t="s">
        <v>625</v>
      </c>
      <c r="D347" s="204" t="s">
        <v>115</v>
      </c>
      <c r="E347" s="205" t="s">
        <v>626</v>
      </c>
      <c r="F347" s="206" t="s">
        <v>627</v>
      </c>
      <c r="G347" s="207" t="s">
        <v>252</v>
      </c>
      <c r="H347" s="208">
        <v>3.6000000000000001</v>
      </c>
      <c r="I347" s="209"/>
      <c r="J347" s="210">
        <f>ROUND(I347*H347,2)</f>
        <v>0</v>
      </c>
      <c r="K347" s="206" t="s">
        <v>119</v>
      </c>
      <c r="L347" s="44"/>
      <c r="M347" s="211" t="s">
        <v>19</v>
      </c>
      <c r="N347" s="212" t="s">
        <v>42</v>
      </c>
      <c r="O347" s="84"/>
      <c r="P347" s="213">
        <f>O347*H347</f>
        <v>0</v>
      </c>
      <c r="Q347" s="213">
        <v>0.00141</v>
      </c>
      <c r="R347" s="213">
        <f>Q347*H347</f>
        <v>0.0050759999999999998</v>
      </c>
      <c r="S347" s="213">
        <v>0</v>
      </c>
      <c r="T347" s="21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120</v>
      </c>
      <c r="AT347" s="215" t="s">
        <v>115</v>
      </c>
      <c r="AU347" s="215" t="s">
        <v>111</v>
      </c>
      <c r="AY347" s="17" t="s">
        <v>112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111</v>
      </c>
      <c r="BK347" s="216">
        <f>ROUND(I347*H347,2)</f>
        <v>0</v>
      </c>
      <c r="BL347" s="17" t="s">
        <v>120</v>
      </c>
      <c r="BM347" s="215" t="s">
        <v>628</v>
      </c>
    </row>
    <row r="348" s="2" customFormat="1">
      <c r="A348" s="38"/>
      <c r="B348" s="39"/>
      <c r="C348" s="40"/>
      <c r="D348" s="217" t="s">
        <v>122</v>
      </c>
      <c r="E348" s="40"/>
      <c r="F348" s="218" t="s">
        <v>629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122</v>
      </c>
      <c r="AU348" s="17" t="s">
        <v>111</v>
      </c>
    </row>
    <row r="349" s="2" customFormat="1">
      <c r="A349" s="38"/>
      <c r="B349" s="39"/>
      <c r="C349" s="40"/>
      <c r="D349" s="222" t="s">
        <v>124</v>
      </c>
      <c r="E349" s="40"/>
      <c r="F349" s="223" t="s">
        <v>630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124</v>
      </c>
      <c r="AU349" s="17" t="s">
        <v>111</v>
      </c>
    </row>
    <row r="350" s="13" customFormat="1">
      <c r="A350" s="13"/>
      <c r="B350" s="238"/>
      <c r="C350" s="239"/>
      <c r="D350" s="217" t="s">
        <v>218</v>
      </c>
      <c r="E350" s="248" t="s">
        <v>19</v>
      </c>
      <c r="F350" s="240" t="s">
        <v>631</v>
      </c>
      <c r="G350" s="239"/>
      <c r="H350" s="241">
        <v>3.6000000000000001</v>
      </c>
      <c r="I350" s="242"/>
      <c r="J350" s="239"/>
      <c r="K350" s="239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218</v>
      </c>
      <c r="AU350" s="247" t="s">
        <v>111</v>
      </c>
      <c r="AV350" s="13" t="s">
        <v>111</v>
      </c>
      <c r="AW350" s="13" t="s">
        <v>32</v>
      </c>
      <c r="AX350" s="13" t="s">
        <v>78</v>
      </c>
      <c r="AY350" s="247" t="s">
        <v>112</v>
      </c>
    </row>
    <row r="351" s="2" customFormat="1" ht="16.5" customHeight="1">
      <c r="A351" s="38"/>
      <c r="B351" s="39"/>
      <c r="C351" s="204" t="s">
        <v>632</v>
      </c>
      <c r="D351" s="204" t="s">
        <v>115</v>
      </c>
      <c r="E351" s="205" t="s">
        <v>633</v>
      </c>
      <c r="F351" s="206" t="s">
        <v>634</v>
      </c>
      <c r="G351" s="207" t="s">
        <v>252</v>
      </c>
      <c r="H351" s="208">
        <v>9.6999999999999993</v>
      </c>
      <c r="I351" s="209"/>
      <c r="J351" s="210">
        <f>ROUND(I351*H351,2)</f>
        <v>0</v>
      </c>
      <c r="K351" s="206" t="s">
        <v>119</v>
      </c>
      <c r="L351" s="44"/>
      <c r="M351" s="211" t="s">
        <v>19</v>
      </c>
      <c r="N351" s="212" t="s">
        <v>42</v>
      </c>
      <c r="O351" s="84"/>
      <c r="P351" s="213">
        <f>O351*H351</f>
        <v>0</v>
      </c>
      <c r="Q351" s="213">
        <v>0.0048900000000000002</v>
      </c>
      <c r="R351" s="213">
        <f>Q351*H351</f>
        <v>0.047432999999999996</v>
      </c>
      <c r="S351" s="213">
        <v>0</v>
      </c>
      <c r="T351" s="21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5" t="s">
        <v>120</v>
      </c>
      <c r="AT351" s="215" t="s">
        <v>115</v>
      </c>
      <c r="AU351" s="215" t="s">
        <v>111</v>
      </c>
      <c r="AY351" s="17" t="s">
        <v>112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7" t="s">
        <v>111</v>
      </c>
      <c r="BK351" s="216">
        <f>ROUND(I351*H351,2)</f>
        <v>0</v>
      </c>
      <c r="BL351" s="17" t="s">
        <v>120</v>
      </c>
      <c r="BM351" s="215" t="s">
        <v>635</v>
      </c>
    </row>
    <row r="352" s="2" customFormat="1">
      <c r="A352" s="38"/>
      <c r="B352" s="39"/>
      <c r="C352" s="40"/>
      <c r="D352" s="217" t="s">
        <v>122</v>
      </c>
      <c r="E352" s="40"/>
      <c r="F352" s="218" t="s">
        <v>636</v>
      </c>
      <c r="G352" s="40"/>
      <c r="H352" s="40"/>
      <c r="I352" s="219"/>
      <c r="J352" s="40"/>
      <c r="K352" s="40"/>
      <c r="L352" s="44"/>
      <c r="M352" s="220"/>
      <c r="N352" s="221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122</v>
      </c>
      <c r="AU352" s="17" t="s">
        <v>111</v>
      </c>
    </row>
    <row r="353" s="2" customFormat="1">
      <c r="A353" s="38"/>
      <c r="B353" s="39"/>
      <c r="C353" s="40"/>
      <c r="D353" s="222" t="s">
        <v>124</v>
      </c>
      <c r="E353" s="40"/>
      <c r="F353" s="223" t="s">
        <v>637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124</v>
      </c>
      <c r="AU353" s="17" t="s">
        <v>111</v>
      </c>
    </row>
    <row r="354" s="13" customFormat="1">
      <c r="A354" s="13"/>
      <c r="B354" s="238"/>
      <c r="C354" s="239"/>
      <c r="D354" s="217" t="s">
        <v>218</v>
      </c>
      <c r="E354" s="248" t="s">
        <v>19</v>
      </c>
      <c r="F354" s="240" t="s">
        <v>638</v>
      </c>
      <c r="G354" s="239"/>
      <c r="H354" s="241">
        <v>9.6999999999999993</v>
      </c>
      <c r="I354" s="242"/>
      <c r="J354" s="239"/>
      <c r="K354" s="239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218</v>
      </c>
      <c r="AU354" s="247" t="s">
        <v>111</v>
      </c>
      <c r="AV354" s="13" t="s">
        <v>111</v>
      </c>
      <c r="AW354" s="13" t="s">
        <v>32</v>
      </c>
      <c r="AX354" s="13" t="s">
        <v>78</v>
      </c>
      <c r="AY354" s="247" t="s">
        <v>112</v>
      </c>
    </row>
    <row r="355" s="2" customFormat="1" ht="16.5" customHeight="1">
      <c r="A355" s="38"/>
      <c r="B355" s="39"/>
      <c r="C355" s="204" t="s">
        <v>639</v>
      </c>
      <c r="D355" s="204" t="s">
        <v>115</v>
      </c>
      <c r="E355" s="205" t="s">
        <v>640</v>
      </c>
      <c r="F355" s="206" t="s">
        <v>641</v>
      </c>
      <c r="G355" s="207" t="s">
        <v>164</v>
      </c>
      <c r="H355" s="208">
        <v>2</v>
      </c>
      <c r="I355" s="209"/>
      <c r="J355" s="210">
        <f>ROUND(I355*H355,2)</f>
        <v>0</v>
      </c>
      <c r="K355" s="206" t="s">
        <v>119</v>
      </c>
      <c r="L355" s="44"/>
      <c r="M355" s="211" t="s">
        <v>19</v>
      </c>
      <c r="N355" s="212" t="s">
        <v>42</v>
      </c>
      <c r="O355" s="84"/>
      <c r="P355" s="213">
        <f>O355*H355</f>
        <v>0</v>
      </c>
      <c r="Q355" s="213">
        <v>0.027820000000000001</v>
      </c>
      <c r="R355" s="213">
        <f>Q355*H355</f>
        <v>0.055640000000000002</v>
      </c>
      <c r="S355" s="213">
        <v>0</v>
      </c>
      <c r="T355" s="21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5" t="s">
        <v>120</v>
      </c>
      <c r="AT355" s="215" t="s">
        <v>115</v>
      </c>
      <c r="AU355" s="215" t="s">
        <v>111</v>
      </c>
      <c r="AY355" s="17" t="s">
        <v>112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7" t="s">
        <v>111</v>
      </c>
      <c r="BK355" s="216">
        <f>ROUND(I355*H355,2)</f>
        <v>0</v>
      </c>
      <c r="BL355" s="17" t="s">
        <v>120</v>
      </c>
      <c r="BM355" s="215" t="s">
        <v>642</v>
      </c>
    </row>
    <row r="356" s="2" customFormat="1">
      <c r="A356" s="38"/>
      <c r="B356" s="39"/>
      <c r="C356" s="40"/>
      <c r="D356" s="217" t="s">
        <v>122</v>
      </c>
      <c r="E356" s="40"/>
      <c r="F356" s="218" t="s">
        <v>643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122</v>
      </c>
      <c r="AU356" s="17" t="s">
        <v>111</v>
      </c>
    </row>
    <row r="357" s="2" customFormat="1">
      <c r="A357" s="38"/>
      <c r="B357" s="39"/>
      <c r="C357" s="40"/>
      <c r="D357" s="222" t="s">
        <v>124</v>
      </c>
      <c r="E357" s="40"/>
      <c r="F357" s="223" t="s">
        <v>644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124</v>
      </c>
      <c r="AU357" s="17" t="s">
        <v>111</v>
      </c>
    </row>
    <row r="358" s="2" customFormat="1" ht="16.5" customHeight="1">
      <c r="A358" s="38"/>
      <c r="B358" s="39"/>
      <c r="C358" s="204" t="s">
        <v>645</v>
      </c>
      <c r="D358" s="204" t="s">
        <v>115</v>
      </c>
      <c r="E358" s="205" t="s">
        <v>646</v>
      </c>
      <c r="F358" s="206" t="s">
        <v>647</v>
      </c>
      <c r="G358" s="207" t="s">
        <v>252</v>
      </c>
      <c r="H358" s="208">
        <v>9.6999999999999993</v>
      </c>
      <c r="I358" s="209"/>
      <c r="J358" s="210">
        <f>ROUND(I358*H358,2)</f>
        <v>0</v>
      </c>
      <c r="K358" s="206" t="s">
        <v>119</v>
      </c>
      <c r="L358" s="44"/>
      <c r="M358" s="211" t="s">
        <v>19</v>
      </c>
      <c r="N358" s="212" t="s">
        <v>42</v>
      </c>
      <c r="O358" s="84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120</v>
      </c>
      <c r="AT358" s="215" t="s">
        <v>115</v>
      </c>
      <c r="AU358" s="215" t="s">
        <v>111</v>
      </c>
      <c r="AY358" s="17" t="s">
        <v>112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111</v>
      </c>
      <c r="BK358" s="216">
        <f>ROUND(I358*H358,2)</f>
        <v>0</v>
      </c>
      <c r="BL358" s="17" t="s">
        <v>120</v>
      </c>
      <c r="BM358" s="215" t="s">
        <v>648</v>
      </c>
    </row>
    <row r="359" s="2" customFormat="1">
      <c r="A359" s="38"/>
      <c r="B359" s="39"/>
      <c r="C359" s="40"/>
      <c r="D359" s="217" t="s">
        <v>122</v>
      </c>
      <c r="E359" s="40"/>
      <c r="F359" s="218" t="s">
        <v>649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122</v>
      </c>
      <c r="AU359" s="17" t="s">
        <v>111</v>
      </c>
    </row>
    <row r="360" s="2" customFormat="1">
      <c r="A360" s="38"/>
      <c r="B360" s="39"/>
      <c r="C360" s="40"/>
      <c r="D360" s="222" t="s">
        <v>124</v>
      </c>
      <c r="E360" s="40"/>
      <c r="F360" s="223" t="s">
        <v>650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124</v>
      </c>
      <c r="AU360" s="17" t="s">
        <v>111</v>
      </c>
    </row>
    <row r="361" s="2" customFormat="1" ht="16.5" customHeight="1">
      <c r="A361" s="38"/>
      <c r="B361" s="39"/>
      <c r="C361" s="204" t="s">
        <v>651</v>
      </c>
      <c r="D361" s="204" t="s">
        <v>115</v>
      </c>
      <c r="E361" s="205" t="s">
        <v>652</v>
      </c>
      <c r="F361" s="206" t="s">
        <v>653</v>
      </c>
      <c r="G361" s="207" t="s">
        <v>204</v>
      </c>
      <c r="H361" s="208">
        <v>0.109</v>
      </c>
      <c r="I361" s="209"/>
      <c r="J361" s="210">
        <f>ROUND(I361*H361,2)</f>
        <v>0</v>
      </c>
      <c r="K361" s="206" t="s">
        <v>119</v>
      </c>
      <c r="L361" s="44"/>
      <c r="M361" s="211" t="s">
        <v>19</v>
      </c>
      <c r="N361" s="212" t="s">
        <v>42</v>
      </c>
      <c r="O361" s="84"/>
      <c r="P361" s="213">
        <f>O361*H361</f>
        <v>0</v>
      </c>
      <c r="Q361" s="213">
        <v>0</v>
      </c>
      <c r="R361" s="213">
        <f>Q361*H361</f>
        <v>0</v>
      </c>
      <c r="S361" s="213">
        <v>0</v>
      </c>
      <c r="T361" s="21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5" t="s">
        <v>120</v>
      </c>
      <c r="AT361" s="215" t="s">
        <v>115</v>
      </c>
      <c r="AU361" s="215" t="s">
        <v>111</v>
      </c>
      <c r="AY361" s="17" t="s">
        <v>112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7" t="s">
        <v>111</v>
      </c>
      <c r="BK361" s="216">
        <f>ROUND(I361*H361,2)</f>
        <v>0</v>
      </c>
      <c r="BL361" s="17" t="s">
        <v>120</v>
      </c>
      <c r="BM361" s="215" t="s">
        <v>654</v>
      </c>
    </row>
    <row r="362" s="2" customFormat="1">
      <c r="A362" s="38"/>
      <c r="B362" s="39"/>
      <c r="C362" s="40"/>
      <c r="D362" s="217" t="s">
        <v>122</v>
      </c>
      <c r="E362" s="40"/>
      <c r="F362" s="218" t="s">
        <v>655</v>
      </c>
      <c r="G362" s="40"/>
      <c r="H362" s="40"/>
      <c r="I362" s="219"/>
      <c r="J362" s="40"/>
      <c r="K362" s="40"/>
      <c r="L362" s="44"/>
      <c r="M362" s="220"/>
      <c r="N362" s="22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122</v>
      </c>
      <c r="AU362" s="17" t="s">
        <v>111</v>
      </c>
    </row>
    <row r="363" s="2" customFormat="1">
      <c r="A363" s="38"/>
      <c r="B363" s="39"/>
      <c r="C363" s="40"/>
      <c r="D363" s="222" t="s">
        <v>124</v>
      </c>
      <c r="E363" s="40"/>
      <c r="F363" s="223" t="s">
        <v>656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124</v>
      </c>
      <c r="AU363" s="17" t="s">
        <v>111</v>
      </c>
    </row>
    <row r="364" s="12" customFormat="1" ht="22.8" customHeight="1">
      <c r="A364" s="12"/>
      <c r="B364" s="188"/>
      <c r="C364" s="189"/>
      <c r="D364" s="190" t="s">
        <v>69</v>
      </c>
      <c r="E364" s="202" t="s">
        <v>657</v>
      </c>
      <c r="F364" s="202" t="s">
        <v>658</v>
      </c>
      <c r="G364" s="189"/>
      <c r="H364" s="189"/>
      <c r="I364" s="192"/>
      <c r="J364" s="203">
        <f>BK364</f>
        <v>0</v>
      </c>
      <c r="K364" s="189"/>
      <c r="L364" s="194"/>
      <c r="M364" s="195"/>
      <c r="N364" s="196"/>
      <c r="O364" s="196"/>
      <c r="P364" s="197">
        <f>SUM(P365:P370)</f>
        <v>0</v>
      </c>
      <c r="Q364" s="196"/>
      <c r="R364" s="197">
        <f>SUM(R365:R370)</f>
        <v>0.030700000000000002</v>
      </c>
      <c r="S364" s="196"/>
      <c r="T364" s="198">
        <f>SUM(T365:T370)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99" t="s">
        <v>111</v>
      </c>
      <c r="AT364" s="200" t="s">
        <v>69</v>
      </c>
      <c r="AU364" s="200" t="s">
        <v>78</v>
      </c>
      <c r="AY364" s="199" t="s">
        <v>112</v>
      </c>
      <c r="BK364" s="201">
        <f>SUM(BK365:BK370)</f>
        <v>0</v>
      </c>
    </row>
    <row r="365" s="2" customFormat="1" ht="16.5" customHeight="1">
      <c r="A365" s="38"/>
      <c r="B365" s="39"/>
      <c r="C365" s="204" t="s">
        <v>659</v>
      </c>
      <c r="D365" s="204" t="s">
        <v>115</v>
      </c>
      <c r="E365" s="205" t="s">
        <v>660</v>
      </c>
      <c r="F365" s="206" t="s">
        <v>661</v>
      </c>
      <c r="G365" s="207" t="s">
        <v>164</v>
      </c>
      <c r="H365" s="208">
        <v>1</v>
      </c>
      <c r="I365" s="209"/>
      <c r="J365" s="210">
        <f>ROUND(I365*H365,2)</f>
        <v>0</v>
      </c>
      <c r="K365" s="206" t="s">
        <v>119</v>
      </c>
      <c r="L365" s="44"/>
      <c r="M365" s="211" t="s">
        <v>19</v>
      </c>
      <c r="N365" s="212" t="s">
        <v>42</v>
      </c>
      <c r="O365" s="84"/>
      <c r="P365" s="213">
        <f>O365*H365</f>
        <v>0</v>
      </c>
      <c r="Q365" s="213">
        <v>0.030700000000000002</v>
      </c>
      <c r="R365" s="213">
        <f>Q365*H365</f>
        <v>0.030700000000000002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120</v>
      </c>
      <c r="AT365" s="215" t="s">
        <v>115</v>
      </c>
      <c r="AU365" s="215" t="s">
        <v>111</v>
      </c>
      <c r="AY365" s="17" t="s">
        <v>112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111</v>
      </c>
      <c r="BK365" s="216">
        <f>ROUND(I365*H365,2)</f>
        <v>0</v>
      </c>
      <c r="BL365" s="17" t="s">
        <v>120</v>
      </c>
      <c r="BM365" s="215" t="s">
        <v>662</v>
      </c>
    </row>
    <row r="366" s="2" customFormat="1">
      <c r="A366" s="38"/>
      <c r="B366" s="39"/>
      <c r="C366" s="40"/>
      <c r="D366" s="217" t="s">
        <v>122</v>
      </c>
      <c r="E366" s="40"/>
      <c r="F366" s="218" t="s">
        <v>663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122</v>
      </c>
      <c r="AU366" s="17" t="s">
        <v>111</v>
      </c>
    </row>
    <row r="367" s="2" customFormat="1">
      <c r="A367" s="38"/>
      <c r="B367" s="39"/>
      <c r="C367" s="40"/>
      <c r="D367" s="222" t="s">
        <v>124</v>
      </c>
      <c r="E367" s="40"/>
      <c r="F367" s="223" t="s">
        <v>664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124</v>
      </c>
      <c r="AU367" s="17" t="s">
        <v>111</v>
      </c>
    </row>
    <row r="368" s="2" customFormat="1" ht="16.5" customHeight="1">
      <c r="A368" s="38"/>
      <c r="B368" s="39"/>
      <c r="C368" s="204" t="s">
        <v>665</v>
      </c>
      <c r="D368" s="204" t="s">
        <v>115</v>
      </c>
      <c r="E368" s="205" t="s">
        <v>666</v>
      </c>
      <c r="F368" s="206" t="s">
        <v>667</v>
      </c>
      <c r="G368" s="207" t="s">
        <v>204</v>
      </c>
      <c r="H368" s="208">
        <v>0.031</v>
      </c>
      <c r="I368" s="209"/>
      <c r="J368" s="210">
        <f>ROUND(I368*H368,2)</f>
        <v>0</v>
      </c>
      <c r="K368" s="206" t="s">
        <v>119</v>
      </c>
      <c r="L368" s="44"/>
      <c r="M368" s="211" t="s">
        <v>19</v>
      </c>
      <c r="N368" s="212" t="s">
        <v>42</v>
      </c>
      <c r="O368" s="84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120</v>
      </c>
      <c r="AT368" s="215" t="s">
        <v>115</v>
      </c>
      <c r="AU368" s="215" t="s">
        <v>111</v>
      </c>
      <c r="AY368" s="17" t="s">
        <v>112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111</v>
      </c>
      <c r="BK368" s="216">
        <f>ROUND(I368*H368,2)</f>
        <v>0</v>
      </c>
      <c r="BL368" s="17" t="s">
        <v>120</v>
      </c>
      <c r="BM368" s="215" t="s">
        <v>668</v>
      </c>
    </row>
    <row r="369" s="2" customFormat="1">
      <c r="A369" s="38"/>
      <c r="B369" s="39"/>
      <c r="C369" s="40"/>
      <c r="D369" s="217" t="s">
        <v>122</v>
      </c>
      <c r="E369" s="40"/>
      <c r="F369" s="218" t="s">
        <v>669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122</v>
      </c>
      <c r="AU369" s="17" t="s">
        <v>111</v>
      </c>
    </row>
    <row r="370" s="2" customFormat="1">
      <c r="A370" s="38"/>
      <c r="B370" s="39"/>
      <c r="C370" s="40"/>
      <c r="D370" s="222" t="s">
        <v>124</v>
      </c>
      <c r="E370" s="40"/>
      <c r="F370" s="223" t="s">
        <v>670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124</v>
      </c>
      <c r="AU370" s="17" t="s">
        <v>111</v>
      </c>
    </row>
    <row r="371" s="12" customFormat="1" ht="22.8" customHeight="1">
      <c r="A371" s="12"/>
      <c r="B371" s="188"/>
      <c r="C371" s="189"/>
      <c r="D371" s="190" t="s">
        <v>69</v>
      </c>
      <c r="E371" s="202" t="s">
        <v>671</v>
      </c>
      <c r="F371" s="202" t="s">
        <v>672</v>
      </c>
      <c r="G371" s="189"/>
      <c r="H371" s="189"/>
      <c r="I371" s="192"/>
      <c r="J371" s="203">
        <f>BK371</f>
        <v>0</v>
      </c>
      <c r="K371" s="189"/>
      <c r="L371" s="194"/>
      <c r="M371" s="195"/>
      <c r="N371" s="196"/>
      <c r="O371" s="196"/>
      <c r="P371" s="197">
        <f>SUM(P372:P529)</f>
        <v>0</v>
      </c>
      <c r="Q371" s="196"/>
      <c r="R371" s="197">
        <f>SUM(R372:R529)</f>
        <v>0.11156750000000001</v>
      </c>
      <c r="S371" s="196"/>
      <c r="T371" s="198">
        <f>SUM(T372:T529)</f>
        <v>0.36082999999999998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99" t="s">
        <v>111</v>
      </c>
      <c r="AT371" s="200" t="s">
        <v>69</v>
      </c>
      <c r="AU371" s="200" t="s">
        <v>78</v>
      </c>
      <c r="AY371" s="199" t="s">
        <v>112</v>
      </c>
      <c r="BK371" s="201">
        <f>SUM(BK372:BK529)</f>
        <v>0</v>
      </c>
    </row>
    <row r="372" s="2" customFormat="1" ht="16.5" customHeight="1">
      <c r="A372" s="38"/>
      <c r="B372" s="39"/>
      <c r="C372" s="204" t="s">
        <v>673</v>
      </c>
      <c r="D372" s="204" t="s">
        <v>115</v>
      </c>
      <c r="E372" s="205" t="s">
        <v>674</v>
      </c>
      <c r="F372" s="206" t="s">
        <v>675</v>
      </c>
      <c r="G372" s="207" t="s">
        <v>252</v>
      </c>
      <c r="H372" s="208">
        <v>20</v>
      </c>
      <c r="I372" s="209"/>
      <c r="J372" s="210">
        <f>ROUND(I372*H372,2)</f>
        <v>0</v>
      </c>
      <c r="K372" s="206" t="s">
        <v>119</v>
      </c>
      <c r="L372" s="44"/>
      <c r="M372" s="211" t="s">
        <v>19</v>
      </c>
      <c r="N372" s="212" t="s">
        <v>42</v>
      </c>
      <c r="O372" s="84"/>
      <c r="P372" s="213">
        <f>O372*H372</f>
        <v>0</v>
      </c>
      <c r="Q372" s="213">
        <v>0</v>
      </c>
      <c r="R372" s="213">
        <f>Q372*H372</f>
        <v>0</v>
      </c>
      <c r="S372" s="213">
        <v>0</v>
      </c>
      <c r="T372" s="21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5" t="s">
        <v>120</v>
      </c>
      <c r="AT372" s="215" t="s">
        <v>115</v>
      </c>
      <c r="AU372" s="215" t="s">
        <v>111</v>
      </c>
      <c r="AY372" s="17" t="s">
        <v>112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7" t="s">
        <v>111</v>
      </c>
      <c r="BK372" s="216">
        <f>ROUND(I372*H372,2)</f>
        <v>0</v>
      </c>
      <c r="BL372" s="17" t="s">
        <v>120</v>
      </c>
      <c r="BM372" s="215" t="s">
        <v>676</v>
      </c>
    </row>
    <row r="373" s="2" customFormat="1">
      <c r="A373" s="38"/>
      <c r="B373" s="39"/>
      <c r="C373" s="40"/>
      <c r="D373" s="217" t="s">
        <v>122</v>
      </c>
      <c r="E373" s="40"/>
      <c r="F373" s="218" t="s">
        <v>677</v>
      </c>
      <c r="G373" s="40"/>
      <c r="H373" s="40"/>
      <c r="I373" s="219"/>
      <c r="J373" s="40"/>
      <c r="K373" s="40"/>
      <c r="L373" s="44"/>
      <c r="M373" s="220"/>
      <c r="N373" s="221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122</v>
      </c>
      <c r="AU373" s="17" t="s">
        <v>111</v>
      </c>
    </row>
    <row r="374" s="2" customFormat="1">
      <c r="A374" s="38"/>
      <c r="B374" s="39"/>
      <c r="C374" s="40"/>
      <c r="D374" s="222" t="s">
        <v>124</v>
      </c>
      <c r="E374" s="40"/>
      <c r="F374" s="223" t="s">
        <v>678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124</v>
      </c>
      <c r="AU374" s="17" t="s">
        <v>111</v>
      </c>
    </row>
    <row r="375" s="13" customFormat="1">
      <c r="A375" s="13"/>
      <c r="B375" s="238"/>
      <c r="C375" s="239"/>
      <c r="D375" s="217" t="s">
        <v>218</v>
      </c>
      <c r="E375" s="248" t="s">
        <v>19</v>
      </c>
      <c r="F375" s="240" t="s">
        <v>679</v>
      </c>
      <c r="G375" s="239"/>
      <c r="H375" s="241">
        <v>20</v>
      </c>
      <c r="I375" s="242"/>
      <c r="J375" s="239"/>
      <c r="K375" s="239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218</v>
      </c>
      <c r="AU375" s="247" t="s">
        <v>111</v>
      </c>
      <c r="AV375" s="13" t="s">
        <v>111</v>
      </c>
      <c r="AW375" s="13" t="s">
        <v>32</v>
      </c>
      <c r="AX375" s="13" t="s">
        <v>78</v>
      </c>
      <c r="AY375" s="247" t="s">
        <v>112</v>
      </c>
    </row>
    <row r="376" s="2" customFormat="1" ht="16.5" customHeight="1">
      <c r="A376" s="38"/>
      <c r="B376" s="39"/>
      <c r="C376" s="224" t="s">
        <v>680</v>
      </c>
      <c r="D376" s="224" t="s">
        <v>169</v>
      </c>
      <c r="E376" s="225" t="s">
        <v>681</v>
      </c>
      <c r="F376" s="226" t="s">
        <v>682</v>
      </c>
      <c r="G376" s="227" t="s">
        <v>252</v>
      </c>
      <c r="H376" s="228">
        <v>10.5</v>
      </c>
      <c r="I376" s="229"/>
      <c r="J376" s="230">
        <f>ROUND(I376*H376,2)</f>
        <v>0</v>
      </c>
      <c r="K376" s="226" t="s">
        <v>119</v>
      </c>
      <c r="L376" s="231"/>
      <c r="M376" s="232" t="s">
        <v>19</v>
      </c>
      <c r="N376" s="233" t="s">
        <v>42</v>
      </c>
      <c r="O376" s="84"/>
      <c r="P376" s="213">
        <f>O376*H376</f>
        <v>0</v>
      </c>
      <c r="Q376" s="213">
        <v>0.00031</v>
      </c>
      <c r="R376" s="213">
        <f>Q376*H376</f>
        <v>0.0032550000000000001</v>
      </c>
      <c r="S376" s="213">
        <v>0</v>
      </c>
      <c r="T376" s="21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5" t="s">
        <v>172</v>
      </c>
      <c r="AT376" s="215" t="s">
        <v>169</v>
      </c>
      <c r="AU376" s="215" t="s">
        <v>111</v>
      </c>
      <c r="AY376" s="17" t="s">
        <v>112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111</v>
      </c>
      <c r="BK376" s="216">
        <f>ROUND(I376*H376,2)</f>
        <v>0</v>
      </c>
      <c r="BL376" s="17" t="s">
        <v>120</v>
      </c>
      <c r="BM376" s="215" t="s">
        <v>683</v>
      </c>
    </row>
    <row r="377" s="2" customFormat="1">
      <c r="A377" s="38"/>
      <c r="B377" s="39"/>
      <c r="C377" s="40"/>
      <c r="D377" s="217" t="s">
        <v>122</v>
      </c>
      <c r="E377" s="40"/>
      <c r="F377" s="218" t="s">
        <v>682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122</v>
      </c>
      <c r="AU377" s="17" t="s">
        <v>111</v>
      </c>
    </row>
    <row r="378" s="13" customFormat="1">
      <c r="A378" s="13"/>
      <c r="B378" s="238"/>
      <c r="C378" s="239"/>
      <c r="D378" s="217" t="s">
        <v>218</v>
      </c>
      <c r="E378" s="239"/>
      <c r="F378" s="240" t="s">
        <v>684</v>
      </c>
      <c r="G378" s="239"/>
      <c r="H378" s="241">
        <v>10.5</v>
      </c>
      <c r="I378" s="242"/>
      <c r="J378" s="239"/>
      <c r="K378" s="239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218</v>
      </c>
      <c r="AU378" s="247" t="s">
        <v>111</v>
      </c>
      <c r="AV378" s="13" t="s">
        <v>111</v>
      </c>
      <c r="AW378" s="13" t="s">
        <v>4</v>
      </c>
      <c r="AX378" s="13" t="s">
        <v>78</v>
      </c>
      <c r="AY378" s="247" t="s">
        <v>112</v>
      </c>
    </row>
    <row r="379" s="2" customFormat="1" ht="16.5" customHeight="1">
      <c r="A379" s="38"/>
      <c r="B379" s="39"/>
      <c r="C379" s="224" t="s">
        <v>685</v>
      </c>
      <c r="D379" s="224" t="s">
        <v>169</v>
      </c>
      <c r="E379" s="225" t="s">
        <v>686</v>
      </c>
      <c r="F379" s="226" t="s">
        <v>687</v>
      </c>
      <c r="G379" s="227" t="s">
        <v>252</v>
      </c>
      <c r="H379" s="228">
        <v>10.5</v>
      </c>
      <c r="I379" s="229"/>
      <c r="J379" s="230">
        <f>ROUND(I379*H379,2)</f>
        <v>0</v>
      </c>
      <c r="K379" s="226" t="s">
        <v>119</v>
      </c>
      <c r="L379" s="231"/>
      <c r="M379" s="232" t="s">
        <v>19</v>
      </c>
      <c r="N379" s="233" t="s">
        <v>42</v>
      </c>
      <c r="O379" s="84"/>
      <c r="P379" s="213">
        <f>O379*H379</f>
        <v>0</v>
      </c>
      <c r="Q379" s="213">
        <v>0.00018000000000000001</v>
      </c>
      <c r="R379" s="213">
        <f>Q379*H379</f>
        <v>0.0018900000000000002</v>
      </c>
      <c r="S379" s="213">
        <v>0</v>
      </c>
      <c r="T379" s="21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5" t="s">
        <v>172</v>
      </c>
      <c r="AT379" s="215" t="s">
        <v>169</v>
      </c>
      <c r="AU379" s="215" t="s">
        <v>111</v>
      </c>
      <c r="AY379" s="17" t="s">
        <v>112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111</v>
      </c>
      <c r="BK379" s="216">
        <f>ROUND(I379*H379,2)</f>
        <v>0</v>
      </c>
      <c r="BL379" s="17" t="s">
        <v>120</v>
      </c>
      <c r="BM379" s="215" t="s">
        <v>688</v>
      </c>
    </row>
    <row r="380" s="2" customFormat="1">
      <c r="A380" s="38"/>
      <c r="B380" s="39"/>
      <c r="C380" s="40"/>
      <c r="D380" s="217" t="s">
        <v>122</v>
      </c>
      <c r="E380" s="40"/>
      <c r="F380" s="218" t="s">
        <v>687</v>
      </c>
      <c r="G380" s="40"/>
      <c r="H380" s="40"/>
      <c r="I380" s="219"/>
      <c r="J380" s="40"/>
      <c r="K380" s="40"/>
      <c r="L380" s="44"/>
      <c r="M380" s="220"/>
      <c r="N380" s="221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122</v>
      </c>
      <c r="AU380" s="17" t="s">
        <v>111</v>
      </c>
    </row>
    <row r="381" s="13" customFormat="1">
      <c r="A381" s="13"/>
      <c r="B381" s="238"/>
      <c r="C381" s="239"/>
      <c r="D381" s="217" t="s">
        <v>218</v>
      </c>
      <c r="E381" s="239"/>
      <c r="F381" s="240" t="s">
        <v>684</v>
      </c>
      <c r="G381" s="239"/>
      <c r="H381" s="241">
        <v>10.5</v>
      </c>
      <c r="I381" s="242"/>
      <c r="J381" s="239"/>
      <c r="K381" s="239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218</v>
      </c>
      <c r="AU381" s="247" t="s">
        <v>111</v>
      </c>
      <c r="AV381" s="13" t="s">
        <v>111</v>
      </c>
      <c r="AW381" s="13" t="s">
        <v>4</v>
      </c>
      <c r="AX381" s="13" t="s">
        <v>78</v>
      </c>
      <c r="AY381" s="247" t="s">
        <v>112</v>
      </c>
    </row>
    <row r="382" s="2" customFormat="1" ht="16.5" customHeight="1">
      <c r="A382" s="38"/>
      <c r="B382" s="39"/>
      <c r="C382" s="204" t="s">
        <v>689</v>
      </c>
      <c r="D382" s="204" t="s">
        <v>115</v>
      </c>
      <c r="E382" s="205" t="s">
        <v>690</v>
      </c>
      <c r="F382" s="206" t="s">
        <v>691</v>
      </c>
      <c r="G382" s="207" t="s">
        <v>252</v>
      </c>
      <c r="H382" s="208">
        <v>35</v>
      </c>
      <c r="I382" s="209"/>
      <c r="J382" s="210">
        <f>ROUND(I382*H382,2)</f>
        <v>0</v>
      </c>
      <c r="K382" s="206" t="s">
        <v>119</v>
      </c>
      <c r="L382" s="44"/>
      <c r="M382" s="211" t="s">
        <v>19</v>
      </c>
      <c r="N382" s="212" t="s">
        <v>42</v>
      </c>
      <c r="O382" s="84"/>
      <c r="P382" s="213">
        <f>O382*H382</f>
        <v>0</v>
      </c>
      <c r="Q382" s="213">
        <v>0</v>
      </c>
      <c r="R382" s="213">
        <f>Q382*H382</f>
        <v>0</v>
      </c>
      <c r="S382" s="213">
        <v>0</v>
      </c>
      <c r="T382" s="21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15" t="s">
        <v>120</v>
      </c>
      <c r="AT382" s="215" t="s">
        <v>115</v>
      </c>
      <c r="AU382" s="215" t="s">
        <v>111</v>
      </c>
      <c r="AY382" s="17" t="s">
        <v>112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7" t="s">
        <v>111</v>
      </c>
      <c r="BK382" s="216">
        <f>ROUND(I382*H382,2)</f>
        <v>0</v>
      </c>
      <c r="BL382" s="17" t="s">
        <v>120</v>
      </c>
      <c r="BM382" s="215" t="s">
        <v>692</v>
      </c>
    </row>
    <row r="383" s="2" customFormat="1">
      <c r="A383" s="38"/>
      <c r="B383" s="39"/>
      <c r="C383" s="40"/>
      <c r="D383" s="217" t="s">
        <v>122</v>
      </c>
      <c r="E383" s="40"/>
      <c r="F383" s="218" t="s">
        <v>693</v>
      </c>
      <c r="G383" s="40"/>
      <c r="H383" s="40"/>
      <c r="I383" s="219"/>
      <c r="J383" s="40"/>
      <c r="K383" s="40"/>
      <c r="L383" s="44"/>
      <c r="M383" s="220"/>
      <c r="N383" s="221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122</v>
      </c>
      <c r="AU383" s="17" t="s">
        <v>111</v>
      </c>
    </row>
    <row r="384" s="2" customFormat="1">
      <c r="A384" s="38"/>
      <c r="B384" s="39"/>
      <c r="C384" s="40"/>
      <c r="D384" s="222" t="s">
        <v>124</v>
      </c>
      <c r="E384" s="40"/>
      <c r="F384" s="223" t="s">
        <v>694</v>
      </c>
      <c r="G384" s="40"/>
      <c r="H384" s="40"/>
      <c r="I384" s="219"/>
      <c r="J384" s="40"/>
      <c r="K384" s="40"/>
      <c r="L384" s="44"/>
      <c r="M384" s="220"/>
      <c r="N384" s="221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124</v>
      </c>
      <c r="AU384" s="17" t="s">
        <v>111</v>
      </c>
    </row>
    <row r="385" s="13" customFormat="1">
      <c r="A385" s="13"/>
      <c r="B385" s="238"/>
      <c r="C385" s="239"/>
      <c r="D385" s="217" t="s">
        <v>218</v>
      </c>
      <c r="E385" s="248" t="s">
        <v>19</v>
      </c>
      <c r="F385" s="240" t="s">
        <v>695</v>
      </c>
      <c r="G385" s="239"/>
      <c r="H385" s="241">
        <v>35</v>
      </c>
      <c r="I385" s="242"/>
      <c r="J385" s="239"/>
      <c r="K385" s="239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218</v>
      </c>
      <c r="AU385" s="247" t="s">
        <v>111</v>
      </c>
      <c r="AV385" s="13" t="s">
        <v>111</v>
      </c>
      <c r="AW385" s="13" t="s">
        <v>32</v>
      </c>
      <c r="AX385" s="13" t="s">
        <v>78</v>
      </c>
      <c r="AY385" s="247" t="s">
        <v>112</v>
      </c>
    </row>
    <row r="386" s="2" customFormat="1" ht="16.5" customHeight="1">
      <c r="A386" s="38"/>
      <c r="B386" s="39"/>
      <c r="C386" s="224" t="s">
        <v>696</v>
      </c>
      <c r="D386" s="224" t="s">
        <v>169</v>
      </c>
      <c r="E386" s="225" t="s">
        <v>697</v>
      </c>
      <c r="F386" s="226" t="s">
        <v>698</v>
      </c>
      <c r="G386" s="227" t="s">
        <v>252</v>
      </c>
      <c r="H386" s="228">
        <v>15.75</v>
      </c>
      <c r="I386" s="229"/>
      <c r="J386" s="230">
        <f>ROUND(I386*H386,2)</f>
        <v>0</v>
      </c>
      <c r="K386" s="226" t="s">
        <v>119</v>
      </c>
      <c r="L386" s="231"/>
      <c r="M386" s="232" t="s">
        <v>19</v>
      </c>
      <c r="N386" s="233" t="s">
        <v>42</v>
      </c>
      <c r="O386" s="84"/>
      <c r="P386" s="213">
        <f>O386*H386</f>
        <v>0</v>
      </c>
      <c r="Q386" s="213">
        <v>0.00014999999999999999</v>
      </c>
      <c r="R386" s="213">
        <f>Q386*H386</f>
        <v>0.0023624999999999996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172</v>
      </c>
      <c r="AT386" s="215" t="s">
        <v>169</v>
      </c>
      <c r="AU386" s="215" t="s">
        <v>111</v>
      </c>
      <c r="AY386" s="17" t="s">
        <v>112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111</v>
      </c>
      <c r="BK386" s="216">
        <f>ROUND(I386*H386,2)</f>
        <v>0</v>
      </c>
      <c r="BL386" s="17" t="s">
        <v>120</v>
      </c>
      <c r="BM386" s="215" t="s">
        <v>699</v>
      </c>
    </row>
    <row r="387" s="2" customFormat="1">
      <c r="A387" s="38"/>
      <c r="B387" s="39"/>
      <c r="C387" s="40"/>
      <c r="D387" s="217" t="s">
        <v>122</v>
      </c>
      <c r="E387" s="40"/>
      <c r="F387" s="218" t="s">
        <v>698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122</v>
      </c>
      <c r="AU387" s="17" t="s">
        <v>111</v>
      </c>
    </row>
    <row r="388" s="13" customFormat="1">
      <c r="A388" s="13"/>
      <c r="B388" s="238"/>
      <c r="C388" s="239"/>
      <c r="D388" s="217" t="s">
        <v>218</v>
      </c>
      <c r="E388" s="239"/>
      <c r="F388" s="240" t="s">
        <v>700</v>
      </c>
      <c r="G388" s="239"/>
      <c r="H388" s="241">
        <v>15.75</v>
      </c>
      <c r="I388" s="242"/>
      <c r="J388" s="239"/>
      <c r="K388" s="239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218</v>
      </c>
      <c r="AU388" s="247" t="s">
        <v>111</v>
      </c>
      <c r="AV388" s="13" t="s">
        <v>111</v>
      </c>
      <c r="AW388" s="13" t="s">
        <v>4</v>
      </c>
      <c r="AX388" s="13" t="s">
        <v>78</v>
      </c>
      <c r="AY388" s="247" t="s">
        <v>112</v>
      </c>
    </row>
    <row r="389" s="2" customFormat="1" ht="16.5" customHeight="1">
      <c r="A389" s="38"/>
      <c r="B389" s="39"/>
      <c r="C389" s="224" t="s">
        <v>701</v>
      </c>
      <c r="D389" s="224" t="s">
        <v>169</v>
      </c>
      <c r="E389" s="225" t="s">
        <v>702</v>
      </c>
      <c r="F389" s="226" t="s">
        <v>703</v>
      </c>
      <c r="G389" s="227" t="s">
        <v>252</v>
      </c>
      <c r="H389" s="228">
        <v>21</v>
      </c>
      <c r="I389" s="229"/>
      <c r="J389" s="230">
        <f>ROUND(I389*H389,2)</f>
        <v>0</v>
      </c>
      <c r="K389" s="226" t="s">
        <v>119</v>
      </c>
      <c r="L389" s="231"/>
      <c r="M389" s="232" t="s">
        <v>19</v>
      </c>
      <c r="N389" s="233" t="s">
        <v>42</v>
      </c>
      <c r="O389" s="84"/>
      <c r="P389" s="213">
        <f>O389*H389</f>
        <v>0</v>
      </c>
      <c r="Q389" s="213">
        <v>0.00038999999999999999</v>
      </c>
      <c r="R389" s="213">
        <f>Q389*H389</f>
        <v>0.0081899999999999994</v>
      </c>
      <c r="S389" s="213">
        <v>0</v>
      </c>
      <c r="T389" s="21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15" t="s">
        <v>172</v>
      </c>
      <c r="AT389" s="215" t="s">
        <v>169</v>
      </c>
      <c r="AU389" s="215" t="s">
        <v>111</v>
      </c>
      <c r="AY389" s="17" t="s">
        <v>112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7" t="s">
        <v>111</v>
      </c>
      <c r="BK389" s="216">
        <f>ROUND(I389*H389,2)</f>
        <v>0</v>
      </c>
      <c r="BL389" s="17" t="s">
        <v>120</v>
      </c>
      <c r="BM389" s="215" t="s">
        <v>704</v>
      </c>
    </row>
    <row r="390" s="2" customFormat="1">
      <c r="A390" s="38"/>
      <c r="B390" s="39"/>
      <c r="C390" s="40"/>
      <c r="D390" s="217" t="s">
        <v>122</v>
      </c>
      <c r="E390" s="40"/>
      <c r="F390" s="218" t="s">
        <v>703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122</v>
      </c>
      <c r="AU390" s="17" t="s">
        <v>111</v>
      </c>
    </row>
    <row r="391" s="13" customFormat="1">
      <c r="A391" s="13"/>
      <c r="B391" s="238"/>
      <c r="C391" s="239"/>
      <c r="D391" s="217" t="s">
        <v>218</v>
      </c>
      <c r="E391" s="239"/>
      <c r="F391" s="240" t="s">
        <v>705</v>
      </c>
      <c r="G391" s="239"/>
      <c r="H391" s="241">
        <v>21</v>
      </c>
      <c r="I391" s="242"/>
      <c r="J391" s="239"/>
      <c r="K391" s="239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218</v>
      </c>
      <c r="AU391" s="247" t="s">
        <v>111</v>
      </c>
      <c r="AV391" s="13" t="s">
        <v>111</v>
      </c>
      <c r="AW391" s="13" t="s">
        <v>4</v>
      </c>
      <c r="AX391" s="13" t="s">
        <v>78</v>
      </c>
      <c r="AY391" s="247" t="s">
        <v>112</v>
      </c>
    </row>
    <row r="392" s="2" customFormat="1" ht="16.5" customHeight="1">
      <c r="A392" s="38"/>
      <c r="B392" s="39"/>
      <c r="C392" s="204" t="s">
        <v>706</v>
      </c>
      <c r="D392" s="204" t="s">
        <v>115</v>
      </c>
      <c r="E392" s="205" t="s">
        <v>707</v>
      </c>
      <c r="F392" s="206" t="s">
        <v>708</v>
      </c>
      <c r="G392" s="207" t="s">
        <v>164</v>
      </c>
      <c r="H392" s="208">
        <v>106</v>
      </c>
      <c r="I392" s="209"/>
      <c r="J392" s="210">
        <f>ROUND(I392*H392,2)</f>
        <v>0</v>
      </c>
      <c r="K392" s="206" t="s">
        <v>119</v>
      </c>
      <c r="L392" s="44"/>
      <c r="M392" s="211" t="s">
        <v>19</v>
      </c>
      <c r="N392" s="212" t="s">
        <v>42</v>
      </c>
      <c r="O392" s="84"/>
      <c r="P392" s="213">
        <f>O392*H392</f>
        <v>0</v>
      </c>
      <c r="Q392" s="213">
        <v>0</v>
      </c>
      <c r="R392" s="213">
        <f>Q392*H392</f>
        <v>0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120</v>
      </c>
      <c r="AT392" s="215" t="s">
        <v>115</v>
      </c>
      <c r="AU392" s="215" t="s">
        <v>111</v>
      </c>
      <c r="AY392" s="17" t="s">
        <v>112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111</v>
      </c>
      <c r="BK392" s="216">
        <f>ROUND(I392*H392,2)</f>
        <v>0</v>
      </c>
      <c r="BL392" s="17" t="s">
        <v>120</v>
      </c>
      <c r="BM392" s="215" t="s">
        <v>709</v>
      </c>
    </row>
    <row r="393" s="2" customFormat="1">
      <c r="A393" s="38"/>
      <c r="B393" s="39"/>
      <c r="C393" s="40"/>
      <c r="D393" s="217" t="s">
        <v>122</v>
      </c>
      <c r="E393" s="40"/>
      <c r="F393" s="218" t="s">
        <v>710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122</v>
      </c>
      <c r="AU393" s="17" t="s">
        <v>111</v>
      </c>
    </row>
    <row r="394" s="2" customFormat="1">
      <c r="A394" s="38"/>
      <c r="B394" s="39"/>
      <c r="C394" s="40"/>
      <c r="D394" s="222" t="s">
        <v>124</v>
      </c>
      <c r="E394" s="40"/>
      <c r="F394" s="223" t="s">
        <v>711</v>
      </c>
      <c r="G394" s="40"/>
      <c r="H394" s="40"/>
      <c r="I394" s="219"/>
      <c r="J394" s="40"/>
      <c r="K394" s="40"/>
      <c r="L394" s="44"/>
      <c r="M394" s="220"/>
      <c r="N394" s="221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124</v>
      </c>
      <c r="AU394" s="17" t="s">
        <v>111</v>
      </c>
    </row>
    <row r="395" s="13" customFormat="1">
      <c r="A395" s="13"/>
      <c r="B395" s="238"/>
      <c r="C395" s="239"/>
      <c r="D395" s="217" t="s">
        <v>218</v>
      </c>
      <c r="E395" s="248" t="s">
        <v>19</v>
      </c>
      <c r="F395" s="240" t="s">
        <v>712</v>
      </c>
      <c r="G395" s="239"/>
      <c r="H395" s="241">
        <v>106</v>
      </c>
      <c r="I395" s="242"/>
      <c r="J395" s="239"/>
      <c r="K395" s="239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218</v>
      </c>
      <c r="AU395" s="247" t="s">
        <v>111</v>
      </c>
      <c r="AV395" s="13" t="s">
        <v>111</v>
      </c>
      <c r="AW395" s="13" t="s">
        <v>32</v>
      </c>
      <c r="AX395" s="13" t="s">
        <v>78</v>
      </c>
      <c r="AY395" s="247" t="s">
        <v>112</v>
      </c>
    </row>
    <row r="396" s="2" customFormat="1" ht="16.5" customHeight="1">
      <c r="A396" s="38"/>
      <c r="B396" s="39"/>
      <c r="C396" s="224" t="s">
        <v>713</v>
      </c>
      <c r="D396" s="224" t="s">
        <v>169</v>
      </c>
      <c r="E396" s="225" t="s">
        <v>714</v>
      </c>
      <c r="F396" s="226" t="s">
        <v>715</v>
      </c>
      <c r="G396" s="227" t="s">
        <v>164</v>
      </c>
      <c r="H396" s="228">
        <v>106</v>
      </c>
      <c r="I396" s="229"/>
      <c r="J396" s="230">
        <f>ROUND(I396*H396,2)</f>
        <v>0</v>
      </c>
      <c r="K396" s="226" t="s">
        <v>119</v>
      </c>
      <c r="L396" s="231"/>
      <c r="M396" s="232" t="s">
        <v>19</v>
      </c>
      <c r="N396" s="233" t="s">
        <v>42</v>
      </c>
      <c r="O396" s="84"/>
      <c r="P396" s="213">
        <f>O396*H396</f>
        <v>0</v>
      </c>
      <c r="Q396" s="213">
        <v>4.0000000000000003E-05</v>
      </c>
      <c r="R396" s="213">
        <f>Q396*H396</f>
        <v>0.0042400000000000007</v>
      </c>
      <c r="S396" s="213">
        <v>0</v>
      </c>
      <c r="T396" s="21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15" t="s">
        <v>172</v>
      </c>
      <c r="AT396" s="215" t="s">
        <v>169</v>
      </c>
      <c r="AU396" s="215" t="s">
        <v>111</v>
      </c>
      <c r="AY396" s="17" t="s">
        <v>112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7" t="s">
        <v>111</v>
      </c>
      <c r="BK396" s="216">
        <f>ROUND(I396*H396,2)</f>
        <v>0</v>
      </c>
      <c r="BL396" s="17" t="s">
        <v>120</v>
      </c>
      <c r="BM396" s="215" t="s">
        <v>716</v>
      </c>
    </row>
    <row r="397" s="2" customFormat="1">
      <c r="A397" s="38"/>
      <c r="B397" s="39"/>
      <c r="C397" s="40"/>
      <c r="D397" s="217" t="s">
        <v>122</v>
      </c>
      <c r="E397" s="40"/>
      <c r="F397" s="218" t="s">
        <v>715</v>
      </c>
      <c r="G397" s="40"/>
      <c r="H397" s="40"/>
      <c r="I397" s="219"/>
      <c r="J397" s="40"/>
      <c r="K397" s="40"/>
      <c r="L397" s="44"/>
      <c r="M397" s="220"/>
      <c r="N397" s="221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122</v>
      </c>
      <c r="AU397" s="17" t="s">
        <v>111</v>
      </c>
    </row>
    <row r="398" s="2" customFormat="1" ht="21.75" customHeight="1">
      <c r="A398" s="38"/>
      <c r="B398" s="39"/>
      <c r="C398" s="204" t="s">
        <v>717</v>
      </c>
      <c r="D398" s="204" t="s">
        <v>115</v>
      </c>
      <c r="E398" s="205" t="s">
        <v>718</v>
      </c>
      <c r="F398" s="206" t="s">
        <v>719</v>
      </c>
      <c r="G398" s="207" t="s">
        <v>252</v>
      </c>
      <c r="H398" s="208">
        <v>810</v>
      </c>
      <c r="I398" s="209"/>
      <c r="J398" s="210">
        <f>ROUND(I398*H398,2)</f>
        <v>0</v>
      </c>
      <c r="K398" s="206" t="s">
        <v>119</v>
      </c>
      <c r="L398" s="44"/>
      <c r="M398" s="211" t="s">
        <v>19</v>
      </c>
      <c r="N398" s="212" t="s">
        <v>42</v>
      </c>
      <c r="O398" s="84"/>
      <c r="P398" s="213">
        <f>O398*H398</f>
        <v>0</v>
      </c>
      <c r="Q398" s="213">
        <v>0</v>
      </c>
      <c r="R398" s="213">
        <f>Q398*H398</f>
        <v>0</v>
      </c>
      <c r="S398" s="213">
        <v>0</v>
      </c>
      <c r="T398" s="21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5" t="s">
        <v>120</v>
      </c>
      <c r="AT398" s="215" t="s">
        <v>115</v>
      </c>
      <c r="AU398" s="215" t="s">
        <v>111</v>
      </c>
      <c r="AY398" s="17" t="s">
        <v>112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7" t="s">
        <v>111</v>
      </c>
      <c r="BK398" s="216">
        <f>ROUND(I398*H398,2)</f>
        <v>0</v>
      </c>
      <c r="BL398" s="17" t="s">
        <v>120</v>
      </c>
      <c r="BM398" s="215" t="s">
        <v>720</v>
      </c>
    </row>
    <row r="399" s="2" customFormat="1">
      <c r="A399" s="38"/>
      <c r="B399" s="39"/>
      <c r="C399" s="40"/>
      <c r="D399" s="217" t="s">
        <v>122</v>
      </c>
      <c r="E399" s="40"/>
      <c r="F399" s="218" t="s">
        <v>721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122</v>
      </c>
      <c r="AU399" s="17" t="s">
        <v>111</v>
      </c>
    </row>
    <row r="400" s="2" customFormat="1">
      <c r="A400" s="38"/>
      <c r="B400" s="39"/>
      <c r="C400" s="40"/>
      <c r="D400" s="222" t="s">
        <v>124</v>
      </c>
      <c r="E400" s="40"/>
      <c r="F400" s="223" t="s">
        <v>722</v>
      </c>
      <c r="G400" s="40"/>
      <c r="H400" s="40"/>
      <c r="I400" s="219"/>
      <c r="J400" s="40"/>
      <c r="K400" s="40"/>
      <c r="L400" s="44"/>
      <c r="M400" s="220"/>
      <c r="N400" s="221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124</v>
      </c>
      <c r="AU400" s="17" t="s">
        <v>111</v>
      </c>
    </row>
    <row r="401" s="13" customFormat="1">
      <c r="A401" s="13"/>
      <c r="B401" s="238"/>
      <c r="C401" s="239"/>
      <c r="D401" s="217" t="s">
        <v>218</v>
      </c>
      <c r="E401" s="248" t="s">
        <v>19</v>
      </c>
      <c r="F401" s="240" t="s">
        <v>723</v>
      </c>
      <c r="G401" s="239"/>
      <c r="H401" s="241">
        <v>810</v>
      </c>
      <c r="I401" s="242"/>
      <c r="J401" s="239"/>
      <c r="K401" s="239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218</v>
      </c>
      <c r="AU401" s="247" t="s">
        <v>111</v>
      </c>
      <c r="AV401" s="13" t="s">
        <v>111</v>
      </c>
      <c r="AW401" s="13" t="s">
        <v>32</v>
      </c>
      <c r="AX401" s="13" t="s">
        <v>78</v>
      </c>
      <c r="AY401" s="247" t="s">
        <v>112</v>
      </c>
    </row>
    <row r="402" s="2" customFormat="1" ht="16.5" customHeight="1">
      <c r="A402" s="38"/>
      <c r="B402" s="39"/>
      <c r="C402" s="224" t="s">
        <v>724</v>
      </c>
      <c r="D402" s="224" t="s">
        <v>169</v>
      </c>
      <c r="E402" s="225" t="s">
        <v>725</v>
      </c>
      <c r="F402" s="226" t="s">
        <v>726</v>
      </c>
      <c r="G402" s="227" t="s">
        <v>252</v>
      </c>
      <c r="H402" s="228">
        <v>483</v>
      </c>
      <c r="I402" s="229"/>
      <c r="J402" s="230">
        <f>ROUND(I402*H402,2)</f>
        <v>0</v>
      </c>
      <c r="K402" s="226" t="s">
        <v>119</v>
      </c>
      <c r="L402" s="231"/>
      <c r="M402" s="232" t="s">
        <v>19</v>
      </c>
      <c r="N402" s="233" t="s">
        <v>42</v>
      </c>
      <c r="O402" s="84"/>
      <c r="P402" s="213">
        <f>O402*H402</f>
        <v>0</v>
      </c>
      <c r="Q402" s="213">
        <v>1.0000000000000001E-05</v>
      </c>
      <c r="R402" s="213">
        <f>Q402*H402</f>
        <v>0.0048300000000000001</v>
      </c>
      <c r="S402" s="213">
        <v>0</v>
      </c>
      <c r="T402" s="214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15" t="s">
        <v>172</v>
      </c>
      <c r="AT402" s="215" t="s">
        <v>169</v>
      </c>
      <c r="AU402" s="215" t="s">
        <v>111</v>
      </c>
      <c r="AY402" s="17" t="s">
        <v>112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17" t="s">
        <v>111</v>
      </c>
      <c r="BK402" s="216">
        <f>ROUND(I402*H402,2)</f>
        <v>0</v>
      </c>
      <c r="BL402" s="17" t="s">
        <v>120</v>
      </c>
      <c r="BM402" s="215" t="s">
        <v>727</v>
      </c>
    </row>
    <row r="403" s="2" customFormat="1">
      <c r="A403" s="38"/>
      <c r="B403" s="39"/>
      <c r="C403" s="40"/>
      <c r="D403" s="217" t="s">
        <v>122</v>
      </c>
      <c r="E403" s="40"/>
      <c r="F403" s="218" t="s">
        <v>726</v>
      </c>
      <c r="G403" s="40"/>
      <c r="H403" s="40"/>
      <c r="I403" s="219"/>
      <c r="J403" s="40"/>
      <c r="K403" s="40"/>
      <c r="L403" s="44"/>
      <c r="M403" s="220"/>
      <c r="N403" s="221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122</v>
      </c>
      <c r="AU403" s="17" t="s">
        <v>111</v>
      </c>
    </row>
    <row r="404" s="13" customFormat="1">
      <c r="A404" s="13"/>
      <c r="B404" s="238"/>
      <c r="C404" s="239"/>
      <c r="D404" s="217" t="s">
        <v>218</v>
      </c>
      <c r="E404" s="239"/>
      <c r="F404" s="240" t="s">
        <v>728</v>
      </c>
      <c r="G404" s="239"/>
      <c r="H404" s="241">
        <v>483</v>
      </c>
      <c r="I404" s="242"/>
      <c r="J404" s="239"/>
      <c r="K404" s="239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218</v>
      </c>
      <c r="AU404" s="247" t="s">
        <v>111</v>
      </c>
      <c r="AV404" s="13" t="s">
        <v>111</v>
      </c>
      <c r="AW404" s="13" t="s">
        <v>4</v>
      </c>
      <c r="AX404" s="13" t="s">
        <v>78</v>
      </c>
      <c r="AY404" s="247" t="s">
        <v>112</v>
      </c>
    </row>
    <row r="405" s="2" customFormat="1" ht="16.5" customHeight="1">
      <c r="A405" s="38"/>
      <c r="B405" s="39"/>
      <c r="C405" s="224" t="s">
        <v>729</v>
      </c>
      <c r="D405" s="224" t="s">
        <v>169</v>
      </c>
      <c r="E405" s="225" t="s">
        <v>730</v>
      </c>
      <c r="F405" s="226" t="s">
        <v>731</v>
      </c>
      <c r="G405" s="227" t="s">
        <v>252</v>
      </c>
      <c r="H405" s="228">
        <v>437</v>
      </c>
      <c r="I405" s="229"/>
      <c r="J405" s="230">
        <f>ROUND(I405*H405,2)</f>
        <v>0</v>
      </c>
      <c r="K405" s="226" t="s">
        <v>119</v>
      </c>
      <c r="L405" s="231"/>
      <c r="M405" s="232" t="s">
        <v>19</v>
      </c>
      <c r="N405" s="233" t="s">
        <v>42</v>
      </c>
      <c r="O405" s="84"/>
      <c r="P405" s="213">
        <f>O405*H405</f>
        <v>0</v>
      </c>
      <c r="Q405" s="213">
        <v>1.0000000000000001E-05</v>
      </c>
      <c r="R405" s="213">
        <f>Q405*H405</f>
        <v>0.0043700000000000006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172</v>
      </c>
      <c r="AT405" s="215" t="s">
        <v>169</v>
      </c>
      <c r="AU405" s="215" t="s">
        <v>111</v>
      </c>
      <c r="AY405" s="17" t="s">
        <v>112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111</v>
      </c>
      <c r="BK405" s="216">
        <f>ROUND(I405*H405,2)</f>
        <v>0</v>
      </c>
      <c r="BL405" s="17" t="s">
        <v>120</v>
      </c>
      <c r="BM405" s="215" t="s">
        <v>732</v>
      </c>
    </row>
    <row r="406" s="2" customFormat="1">
      <c r="A406" s="38"/>
      <c r="B406" s="39"/>
      <c r="C406" s="40"/>
      <c r="D406" s="217" t="s">
        <v>122</v>
      </c>
      <c r="E406" s="40"/>
      <c r="F406" s="218" t="s">
        <v>731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122</v>
      </c>
      <c r="AU406" s="17" t="s">
        <v>111</v>
      </c>
    </row>
    <row r="407" s="13" customFormat="1">
      <c r="A407" s="13"/>
      <c r="B407" s="238"/>
      <c r="C407" s="239"/>
      <c r="D407" s="217" t="s">
        <v>218</v>
      </c>
      <c r="E407" s="239"/>
      <c r="F407" s="240" t="s">
        <v>733</v>
      </c>
      <c r="G407" s="239"/>
      <c r="H407" s="241">
        <v>437</v>
      </c>
      <c r="I407" s="242"/>
      <c r="J407" s="239"/>
      <c r="K407" s="239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218</v>
      </c>
      <c r="AU407" s="247" t="s">
        <v>111</v>
      </c>
      <c r="AV407" s="13" t="s">
        <v>111</v>
      </c>
      <c r="AW407" s="13" t="s">
        <v>4</v>
      </c>
      <c r="AX407" s="13" t="s">
        <v>78</v>
      </c>
      <c r="AY407" s="247" t="s">
        <v>112</v>
      </c>
    </row>
    <row r="408" s="2" customFormat="1" ht="16.5" customHeight="1">
      <c r="A408" s="38"/>
      <c r="B408" s="39"/>
      <c r="C408" s="204" t="s">
        <v>734</v>
      </c>
      <c r="D408" s="204" t="s">
        <v>115</v>
      </c>
      <c r="E408" s="205" t="s">
        <v>735</v>
      </c>
      <c r="F408" s="206" t="s">
        <v>736</v>
      </c>
      <c r="G408" s="207" t="s">
        <v>252</v>
      </c>
      <c r="H408" s="208">
        <v>75</v>
      </c>
      <c r="I408" s="209"/>
      <c r="J408" s="210">
        <f>ROUND(I408*H408,2)</f>
        <v>0</v>
      </c>
      <c r="K408" s="206" t="s">
        <v>119</v>
      </c>
      <c r="L408" s="44"/>
      <c r="M408" s="211" t="s">
        <v>19</v>
      </c>
      <c r="N408" s="212" t="s">
        <v>42</v>
      </c>
      <c r="O408" s="84"/>
      <c r="P408" s="213">
        <f>O408*H408</f>
        <v>0</v>
      </c>
      <c r="Q408" s="213">
        <v>0</v>
      </c>
      <c r="R408" s="213">
        <f>Q408*H408</f>
        <v>0</v>
      </c>
      <c r="S408" s="213">
        <v>0</v>
      </c>
      <c r="T408" s="21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5" t="s">
        <v>120</v>
      </c>
      <c r="AT408" s="215" t="s">
        <v>115</v>
      </c>
      <c r="AU408" s="215" t="s">
        <v>111</v>
      </c>
      <c r="AY408" s="17" t="s">
        <v>112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7" t="s">
        <v>111</v>
      </c>
      <c r="BK408" s="216">
        <f>ROUND(I408*H408,2)</f>
        <v>0</v>
      </c>
      <c r="BL408" s="17" t="s">
        <v>120</v>
      </c>
      <c r="BM408" s="215" t="s">
        <v>737</v>
      </c>
    </row>
    <row r="409" s="2" customFormat="1">
      <c r="A409" s="38"/>
      <c r="B409" s="39"/>
      <c r="C409" s="40"/>
      <c r="D409" s="217" t="s">
        <v>122</v>
      </c>
      <c r="E409" s="40"/>
      <c r="F409" s="218" t="s">
        <v>738</v>
      </c>
      <c r="G409" s="40"/>
      <c r="H409" s="40"/>
      <c r="I409" s="219"/>
      <c r="J409" s="40"/>
      <c r="K409" s="40"/>
      <c r="L409" s="44"/>
      <c r="M409" s="220"/>
      <c r="N409" s="221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122</v>
      </c>
      <c r="AU409" s="17" t="s">
        <v>111</v>
      </c>
    </row>
    <row r="410" s="2" customFormat="1">
      <c r="A410" s="38"/>
      <c r="B410" s="39"/>
      <c r="C410" s="40"/>
      <c r="D410" s="222" t="s">
        <v>124</v>
      </c>
      <c r="E410" s="40"/>
      <c r="F410" s="223" t="s">
        <v>739</v>
      </c>
      <c r="G410" s="40"/>
      <c r="H410" s="40"/>
      <c r="I410" s="219"/>
      <c r="J410" s="40"/>
      <c r="K410" s="40"/>
      <c r="L410" s="44"/>
      <c r="M410" s="220"/>
      <c r="N410" s="221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124</v>
      </c>
      <c r="AU410" s="17" t="s">
        <v>111</v>
      </c>
    </row>
    <row r="411" s="2" customFormat="1" ht="16.5" customHeight="1">
      <c r="A411" s="38"/>
      <c r="B411" s="39"/>
      <c r="C411" s="224" t="s">
        <v>740</v>
      </c>
      <c r="D411" s="224" t="s">
        <v>169</v>
      </c>
      <c r="E411" s="225" t="s">
        <v>741</v>
      </c>
      <c r="F411" s="226" t="s">
        <v>742</v>
      </c>
      <c r="G411" s="227" t="s">
        <v>252</v>
      </c>
      <c r="H411" s="228">
        <v>86.25</v>
      </c>
      <c r="I411" s="229"/>
      <c r="J411" s="230">
        <f>ROUND(I411*H411,2)</f>
        <v>0</v>
      </c>
      <c r="K411" s="226" t="s">
        <v>119</v>
      </c>
      <c r="L411" s="231"/>
      <c r="M411" s="232" t="s">
        <v>19</v>
      </c>
      <c r="N411" s="233" t="s">
        <v>42</v>
      </c>
      <c r="O411" s="84"/>
      <c r="P411" s="213">
        <f>O411*H411</f>
        <v>0</v>
      </c>
      <c r="Q411" s="213">
        <v>0.00064000000000000005</v>
      </c>
      <c r="R411" s="213">
        <f>Q411*H411</f>
        <v>0.055200000000000006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172</v>
      </c>
      <c r="AT411" s="215" t="s">
        <v>169</v>
      </c>
      <c r="AU411" s="215" t="s">
        <v>111</v>
      </c>
      <c r="AY411" s="17" t="s">
        <v>112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111</v>
      </c>
      <c r="BK411" s="216">
        <f>ROUND(I411*H411,2)</f>
        <v>0</v>
      </c>
      <c r="BL411" s="17" t="s">
        <v>120</v>
      </c>
      <c r="BM411" s="215" t="s">
        <v>743</v>
      </c>
    </row>
    <row r="412" s="2" customFormat="1">
      <c r="A412" s="38"/>
      <c r="B412" s="39"/>
      <c r="C412" s="40"/>
      <c r="D412" s="217" t="s">
        <v>122</v>
      </c>
      <c r="E412" s="40"/>
      <c r="F412" s="218" t="s">
        <v>742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122</v>
      </c>
      <c r="AU412" s="17" t="s">
        <v>111</v>
      </c>
    </row>
    <row r="413" s="13" customFormat="1">
      <c r="A413" s="13"/>
      <c r="B413" s="238"/>
      <c r="C413" s="239"/>
      <c r="D413" s="217" t="s">
        <v>218</v>
      </c>
      <c r="E413" s="239"/>
      <c r="F413" s="240" t="s">
        <v>744</v>
      </c>
      <c r="G413" s="239"/>
      <c r="H413" s="241">
        <v>86.25</v>
      </c>
      <c r="I413" s="242"/>
      <c r="J413" s="239"/>
      <c r="K413" s="239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218</v>
      </c>
      <c r="AU413" s="247" t="s">
        <v>111</v>
      </c>
      <c r="AV413" s="13" t="s">
        <v>111</v>
      </c>
      <c r="AW413" s="13" t="s">
        <v>4</v>
      </c>
      <c r="AX413" s="13" t="s">
        <v>78</v>
      </c>
      <c r="AY413" s="247" t="s">
        <v>112</v>
      </c>
    </row>
    <row r="414" s="2" customFormat="1" ht="16.5" customHeight="1">
      <c r="A414" s="38"/>
      <c r="B414" s="39"/>
      <c r="C414" s="204" t="s">
        <v>745</v>
      </c>
      <c r="D414" s="204" t="s">
        <v>115</v>
      </c>
      <c r="E414" s="205" t="s">
        <v>746</v>
      </c>
      <c r="F414" s="206" t="s">
        <v>747</v>
      </c>
      <c r="G414" s="207" t="s">
        <v>252</v>
      </c>
      <c r="H414" s="208">
        <v>70</v>
      </c>
      <c r="I414" s="209"/>
      <c r="J414" s="210">
        <f>ROUND(I414*H414,2)</f>
        <v>0</v>
      </c>
      <c r="K414" s="206" t="s">
        <v>119</v>
      </c>
      <c r="L414" s="44"/>
      <c r="M414" s="211" t="s">
        <v>19</v>
      </c>
      <c r="N414" s="212" t="s">
        <v>42</v>
      </c>
      <c r="O414" s="84"/>
      <c r="P414" s="213">
        <f>O414*H414</f>
        <v>0</v>
      </c>
      <c r="Q414" s="213">
        <v>0</v>
      </c>
      <c r="R414" s="213">
        <f>Q414*H414</f>
        <v>0</v>
      </c>
      <c r="S414" s="213">
        <v>0.00215</v>
      </c>
      <c r="T414" s="214">
        <f>S414*H414</f>
        <v>0.1505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15" t="s">
        <v>120</v>
      </c>
      <c r="AT414" s="215" t="s">
        <v>115</v>
      </c>
      <c r="AU414" s="215" t="s">
        <v>111</v>
      </c>
      <c r="AY414" s="17" t="s">
        <v>112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7" t="s">
        <v>111</v>
      </c>
      <c r="BK414" s="216">
        <f>ROUND(I414*H414,2)</f>
        <v>0</v>
      </c>
      <c r="BL414" s="17" t="s">
        <v>120</v>
      </c>
      <c r="BM414" s="215" t="s">
        <v>748</v>
      </c>
    </row>
    <row r="415" s="2" customFormat="1">
      <c r="A415" s="38"/>
      <c r="B415" s="39"/>
      <c r="C415" s="40"/>
      <c r="D415" s="217" t="s">
        <v>122</v>
      </c>
      <c r="E415" s="40"/>
      <c r="F415" s="218" t="s">
        <v>749</v>
      </c>
      <c r="G415" s="40"/>
      <c r="H415" s="40"/>
      <c r="I415" s="219"/>
      <c r="J415" s="40"/>
      <c r="K415" s="40"/>
      <c r="L415" s="44"/>
      <c r="M415" s="220"/>
      <c r="N415" s="221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122</v>
      </c>
      <c r="AU415" s="17" t="s">
        <v>111</v>
      </c>
    </row>
    <row r="416" s="2" customFormat="1">
      <c r="A416" s="38"/>
      <c r="B416" s="39"/>
      <c r="C416" s="40"/>
      <c r="D416" s="222" t="s">
        <v>124</v>
      </c>
      <c r="E416" s="40"/>
      <c r="F416" s="223" t="s">
        <v>750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124</v>
      </c>
      <c r="AU416" s="17" t="s">
        <v>111</v>
      </c>
    </row>
    <row r="417" s="2" customFormat="1" ht="16.5" customHeight="1">
      <c r="A417" s="38"/>
      <c r="B417" s="39"/>
      <c r="C417" s="204" t="s">
        <v>751</v>
      </c>
      <c r="D417" s="204" t="s">
        <v>115</v>
      </c>
      <c r="E417" s="205" t="s">
        <v>752</v>
      </c>
      <c r="F417" s="206" t="s">
        <v>753</v>
      </c>
      <c r="G417" s="207" t="s">
        <v>252</v>
      </c>
      <c r="H417" s="208">
        <v>70</v>
      </c>
      <c r="I417" s="209"/>
      <c r="J417" s="210">
        <f>ROUND(I417*H417,2)</f>
        <v>0</v>
      </c>
      <c r="K417" s="206" t="s">
        <v>119</v>
      </c>
      <c r="L417" s="44"/>
      <c r="M417" s="211" t="s">
        <v>19</v>
      </c>
      <c r="N417" s="212" t="s">
        <v>42</v>
      </c>
      <c r="O417" s="84"/>
      <c r="P417" s="213">
        <f>O417*H417</f>
        <v>0</v>
      </c>
      <c r="Q417" s="213">
        <v>0</v>
      </c>
      <c r="R417" s="213">
        <f>Q417*H417</f>
        <v>0</v>
      </c>
      <c r="S417" s="213">
        <v>0.0025999999999999999</v>
      </c>
      <c r="T417" s="214">
        <f>S417*H417</f>
        <v>0.182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5" t="s">
        <v>120</v>
      </c>
      <c r="AT417" s="215" t="s">
        <v>115</v>
      </c>
      <c r="AU417" s="215" t="s">
        <v>111</v>
      </c>
      <c r="AY417" s="17" t="s">
        <v>112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7" t="s">
        <v>111</v>
      </c>
      <c r="BK417" s="216">
        <f>ROUND(I417*H417,2)</f>
        <v>0</v>
      </c>
      <c r="BL417" s="17" t="s">
        <v>120</v>
      </c>
      <c r="BM417" s="215" t="s">
        <v>754</v>
      </c>
    </row>
    <row r="418" s="2" customFormat="1">
      <c r="A418" s="38"/>
      <c r="B418" s="39"/>
      <c r="C418" s="40"/>
      <c r="D418" s="217" t="s">
        <v>122</v>
      </c>
      <c r="E418" s="40"/>
      <c r="F418" s="218" t="s">
        <v>755</v>
      </c>
      <c r="G418" s="40"/>
      <c r="H418" s="40"/>
      <c r="I418" s="219"/>
      <c r="J418" s="40"/>
      <c r="K418" s="40"/>
      <c r="L418" s="44"/>
      <c r="M418" s="220"/>
      <c r="N418" s="221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122</v>
      </c>
      <c r="AU418" s="17" t="s">
        <v>111</v>
      </c>
    </row>
    <row r="419" s="2" customFormat="1">
      <c r="A419" s="38"/>
      <c r="B419" s="39"/>
      <c r="C419" s="40"/>
      <c r="D419" s="222" t="s">
        <v>124</v>
      </c>
      <c r="E419" s="40"/>
      <c r="F419" s="223" t="s">
        <v>756</v>
      </c>
      <c r="G419" s="40"/>
      <c r="H419" s="40"/>
      <c r="I419" s="219"/>
      <c r="J419" s="40"/>
      <c r="K419" s="40"/>
      <c r="L419" s="44"/>
      <c r="M419" s="220"/>
      <c r="N419" s="22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124</v>
      </c>
      <c r="AU419" s="17" t="s">
        <v>111</v>
      </c>
    </row>
    <row r="420" s="2" customFormat="1" ht="16.5" customHeight="1">
      <c r="A420" s="38"/>
      <c r="B420" s="39"/>
      <c r="C420" s="204" t="s">
        <v>757</v>
      </c>
      <c r="D420" s="204" t="s">
        <v>115</v>
      </c>
      <c r="E420" s="205" t="s">
        <v>758</v>
      </c>
      <c r="F420" s="206" t="s">
        <v>759</v>
      </c>
      <c r="G420" s="207" t="s">
        <v>164</v>
      </c>
      <c r="H420" s="208">
        <v>90</v>
      </c>
      <c r="I420" s="209"/>
      <c r="J420" s="210">
        <f>ROUND(I420*H420,2)</f>
        <v>0</v>
      </c>
      <c r="K420" s="206" t="s">
        <v>119</v>
      </c>
      <c r="L420" s="44"/>
      <c r="M420" s="211" t="s">
        <v>19</v>
      </c>
      <c r="N420" s="212" t="s">
        <v>42</v>
      </c>
      <c r="O420" s="84"/>
      <c r="P420" s="213">
        <f>O420*H420</f>
        <v>0</v>
      </c>
      <c r="Q420" s="213">
        <v>0</v>
      </c>
      <c r="R420" s="213">
        <f>Q420*H420</f>
        <v>0</v>
      </c>
      <c r="S420" s="213">
        <v>0</v>
      </c>
      <c r="T420" s="214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15" t="s">
        <v>120</v>
      </c>
      <c r="AT420" s="215" t="s">
        <v>115</v>
      </c>
      <c r="AU420" s="215" t="s">
        <v>111</v>
      </c>
      <c r="AY420" s="17" t="s">
        <v>112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7" t="s">
        <v>111</v>
      </c>
      <c r="BK420" s="216">
        <f>ROUND(I420*H420,2)</f>
        <v>0</v>
      </c>
      <c r="BL420" s="17" t="s">
        <v>120</v>
      </c>
      <c r="BM420" s="215" t="s">
        <v>760</v>
      </c>
    </row>
    <row r="421" s="2" customFormat="1">
      <c r="A421" s="38"/>
      <c r="B421" s="39"/>
      <c r="C421" s="40"/>
      <c r="D421" s="217" t="s">
        <v>122</v>
      </c>
      <c r="E421" s="40"/>
      <c r="F421" s="218" t="s">
        <v>761</v>
      </c>
      <c r="G421" s="40"/>
      <c r="H421" s="40"/>
      <c r="I421" s="219"/>
      <c r="J421" s="40"/>
      <c r="K421" s="40"/>
      <c r="L421" s="44"/>
      <c r="M421" s="220"/>
      <c r="N421" s="221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122</v>
      </c>
      <c r="AU421" s="17" t="s">
        <v>111</v>
      </c>
    </row>
    <row r="422" s="2" customFormat="1">
      <c r="A422" s="38"/>
      <c r="B422" s="39"/>
      <c r="C422" s="40"/>
      <c r="D422" s="222" t="s">
        <v>124</v>
      </c>
      <c r="E422" s="40"/>
      <c r="F422" s="223" t="s">
        <v>762</v>
      </c>
      <c r="G422" s="40"/>
      <c r="H422" s="40"/>
      <c r="I422" s="219"/>
      <c r="J422" s="40"/>
      <c r="K422" s="40"/>
      <c r="L422" s="44"/>
      <c r="M422" s="220"/>
      <c r="N422" s="221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124</v>
      </c>
      <c r="AU422" s="17" t="s">
        <v>111</v>
      </c>
    </row>
    <row r="423" s="13" customFormat="1">
      <c r="A423" s="13"/>
      <c r="B423" s="238"/>
      <c r="C423" s="239"/>
      <c r="D423" s="217" t="s">
        <v>218</v>
      </c>
      <c r="E423" s="248" t="s">
        <v>19</v>
      </c>
      <c r="F423" s="240" t="s">
        <v>763</v>
      </c>
      <c r="G423" s="239"/>
      <c r="H423" s="241">
        <v>90</v>
      </c>
      <c r="I423" s="242"/>
      <c r="J423" s="239"/>
      <c r="K423" s="239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218</v>
      </c>
      <c r="AU423" s="247" t="s">
        <v>111</v>
      </c>
      <c r="AV423" s="13" t="s">
        <v>111</v>
      </c>
      <c r="AW423" s="13" t="s">
        <v>32</v>
      </c>
      <c r="AX423" s="13" t="s">
        <v>78</v>
      </c>
      <c r="AY423" s="247" t="s">
        <v>112</v>
      </c>
    </row>
    <row r="424" s="2" customFormat="1" ht="16.5" customHeight="1">
      <c r="A424" s="38"/>
      <c r="B424" s="39"/>
      <c r="C424" s="204" t="s">
        <v>764</v>
      </c>
      <c r="D424" s="204" t="s">
        <v>115</v>
      </c>
      <c r="E424" s="205" t="s">
        <v>765</v>
      </c>
      <c r="F424" s="206" t="s">
        <v>766</v>
      </c>
      <c r="G424" s="207" t="s">
        <v>164</v>
      </c>
      <c r="H424" s="208">
        <v>30</v>
      </c>
      <c r="I424" s="209"/>
      <c r="J424" s="210">
        <f>ROUND(I424*H424,2)</f>
        <v>0</v>
      </c>
      <c r="K424" s="206" t="s">
        <v>119</v>
      </c>
      <c r="L424" s="44"/>
      <c r="M424" s="211" t="s">
        <v>19</v>
      </c>
      <c r="N424" s="212" t="s">
        <v>42</v>
      </c>
      <c r="O424" s="84"/>
      <c r="P424" s="213">
        <f>O424*H424</f>
        <v>0</v>
      </c>
      <c r="Q424" s="213">
        <v>0</v>
      </c>
      <c r="R424" s="213">
        <f>Q424*H424</f>
        <v>0</v>
      </c>
      <c r="S424" s="213">
        <v>0</v>
      </c>
      <c r="T424" s="214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5" t="s">
        <v>120</v>
      </c>
      <c r="AT424" s="215" t="s">
        <v>115</v>
      </c>
      <c r="AU424" s="215" t="s">
        <v>111</v>
      </c>
      <c r="AY424" s="17" t="s">
        <v>112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17" t="s">
        <v>111</v>
      </c>
      <c r="BK424" s="216">
        <f>ROUND(I424*H424,2)</f>
        <v>0</v>
      </c>
      <c r="BL424" s="17" t="s">
        <v>120</v>
      </c>
      <c r="BM424" s="215" t="s">
        <v>767</v>
      </c>
    </row>
    <row r="425" s="2" customFormat="1">
      <c r="A425" s="38"/>
      <c r="B425" s="39"/>
      <c r="C425" s="40"/>
      <c r="D425" s="217" t="s">
        <v>122</v>
      </c>
      <c r="E425" s="40"/>
      <c r="F425" s="218" t="s">
        <v>768</v>
      </c>
      <c r="G425" s="40"/>
      <c r="H425" s="40"/>
      <c r="I425" s="219"/>
      <c r="J425" s="40"/>
      <c r="K425" s="40"/>
      <c r="L425" s="44"/>
      <c r="M425" s="220"/>
      <c r="N425" s="221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122</v>
      </c>
      <c r="AU425" s="17" t="s">
        <v>111</v>
      </c>
    </row>
    <row r="426" s="2" customFormat="1">
      <c r="A426" s="38"/>
      <c r="B426" s="39"/>
      <c r="C426" s="40"/>
      <c r="D426" s="222" t="s">
        <v>124</v>
      </c>
      <c r="E426" s="40"/>
      <c r="F426" s="223" t="s">
        <v>769</v>
      </c>
      <c r="G426" s="40"/>
      <c r="H426" s="40"/>
      <c r="I426" s="219"/>
      <c r="J426" s="40"/>
      <c r="K426" s="40"/>
      <c r="L426" s="44"/>
      <c r="M426" s="220"/>
      <c r="N426" s="221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124</v>
      </c>
      <c r="AU426" s="17" t="s">
        <v>111</v>
      </c>
    </row>
    <row r="427" s="13" customFormat="1">
      <c r="A427" s="13"/>
      <c r="B427" s="238"/>
      <c r="C427" s="239"/>
      <c r="D427" s="217" t="s">
        <v>218</v>
      </c>
      <c r="E427" s="248" t="s">
        <v>19</v>
      </c>
      <c r="F427" s="240" t="s">
        <v>770</v>
      </c>
      <c r="G427" s="239"/>
      <c r="H427" s="241">
        <v>30</v>
      </c>
      <c r="I427" s="242"/>
      <c r="J427" s="239"/>
      <c r="K427" s="239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218</v>
      </c>
      <c r="AU427" s="247" t="s">
        <v>111</v>
      </c>
      <c r="AV427" s="13" t="s">
        <v>111</v>
      </c>
      <c r="AW427" s="13" t="s">
        <v>32</v>
      </c>
      <c r="AX427" s="13" t="s">
        <v>78</v>
      </c>
      <c r="AY427" s="247" t="s">
        <v>112</v>
      </c>
    </row>
    <row r="428" s="2" customFormat="1" ht="16.5" customHeight="1">
      <c r="A428" s="38"/>
      <c r="B428" s="39"/>
      <c r="C428" s="224" t="s">
        <v>771</v>
      </c>
      <c r="D428" s="224" t="s">
        <v>169</v>
      </c>
      <c r="E428" s="225" t="s">
        <v>772</v>
      </c>
      <c r="F428" s="226" t="s">
        <v>773</v>
      </c>
      <c r="G428" s="227" t="s">
        <v>164</v>
      </c>
      <c r="H428" s="228">
        <v>7</v>
      </c>
      <c r="I428" s="229"/>
      <c r="J428" s="230">
        <f>ROUND(I428*H428,2)</f>
        <v>0</v>
      </c>
      <c r="K428" s="226" t="s">
        <v>119</v>
      </c>
      <c r="L428" s="231"/>
      <c r="M428" s="232" t="s">
        <v>19</v>
      </c>
      <c r="N428" s="233" t="s">
        <v>42</v>
      </c>
      <c r="O428" s="84"/>
      <c r="P428" s="213">
        <f>O428*H428</f>
        <v>0</v>
      </c>
      <c r="Q428" s="213">
        <v>0.00029</v>
      </c>
      <c r="R428" s="213">
        <f>Q428*H428</f>
        <v>0.0020300000000000001</v>
      </c>
      <c r="S428" s="213">
        <v>0</v>
      </c>
      <c r="T428" s="21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15" t="s">
        <v>172</v>
      </c>
      <c r="AT428" s="215" t="s">
        <v>169</v>
      </c>
      <c r="AU428" s="215" t="s">
        <v>111</v>
      </c>
      <c r="AY428" s="17" t="s">
        <v>112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17" t="s">
        <v>111</v>
      </c>
      <c r="BK428" s="216">
        <f>ROUND(I428*H428,2)</f>
        <v>0</v>
      </c>
      <c r="BL428" s="17" t="s">
        <v>120</v>
      </c>
      <c r="BM428" s="215" t="s">
        <v>774</v>
      </c>
    </row>
    <row r="429" s="2" customFormat="1">
      <c r="A429" s="38"/>
      <c r="B429" s="39"/>
      <c r="C429" s="40"/>
      <c r="D429" s="217" t="s">
        <v>122</v>
      </c>
      <c r="E429" s="40"/>
      <c r="F429" s="218" t="s">
        <v>773</v>
      </c>
      <c r="G429" s="40"/>
      <c r="H429" s="40"/>
      <c r="I429" s="219"/>
      <c r="J429" s="40"/>
      <c r="K429" s="40"/>
      <c r="L429" s="44"/>
      <c r="M429" s="220"/>
      <c r="N429" s="221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122</v>
      </c>
      <c r="AU429" s="17" t="s">
        <v>111</v>
      </c>
    </row>
    <row r="430" s="2" customFormat="1" ht="16.5" customHeight="1">
      <c r="A430" s="38"/>
      <c r="B430" s="39"/>
      <c r="C430" s="204" t="s">
        <v>775</v>
      </c>
      <c r="D430" s="204" t="s">
        <v>115</v>
      </c>
      <c r="E430" s="205" t="s">
        <v>776</v>
      </c>
      <c r="F430" s="206" t="s">
        <v>777</v>
      </c>
      <c r="G430" s="207" t="s">
        <v>164</v>
      </c>
      <c r="H430" s="208">
        <v>1</v>
      </c>
      <c r="I430" s="209"/>
      <c r="J430" s="210">
        <f>ROUND(I430*H430,2)</f>
        <v>0</v>
      </c>
      <c r="K430" s="206" t="s">
        <v>119</v>
      </c>
      <c r="L430" s="44"/>
      <c r="M430" s="211" t="s">
        <v>19</v>
      </c>
      <c r="N430" s="212" t="s">
        <v>42</v>
      </c>
      <c r="O430" s="84"/>
      <c r="P430" s="213">
        <f>O430*H430</f>
        <v>0</v>
      </c>
      <c r="Q430" s="213">
        <v>0</v>
      </c>
      <c r="R430" s="213">
        <f>Q430*H430</f>
        <v>0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120</v>
      </c>
      <c r="AT430" s="215" t="s">
        <v>115</v>
      </c>
      <c r="AU430" s="215" t="s">
        <v>111</v>
      </c>
      <c r="AY430" s="17" t="s">
        <v>112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111</v>
      </c>
      <c r="BK430" s="216">
        <f>ROUND(I430*H430,2)</f>
        <v>0</v>
      </c>
      <c r="BL430" s="17" t="s">
        <v>120</v>
      </c>
      <c r="BM430" s="215" t="s">
        <v>778</v>
      </c>
    </row>
    <row r="431" s="2" customFormat="1">
      <c r="A431" s="38"/>
      <c r="B431" s="39"/>
      <c r="C431" s="40"/>
      <c r="D431" s="217" t="s">
        <v>122</v>
      </c>
      <c r="E431" s="40"/>
      <c r="F431" s="218" t="s">
        <v>779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122</v>
      </c>
      <c r="AU431" s="17" t="s">
        <v>111</v>
      </c>
    </row>
    <row r="432" s="2" customFormat="1">
      <c r="A432" s="38"/>
      <c r="B432" s="39"/>
      <c r="C432" s="40"/>
      <c r="D432" s="222" t="s">
        <v>124</v>
      </c>
      <c r="E432" s="40"/>
      <c r="F432" s="223" t="s">
        <v>780</v>
      </c>
      <c r="G432" s="40"/>
      <c r="H432" s="40"/>
      <c r="I432" s="219"/>
      <c r="J432" s="40"/>
      <c r="K432" s="40"/>
      <c r="L432" s="44"/>
      <c r="M432" s="220"/>
      <c r="N432" s="221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124</v>
      </c>
      <c r="AU432" s="17" t="s">
        <v>111</v>
      </c>
    </row>
    <row r="433" s="2" customFormat="1" ht="24.15" customHeight="1">
      <c r="A433" s="38"/>
      <c r="B433" s="39"/>
      <c r="C433" s="224" t="s">
        <v>781</v>
      </c>
      <c r="D433" s="224" t="s">
        <v>169</v>
      </c>
      <c r="E433" s="225" t="s">
        <v>782</v>
      </c>
      <c r="F433" s="226" t="s">
        <v>783</v>
      </c>
      <c r="G433" s="227" t="s">
        <v>19</v>
      </c>
      <c r="H433" s="228">
        <v>1</v>
      </c>
      <c r="I433" s="229"/>
      <c r="J433" s="230">
        <f>ROUND(I433*H433,2)</f>
        <v>0</v>
      </c>
      <c r="K433" s="226" t="s">
        <v>19</v>
      </c>
      <c r="L433" s="231"/>
      <c r="M433" s="232" t="s">
        <v>19</v>
      </c>
      <c r="N433" s="233" t="s">
        <v>42</v>
      </c>
      <c r="O433" s="84"/>
      <c r="P433" s="213">
        <f>O433*H433</f>
        <v>0</v>
      </c>
      <c r="Q433" s="213">
        <v>0</v>
      </c>
      <c r="R433" s="213">
        <f>Q433*H433</f>
        <v>0</v>
      </c>
      <c r="S433" s="213">
        <v>0</v>
      </c>
      <c r="T433" s="214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15" t="s">
        <v>172</v>
      </c>
      <c r="AT433" s="215" t="s">
        <v>169</v>
      </c>
      <c r="AU433" s="215" t="s">
        <v>111</v>
      </c>
      <c r="AY433" s="17" t="s">
        <v>112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7" t="s">
        <v>111</v>
      </c>
      <c r="BK433" s="216">
        <f>ROUND(I433*H433,2)</f>
        <v>0</v>
      </c>
      <c r="BL433" s="17" t="s">
        <v>120</v>
      </c>
      <c r="BM433" s="215" t="s">
        <v>784</v>
      </c>
    </row>
    <row r="434" s="2" customFormat="1">
      <c r="A434" s="38"/>
      <c r="B434" s="39"/>
      <c r="C434" s="40"/>
      <c r="D434" s="217" t="s">
        <v>122</v>
      </c>
      <c r="E434" s="40"/>
      <c r="F434" s="218" t="s">
        <v>783</v>
      </c>
      <c r="G434" s="40"/>
      <c r="H434" s="40"/>
      <c r="I434" s="219"/>
      <c r="J434" s="40"/>
      <c r="K434" s="40"/>
      <c r="L434" s="44"/>
      <c r="M434" s="220"/>
      <c r="N434" s="221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122</v>
      </c>
      <c r="AU434" s="17" t="s">
        <v>111</v>
      </c>
    </row>
    <row r="435" s="2" customFormat="1" ht="16.5" customHeight="1">
      <c r="A435" s="38"/>
      <c r="B435" s="39"/>
      <c r="C435" s="204" t="s">
        <v>785</v>
      </c>
      <c r="D435" s="204" t="s">
        <v>115</v>
      </c>
      <c r="E435" s="205" t="s">
        <v>786</v>
      </c>
      <c r="F435" s="206" t="s">
        <v>787</v>
      </c>
      <c r="G435" s="207" t="s">
        <v>164</v>
      </c>
      <c r="H435" s="208">
        <v>1</v>
      </c>
      <c r="I435" s="209"/>
      <c r="J435" s="210">
        <f>ROUND(I435*H435,2)</f>
        <v>0</v>
      </c>
      <c r="K435" s="206" t="s">
        <v>119</v>
      </c>
      <c r="L435" s="44"/>
      <c r="M435" s="211" t="s">
        <v>19</v>
      </c>
      <c r="N435" s="212" t="s">
        <v>42</v>
      </c>
      <c r="O435" s="84"/>
      <c r="P435" s="213">
        <f>O435*H435</f>
        <v>0</v>
      </c>
      <c r="Q435" s="213">
        <v>0</v>
      </c>
      <c r="R435" s="213">
        <f>Q435*H435</f>
        <v>0</v>
      </c>
      <c r="S435" s="213">
        <v>0.02</v>
      </c>
      <c r="T435" s="214">
        <f>S435*H435</f>
        <v>0.02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120</v>
      </c>
      <c r="AT435" s="215" t="s">
        <v>115</v>
      </c>
      <c r="AU435" s="215" t="s">
        <v>111</v>
      </c>
      <c r="AY435" s="17" t="s">
        <v>112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111</v>
      </c>
      <c r="BK435" s="216">
        <f>ROUND(I435*H435,2)</f>
        <v>0</v>
      </c>
      <c r="BL435" s="17" t="s">
        <v>120</v>
      </c>
      <c r="BM435" s="215" t="s">
        <v>788</v>
      </c>
    </row>
    <row r="436" s="2" customFormat="1">
      <c r="A436" s="38"/>
      <c r="B436" s="39"/>
      <c r="C436" s="40"/>
      <c r="D436" s="217" t="s">
        <v>122</v>
      </c>
      <c r="E436" s="40"/>
      <c r="F436" s="218" t="s">
        <v>789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122</v>
      </c>
      <c r="AU436" s="17" t="s">
        <v>111</v>
      </c>
    </row>
    <row r="437" s="2" customFormat="1">
      <c r="A437" s="38"/>
      <c r="B437" s="39"/>
      <c r="C437" s="40"/>
      <c r="D437" s="222" t="s">
        <v>124</v>
      </c>
      <c r="E437" s="40"/>
      <c r="F437" s="223" t="s">
        <v>790</v>
      </c>
      <c r="G437" s="40"/>
      <c r="H437" s="40"/>
      <c r="I437" s="219"/>
      <c r="J437" s="40"/>
      <c r="K437" s="40"/>
      <c r="L437" s="44"/>
      <c r="M437" s="220"/>
      <c r="N437" s="221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124</v>
      </c>
      <c r="AU437" s="17" t="s">
        <v>111</v>
      </c>
    </row>
    <row r="438" s="2" customFormat="1" ht="16.5" customHeight="1">
      <c r="A438" s="38"/>
      <c r="B438" s="39"/>
      <c r="C438" s="204" t="s">
        <v>791</v>
      </c>
      <c r="D438" s="204" t="s">
        <v>115</v>
      </c>
      <c r="E438" s="205" t="s">
        <v>792</v>
      </c>
      <c r="F438" s="206" t="s">
        <v>793</v>
      </c>
      <c r="G438" s="207" t="s">
        <v>164</v>
      </c>
      <c r="H438" s="208">
        <v>15</v>
      </c>
      <c r="I438" s="209"/>
      <c r="J438" s="210">
        <f>ROUND(I438*H438,2)</f>
        <v>0</v>
      </c>
      <c r="K438" s="206" t="s">
        <v>119</v>
      </c>
      <c r="L438" s="44"/>
      <c r="M438" s="211" t="s">
        <v>19</v>
      </c>
      <c r="N438" s="212" t="s">
        <v>42</v>
      </c>
      <c r="O438" s="84"/>
      <c r="P438" s="213">
        <f>O438*H438</f>
        <v>0</v>
      </c>
      <c r="Q438" s="213">
        <v>0</v>
      </c>
      <c r="R438" s="213">
        <f>Q438*H438</f>
        <v>0</v>
      </c>
      <c r="S438" s="213">
        <v>0.00023000000000000001</v>
      </c>
      <c r="T438" s="214">
        <f>S438*H438</f>
        <v>0.0034499999999999999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5" t="s">
        <v>120</v>
      </c>
      <c r="AT438" s="215" t="s">
        <v>115</v>
      </c>
      <c r="AU438" s="215" t="s">
        <v>111</v>
      </c>
      <c r="AY438" s="17" t="s">
        <v>112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7" t="s">
        <v>111</v>
      </c>
      <c r="BK438" s="216">
        <f>ROUND(I438*H438,2)</f>
        <v>0</v>
      </c>
      <c r="BL438" s="17" t="s">
        <v>120</v>
      </c>
      <c r="BM438" s="215" t="s">
        <v>794</v>
      </c>
    </row>
    <row r="439" s="2" customFormat="1">
      <c r="A439" s="38"/>
      <c r="B439" s="39"/>
      <c r="C439" s="40"/>
      <c r="D439" s="217" t="s">
        <v>122</v>
      </c>
      <c r="E439" s="40"/>
      <c r="F439" s="218" t="s">
        <v>795</v>
      </c>
      <c r="G439" s="40"/>
      <c r="H439" s="40"/>
      <c r="I439" s="219"/>
      <c r="J439" s="40"/>
      <c r="K439" s="40"/>
      <c r="L439" s="44"/>
      <c r="M439" s="220"/>
      <c r="N439" s="221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122</v>
      </c>
      <c r="AU439" s="17" t="s">
        <v>111</v>
      </c>
    </row>
    <row r="440" s="2" customFormat="1">
      <c r="A440" s="38"/>
      <c r="B440" s="39"/>
      <c r="C440" s="40"/>
      <c r="D440" s="222" t="s">
        <v>124</v>
      </c>
      <c r="E440" s="40"/>
      <c r="F440" s="223" t="s">
        <v>796</v>
      </c>
      <c r="G440" s="40"/>
      <c r="H440" s="40"/>
      <c r="I440" s="219"/>
      <c r="J440" s="40"/>
      <c r="K440" s="40"/>
      <c r="L440" s="44"/>
      <c r="M440" s="220"/>
      <c r="N440" s="221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124</v>
      </c>
      <c r="AU440" s="17" t="s">
        <v>111</v>
      </c>
    </row>
    <row r="441" s="2" customFormat="1" ht="16.5" customHeight="1">
      <c r="A441" s="38"/>
      <c r="B441" s="39"/>
      <c r="C441" s="204" t="s">
        <v>797</v>
      </c>
      <c r="D441" s="204" t="s">
        <v>115</v>
      </c>
      <c r="E441" s="205" t="s">
        <v>798</v>
      </c>
      <c r="F441" s="206" t="s">
        <v>799</v>
      </c>
      <c r="G441" s="207" t="s">
        <v>164</v>
      </c>
      <c r="H441" s="208">
        <v>11</v>
      </c>
      <c r="I441" s="209"/>
      <c r="J441" s="210">
        <f>ROUND(I441*H441,2)</f>
        <v>0</v>
      </c>
      <c r="K441" s="206" t="s">
        <v>119</v>
      </c>
      <c r="L441" s="44"/>
      <c r="M441" s="211" t="s">
        <v>19</v>
      </c>
      <c r="N441" s="212" t="s">
        <v>42</v>
      </c>
      <c r="O441" s="84"/>
      <c r="P441" s="213">
        <f>O441*H441</f>
        <v>0</v>
      </c>
      <c r="Q441" s="213">
        <v>0</v>
      </c>
      <c r="R441" s="213">
        <f>Q441*H441</f>
        <v>0</v>
      </c>
      <c r="S441" s="213">
        <v>0</v>
      </c>
      <c r="T441" s="21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15" t="s">
        <v>120</v>
      </c>
      <c r="AT441" s="215" t="s">
        <v>115</v>
      </c>
      <c r="AU441" s="215" t="s">
        <v>111</v>
      </c>
      <c r="AY441" s="17" t="s">
        <v>112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7" t="s">
        <v>111</v>
      </c>
      <c r="BK441" s="216">
        <f>ROUND(I441*H441,2)</f>
        <v>0</v>
      </c>
      <c r="BL441" s="17" t="s">
        <v>120</v>
      </c>
      <c r="BM441" s="215" t="s">
        <v>800</v>
      </c>
    </row>
    <row r="442" s="2" customFormat="1">
      <c r="A442" s="38"/>
      <c r="B442" s="39"/>
      <c r="C442" s="40"/>
      <c r="D442" s="217" t="s">
        <v>122</v>
      </c>
      <c r="E442" s="40"/>
      <c r="F442" s="218" t="s">
        <v>801</v>
      </c>
      <c r="G442" s="40"/>
      <c r="H442" s="40"/>
      <c r="I442" s="219"/>
      <c r="J442" s="40"/>
      <c r="K442" s="40"/>
      <c r="L442" s="44"/>
      <c r="M442" s="220"/>
      <c r="N442" s="221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122</v>
      </c>
      <c r="AU442" s="17" t="s">
        <v>111</v>
      </c>
    </row>
    <row r="443" s="2" customFormat="1">
      <c r="A443" s="38"/>
      <c r="B443" s="39"/>
      <c r="C443" s="40"/>
      <c r="D443" s="222" t="s">
        <v>124</v>
      </c>
      <c r="E443" s="40"/>
      <c r="F443" s="223" t="s">
        <v>802</v>
      </c>
      <c r="G443" s="40"/>
      <c r="H443" s="40"/>
      <c r="I443" s="219"/>
      <c r="J443" s="40"/>
      <c r="K443" s="40"/>
      <c r="L443" s="44"/>
      <c r="M443" s="220"/>
      <c r="N443" s="22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124</v>
      </c>
      <c r="AU443" s="17" t="s">
        <v>111</v>
      </c>
    </row>
    <row r="444" s="13" customFormat="1">
      <c r="A444" s="13"/>
      <c r="B444" s="238"/>
      <c r="C444" s="239"/>
      <c r="D444" s="217" t="s">
        <v>218</v>
      </c>
      <c r="E444" s="248" t="s">
        <v>19</v>
      </c>
      <c r="F444" s="240" t="s">
        <v>803</v>
      </c>
      <c r="G444" s="239"/>
      <c r="H444" s="241">
        <v>11</v>
      </c>
      <c r="I444" s="242"/>
      <c r="J444" s="239"/>
      <c r="K444" s="239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218</v>
      </c>
      <c r="AU444" s="247" t="s">
        <v>111</v>
      </c>
      <c r="AV444" s="13" t="s">
        <v>111</v>
      </c>
      <c r="AW444" s="13" t="s">
        <v>32</v>
      </c>
      <c r="AX444" s="13" t="s">
        <v>78</v>
      </c>
      <c r="AY444" s="247" t="s">
        <v>112</v>
      </c>
    </row>
    <row r="445" s="2" customFormat="1" ht="16.5" customHeight="1">
      <c r="A445" s="38"/>
      <c r="B445" s="39"/>
      <c r="C445" s="224" t="s">
        <v>804</v>
      </c>
      <c r="D445" s="224" t="s">
        <v>169</v>
      </c>
      <c r="E445" s="225" t="s">
        <v>805</v>
      </c>
      <c r="F445" s="226" t="s">
        <v>806</v>
      </c>
      <c r="G445" s="227" t="s">
        <v>164</v>
      </c>
      <c r="H445" s="228">
        <v>11</v>
      </c>
      <c r="I445" s="229"/>
      <c r="J445" s="230">
        <f>ROUND(I445*H445,2)</f>
        <v>0</v>
      </c>
      <c r="K445" s="226" t="s">
        <v>119</v>
      </c>
      <c r="L445" s="231"/>
      <c r="M445" s="232" t="s">
        <v>19</v>
      </c>
      <c r="N445" s="233" t="s">
        <v>42</v>
      </c>
      <c r="O445" s="84"/>
      <c r="P445" s="213">
        <f>O445*H445</f>
        <v>0</v>
      </c>
      <c r="Q445" s="213">
        <v>9.0000000000000006E-05</v>
      </c>
      <c r="R445" s="213">
        <f>Q445*H445</f>
        <v>0.00098999999999999999</v>
      </c>
      <c r="S445" s="213">
        <v>0</v>
      </c>
      <c r="T445" s="21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15" t="s">
        <v>172</v>
      </c>
      <c r="AT445" s="215" t="s">
        <v>169</v>
      </c>
      <c r="AU445" s="215" t="s">
        <v>111</v>
      </c>
      <c r="AY445" s="17" t="s">
        <v>112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7" t="s">
        <v>111</v>
      </c>
      <c r="BK445" s="216">
        <f>ROUND(I445*H445,2)</f>
        <v>0</v>
      </c>
      <c r="BL445" s="17" t="s">
        <v>120</v>
      </c>
      <c r="BM445" s="215" t="s">
        <v>807</v>
      </c>
    </row>
    <row r="446" s="2" customFormat="1">
      <c r="A446" s="38"/>
      <c r="B446" s="39"/>
      <c r="C446" s="40"/>
      <c r="D446" s="217" t="s">
        <v>122</v>
      </c>
      <c r="E446" s="40"/>
      <c r="F446" s="218" t="s">
        <v>806</v>
      </c>
      <c r="G446" s="40"/>
      <c r="H446" s="40"/>
      <c r="I446" s="219"/>
      <c r="J446" s="40"/>
      <c r="K446" s="40"/>
      <c r="L446" s="44"/>
      <c r="M446" s="220"/>
      <c r="N446" s="221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122</v>
      </c>
      <c r="AU446" s="17" t="s">
        <v>111</v>
      </c>
    </row>
    <row r="447" s="2" customFormat="1" ht="16.5" customHeight="1">
      <c r="A447" s="38"/>
      <c r="B447" s="39"/>
      <c r="C447" s="204" t="s">
        <v>808</v>
      </c>
      <c r="D447" s="204" t="s">
        <v>115</v>
      </c>
      <c r="E447" s="205" t="s">
        <v>809</v>
      </c>
      <c r="F447" s="206" t="s">
        <v>810</v>
      </c>
      <c r="G447" s="207" t="s">
        <v>164</v>
      </c>
      <c r="H447" s="208">
        <v>3</v>
      </c>
      <c r="I447" s="209"/>
      <c r="J447" s="210">
        <f>ROUND(I447*H447,2)</f>
        <v>0</v>
      </c>
      <c r="K447" s="206" t="s">
        <v>119</v>
      </c>
      <c r="L447" s="44"/>
      <c r="M447" s="211" t="s">
        <v>19</v>
      </c>
      <c r="N447" s="212" t="s">
        <v>42</v>
      </c>
      <c r="O447" s="84"/>
      <c r="P447" s="213">
        <f>O447*H447</f>
        <v>0</v>
      </c>
      <c r="Q447" s="213">
        <v>0</v>
      </c>
      <c r="R447" s="213">
        <f>Q447*H447</f>
        <v>0</v>
      </c>
      <c r="S447" s="213">
        <v>0</v>
      </c>
      <c r="T447" s="21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15" t="s">
        <v>120</v>
      </c>
      <c r="AT447" s="215" t="s">
        <v>115</v>
      </c>
      <c r="AU447" s="215" t="s">
        <v>111</v>
      </c>
      <c r="AY447" s="17" t="s">
        <v>112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7" t="s">
        <v>111</v>
      </c>
      <c r="BK447" s="216">
        <f>ROUND(I447*H447,2)</f>
        <v>0</v>
      </c>
      <c r="BL447" s="17" t="s">
        <v>120</v>
      </c>
      <c r="BM447" s="215" t="s">
        <v>811</v>
      </c>
    </row>
    <row r="448" s="2" customFormat="1">
      <c r="A448" s="38"/>
      <c r="B448" s="39"/>
      <c r="C448" s="40"/>
      <c r="D448" s="217" t="s">
        <v>122</v>
      </c>
      <c r="E448" s="40"/>
      <c r="F448" s="218" t="s">
        <v>812</v>
      </c>
      <c r="G448" s="40"/>
      <c r="H448" s="40"/>
      <c r="I448" s="219"/>
      <c r="J448" s="40"/>
      <c r="K448" s="40"/>
      <c r="L448" s="44"/>
      <c r="M448" s="220"/>
      <c r="N448" s="221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122</v>
      </c>
      <c r="AU448" s="17" t="s">
        <v>111</v>
      </c>
    </row>
    <row r="449" s="2" customFormat="1">
      <c r="A449" s="38"/>
      <c r="B449" s="39"/>
      <c r="C449" s="40"/>
      <c r="D449" s="222" t="s">
        <v>124</v>
      </c>
      <c r="E449" s="40"/>
      <c r="F449" s="223" t="s">
        <v>813</v>
      </c>
      <c r="G449" s="40"/>
      <c r="H449" s="40"/>
      <c r="I449" s="219"/>
      <c r="J449" s="40"/>
      <c r="K449" s="40"/>
      <c r="L449" s="44"/>
      <c r="M449" s="220"/>
      <c r="N449" s="221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124</v>
      </c>
      <c r="AU449" s="17" t="s">
        <v>111</v>
      </c>
    </row>
    <row r="450" s="2" customFormat="1" ht="21.75" customHeight="1">
      <c r="A450" s="38"/>
      <c r="B450" s="39"/>
      <c r="C450" s="224" t="s">
        <v>814</v>
      </c>
      <c r="D450" s="224" t="s">
        <v>169</v>
      </c>
      <c r="E450" s="225" t="s">
        <v>815</v>
      </c>
      <c r="F450" s="226" t="s">
        <v>816</v>
      </c>
      <c r="G450" s="227" t="s">
        <v>164</v>
      </c>
      <c r="H450" s="228">
        <v>3</v>
      </c>
      <c r="I450" s="229"/>
      <c r="J450" s="230">
        <f>ROUND(I450*H450,2)</f>
        <v>0</v>
      </c>
      <c r="K450" s="226" t="s">
        <v>119</v>
      </c>
      <c r="L450" s="231"/>
      <c r="M450" s="232" t="s">
        <v>19</v>
      </c>
      <c r="N450" s="233" t="s">
        <v>42</v>
      </c>
      <c r="O450" s="84"/>
      <c r="P450" s="213">
        <f>O450*H450</f>
        <v>0</v>
      </c>
      <c r="Q450" s="213">
        <v>9.0000000000000006E-05</v>
      </c>
      <c r="R450" s="213">
        <f>Q450*H450</f>
        <v>0.00027</v>
      </c>
      <c r="S450" s="213">
        <v>0</v>
      </c>
      <c r="T450" s="21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5" t="s">
        <v>172</v>
      </c>
      <c r="AT450" s="215" t="s">
        <v>169</v>
      </c>
      <c r="AU450" s="215" t="s">
        <v>111</v>
      </c>
      <c r="AY450" s="17" t="s">
        <v>112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7" t="s">
        <v>111</v>
      </c>
      <c r="BK450" s="216">
        <f>ROUND(I450*H450,2)</f>
        <v>0</v>
      </c>
      <c r="BL450" s="17" t="s">
        <v>120</v>
      </c>
      <c r="BM450" s="215" t="s">
        <v>817</v>
      </c>
    </row>
    <row r="451" s="2" customFormat="1">
      <c r="A451" s="38"/>
      <c r="B451" s="39"/>
      <c r="C451" s="40"/>
      <c r="D451" s="217" t="s">
        <v>122</v>
      </c>
      <c r="E451" s="40"/>
      <c r="F451" s="218" t="s">
        <v>816</v>
      </c>
      <c r="G451" s="40"/>
      <c r="H451" s="40"/>
      <c r="I451" s="219"/>
      <c r="J451" s="40"/>
      <c r="K451" s="40"/>
      <c r="L451" s="44"/>
      <c r="M451" s="220"/>
      <c r="N451" s="221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122</v>
      </c>
      <c r="AU451" s="17" t="s">
        <v>111</v>
      </c>
    </row>
    <row r="452" s="2" customFormat="1" ht="16.5" customHeight="1">
      <c r="A452" s="38"/>
      <c r="B452" s="39"/>
      <c r="C452" s="204" t="s">
        <v>818</v>
      </c>
      <c r="D452" s="204" t="s">
        <v>115</v>
      </c>
      <c r="E452" s="205" t="s">
        <v>819</v>
      </c>
      <c r="F452" s="206" t="s">
        <v>820</v>
      </c>
      <c r="G452" s="207" t="s">
        <v>164</v>
      </c>
      <c r="H452" s="208">
        <v>1</v>
      </c>
      <c r="I452" s="209"/>
      <c r="J452" s="210">
        <f>ROUND(I452*H452,2)</f>
        <v>0</v>
      </c>
      <c r="K452" s="206" t="s">
        <v>119</v>
      </c>
      <c r="L452" s="44"/>
      <c r="M452" s="211" t="s">
        <v>19</v>
      </c>
      <c r="N452" s="212" t="s">
        <v>42</v>
      </c>
      <c r="O452" s="84"/>
      <c r="P452" s="213">
        <f>O452*H452</f>
        <v>0</v>
      </c>
      <c r="Q452" s="213">
        <v>0</v>
      </c>
      <c r="R452" s="213">
        <f>Q452*H452</f>
        <v>0</v>
      </c>
      <c r="S452" s="213">
        <v>0</v>
      </c>
      <c r="T452" s="21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5" t="s">
        <v>120</v>
      </c>
      <c r="AT452" s="215" t="s">
        <v>115</v>
      </c>
      <c r="AU452" s="215" t="s">
        <v>111</v>
      </c>
      <c r="AY452" s="17" t="s">
        <v>112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17" t="s">
        <v>111</v>
      </c>
      <c r="BK452" s="216">
        <f>ROUND(I452*H452,2)</f>
        <v>0</v>
      </c>
      <c r="BL452" s="17" t="s">
        <v>120</v>
      </c>
      <c r="BM452" s="215" t="s">
        <v>821</v>
      </c>
    </row>
    <row r="453" s="2" customFormat="1">
      <c r="A453" s="38"/>
      <c r="B453" s="39"/>
      <c r="C453" s="40"/>
      <c r="D453" s="217" t="s">
        <v>122</v>
      </c>
      <c r="E453" s="40"/>
      <c r="F453" s="218" t="s">
        <v>822</v>
      </c>
      <c r="G453" s="40"/>
      <c r="H453" s="40"/>
      <c r="I453" s="219"/>
      <c r="J453" s="40"/>
      <c r="K453" s="40"/>
      <c r="L453" s="44"/>
      <c r="M453" s="220"/>
      <c r="N453" s="22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122</v>
      </c>
      <c r="AU453" s="17" t="s">
        <v>111</v>
      </c>
    </row>
    <row r="454" s="2" customFormat="1">
      <c r="A454" s="38"/>
      <c r="B454" s="39"/>
      <c r="C454" s="40"/>
      <c r="D454" s="222" t="s">
        <v>124</v>
      </c>
      <c r="E454" s="40"/>
      <c r="F454" s="223" t="s">
        <v>823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124</v>
      </c>
      <c r="AU454" s="17" t="s">
        <v>111</v>
      </c>
    </row>
    <row r="455" s="2" customFormat="1" ht="16.5" customHeight="1">
      <c r="A455" s="38"/>
      <c r="B455" s="39"/>
      <c r="C455" s="224" t="s">
        <v>824</v>
      </c>
      <c r="D455" s="224" t="s">
        <v>169</v>
      </c>
      <c r="E455" s="225" t="s">
        <v>805</v>
      </c>
      <c r="F455" s="226" t="s">
        <v>806</v>
      </c>
      <c r="G455" s="227" t="s">
        <v>164</v>
      </c>
      <c r="H455" s="228">
        <v>1</v>
      </c>
      <c r="I455" s="229"/>
      <c r="J455" s="230">
        <f>ROUND(I455*H455,2)</f>
        <v>0</v>
      </c>
      <c r="K455" s="226" t="s">
        <v>119</v>
      </c>
      <c r="L455" s="231"/>
      <c r="M455" s="232" t="s">
        <v>19</v>
      </c>
      <c r="N455" s="233" t="s">
        <v>42</v>
      </c>
      <c r="O455" s="84"/>
      <c r="P455" s="213">
        <f>O455*H455</f>
        <v>0</v>
      </c>
      <c r="Q455" s="213">
        <v>9.0000000000000006E-05</v>
      </c>
      <c r="R455" s="213">
        <f>Q455*H455</f>
        <v>9.0000000000000006E-05</v>
      </c>
      <c r="S455" s="213">
        <v>0</v>
      </c>
      <c r="T455" s="21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5" t="s">
        <v>172</v>
      </c>
      <c r="AT455" s="215" t="s">
        <v>169</v>
      </c>
      <c r="AU455" s="215" t="s">
        <v>111</v>
      </c>
      <c r="AY455" s="17" t="s">
        <v>112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7" t="s">
        <v>111</v>
      </c>
      <c r="BK455" s="216">
        <f>ROUND(I455*H455,2)</f>
        <v>0</v>
      </c>
      <c r="BL455" s="17" t="s">
        <v>120</v>
      </c>
      <c r="BM455" s="215" t="s">
        <v>825</v>
      </c>
    </row>
    <row r="456" s="2" customFormat="1">
      <c r="A456" s="38"/>
      <c r="B456" s="39"/>
      <c r="C456" s="40"/>
      <c r="D456" s="217" t="s">
        <v>122</v>
      </c>
      <c r="E456" s="40"/>
      <c r="F456" s="218" t="s">
        <v>806</v>
      </c>
      <c r="G456" s="40"/>
      <c r="H456" s="40"/>
      <c r="I456" s="219"/>
      <c r="J456" s="40"/>
      <c r="K456" s="40"/>
      <c r="L456" s="44"/>
      <c r="M456" s="220"/>
      <c r="N456" s="22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122</v>
      </c>
      <c r="AU456" s="17" t="s">
        <v>111</v>
      </c>
    </row>
    <row r="457" s="2" customFormat="1" ht="16.5" customHeight="1">
      <c r="A457" s="38"/>
      <c r="B457" s="39"/>
      <c r="C457" s="204" t="s">
        <v>826</v>
      </c>
      <c r="D457" s="204" t="s">
        <v>115</v>
      </c>
      <c r="E457" s="205" t="s">
        <v>827</v>
      </c>
      <c r="F457" s="206" t="s">
        <v>828</v>
      </c>
      <c r="G457" s="207" t="s">
        <v>164</v>
      </c>
      <c r="H457" s="208">
        <v>1</v>
      </c>
      <c r="I457" s="209"/>
      <c r="J457" s="210">
        <f>ROUND(I457*H457,2)</f>
        <v>0</v>
      </c>
      <c r="K457" s="206" t="s">
        <v>119</v>
      </c>
      <c r="L457" s="44"/>
      <c r="M457" s="211" t="s">
        <v>19</v>
      </c>
      <c r="N457" s="212" t="s">
        <v>42</v>
      </c>
      <c r="O457" s="84"/>
      <c r="P457" s="213">
        <f>O457*H457</f>
        <v>0</v>
      </c>
      <c r="Q457" s="213">
        <v>0</v>
      </c>
      <c r="R457" s="213">
        <f>Q457*H457</f>
        <v>0</v>
      </c>
      <c r="S457" s="213">
        <v>0</v>
      </c>
      <c r="T457" s="214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15" t="s">
        <v>120</v>
      </c>
      <c r="AT457" s="215" t="s">
        <v>115</v>
      </c>
      <c r="AU457" s="215" t="s">
        <v>111</v>
      </c>
      <c r="AY457" s="17" t="s">
        <v>112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7" t="s">
        <v>111</v>
      </c>
      <c r="BK457" s="216">
        <f>ROUND(I457*H457,2)</f>
        <v>0</v>
      </c>
      <c r="BL457" s="17" t="s">
        <v>120</v>
      </c>
      <c r="BM457" s="215" t="s">
        <v>829</v>
      </c>
    </row>
    <row r="458" s="2" customFormat="1">
      <c r="A458" s="38"/>
      <c r="B458" s="39"/>
      <c r="C458" s="40"/>
      <c r="D458" s="217" t="s">
        <v>122</v>
      </c>
      <c r="E458" s="40"/>
      <c r="F458" s="218" t="s">
        <v>830</v>
      </c>
      <c r="G458" s="40"/>
      <c r="H458" s="40"/>
      <c r="I458" s="219"/>
      <c r="J458" s="40"/>
      <c r="K458" s="40"/>
      <c r="L458" s="44"/>
      <c r="M458" s="220"/>
      <c r="N458" s="221"/>
      <c r="O458" s="84"/>
      <c r="P458" s="84"/>
      <c r="Q458" s="84"/>
      <c r="R458" s="84"/>
      <c r="S458" s="84"/>
      <c r="T458" s="85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122</v>
      </c>
      <c r="AU458" s="17" t="s">
        <v>111</v>
      </c>
    </row>
    <row r="459" s="2" customFormat="1">
      <c r="A459" s="38"/>
      <c r="B459" s="39"/>
      <c r="C459" s="40"/>
      <c r="D459" s="222" t="s">
        <v>124</v>
      </c>
      <c r="E459" s="40"/>
      <c r="F459" s="223" t="s">
        <v>831</v>
      </c>
      <c r="G459" s="40"/>
      <c r="H459" s="40"/>
      <c r="I459" s="219"/>
      <c r="J459" s="40"/>
      <c r="K459" s="40"/>
      <c r="L459" s="44"/>
      <c r="M459" s="220"/>
      <c r="N459" s="221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124</v>
      </c>
      <c r="AU459" s="17" t="s">
        <v>111</v>
      </c>
    </row>
    <row r="460" s="2" customFormat="1" ht="21.75" customHeight="1">
      <c r="A460" s="38"/>
      <c r="B460" s="39"/>
      <c r="C460" s="224" t="s">
        <v>832</v>
      </c>
      <c r="D460" s="224" t="s">
        <v>169</v>
      </c>
      <c r="E460" s="225" t="s">
        <v>815</v>
      </c>
      <c r="F460" s="226" t="s">
        <v>816</v>
      </c>
      <c r="G460" s="227" t="s">
        <v>164</v>
      </c>
      <c r="H460" s="228">
        <v>1</v>
      </c>
      <c r="I460" s="229"/>
      <c r="J460" s="230">
        <f>ROUND(I460*H460,2)</f>
        <v>0</v>
      </c>
      <c r="K460" s="226" t="s">
        <v>119</v>
      </c>
      <c r="L460" s="231"/>
      <c r="M460" s="232" t="s">
        <v>19</v>
      </c>
      <c r="N460" s="233" t="s">
        <v>42</v>
      </c>
      <c r="O460" s="84"/>
      <c r="P460" s="213">
        <f>O460*H460</f>
        <v>0</v>
      </c>
      <c r="Q460" s="213">
        <v>9.0000000000000006E-05</v>
      </c>
      <c r="R460" s="213">
        <f>Q460*H460</f>
        <v>9.0000000000000006E-05</v>
      </c>
      <c r="S460" s="213">
        <v>0</v>
      </c>
      <c r="T460" s="214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15" t="s">
        <v>172</v>
      </c>
      <c r="AT460" s="215" t="s">
        <v>169</v>
      </c>
      <c r="AU460" s="215" t="s">
        <v>111</v>
      </c>
      <c r="AY460" s="17" t="s">
        <v>112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7" t="s">
        <v>111</v>
      </c>
      <c r="BK460" s="216">
        <f>ROUND(I460*H460,2)</f>
        <v>0</v>
      </c>
      <c r="BL460" s="17" t="s">
        <v>120</v>
      </c>
      <c r="BM460" s="215" t="s">
        <v>833</v>
      </c>
    </row>
    <row r="461" s="2" customFormat="1">
      <c r="A461" s="38"/>
      <c r="B461" s="39"/>
      <c r="C461" s="40"/>
      <c r="D461" s="217" t="s">
        <v>122</v>
      </c>
      <c r="E461" s="40"/>
      <c r="F461" s="218" t="s">
        <v>816</v>
      </c>
      <c r="G461" s="40"/>
      <c r="H461" s="40"/>
      <c r="I461" s="219"/>
      <c r="J461" s="40"/>
      <c r="K461" s="40"/>
      <c r="L461" s="44"/>
      <c r="M461" s="220"/>
      <c r="N461" s="221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122</v>
      </c>
      <c r="AU461" s="17" t="s">
        <v>111</v>
      </c>
    </row>
    <row r="462" s="2" customFormat="1" ht="21.75" customHeight="1">
      <c r="A462" s="38"/>
      <c r="B462" s="39"/>
      <c r="C462" s="204" t="s">
        <v>834</v>
      </c>
      <c r="D462" s="204" t="s">
        <v>115</v>
      </c>
      <c r="E462" s="205" t="s">
        <v>835</v>
      </c>
      <c r="F462" s="206" t="s">
        <v>836</v>
      </c>
      <c r="G462" s="207" t="s">
        <v>164</v>
      </c>
      <c r="H462" s="208">
        <v>15</v>
      </c>
      <c r="I462" s="209"/>
      <c r="J462" s="210">
        <f>ROUND(I462*H462,2)</f>
        <v>0</v>
      </c>
      <c r="K462" s="206" t="s">
        <v>119</v>
      </c>
      <c r="L462" s="44"/>
      <c r="M462" s="211" t="s">
        <v>19</v>
      </c>
      <c r="N462" s="212" t="s">
        <v>42</v>
      </c>
      <c r="O462" s="84"/>
      <c r="P462" s="213">
        <f>O462*H462</f>
        <v>0</v>
      </c>
      <c r="Q462" s="213">
        <v>0</v>
      </c>
      <c r="R462" s="213">
        <f>Q462*H462</f>
        <v>0</v>
      </c>
      <c r="S462" s="213">
        <v>4.8000000000000001E-05</v>
      </c>
      <c r="T462" s="214">
        <f>S462*H462</f>
        <v>0.00072000000000000005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5" t="s">
        <v>120</v>
      </c>
      <c r="AT462" s="215" t="s">
        <v>115</v>
      </c>
      <c r="AU462" s="215" t="s">
        <v>111</v>
      </c>
      <c r="AY462" s="17" t="s">
        <v>112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7" t="s">
        <v>111</v>
      </c>
      <c r="BK462" s="216">
        <f>ROUND(I462*H462,2)</f>
        <v>0</v>
      </c>
      <c r="BL462" s="17" t="s">
        <v>120</v>
      </c>
      <c r="BM462" s="215" t="s">
        <v>837</v>
      </c>
    </row>
    <row r="463" s="2" customFormat="1">
      <c r="A463" s="38"/>
      <c r="B463" s="39"/>
      <c r="C463" s="40"/>
      <c r="D463" s="217" t="s">
        <v>122</v>
      </c>
      <c r="E463" s="40"/>
      <c r="F463" s="218" t="s">
        <v>838</v>
      </c>
      <c r="G463" s="40"/>
      <c r="H463" s="40"/>
      <c r="I463" s="219"/>
      <c r="J463" s="40"/>
      <c r="K463" s="40"/>
      <c r="L463" s="44"/>
      <c r="M463" s="220"/>
      <c r="N463" s="221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122</v>
      </c>
      <c r="AU463" s="17" t="s">
        <v>111</v>
      </c>
    </row>
    <row r="464" s="2" customFormat="1">
      <c r="A464" s="38"/>
      <c r="B464" s="39"/>
      <c r="C464" s="40"/>
      <c r="D464" s="222" t="s">
        <v>124</v>
      </c>
      <c r="E464" s="40"/>
      <c r="F464" s="223" t="s">
        <v>839</v>
      </c>
      <c r="G464" s="40"/>
      <c r="H464" s="40"/>
      <c r="I464" s="219"/>
      <c r="J464" s="40"/>
      <c r="K464" s="40"/>
      <c r="L464" s="44"/>
      <c r="M464" s="220"/>
      <c r="N464" s="221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124</v>
      </c>
      <c r="AU464" s="17" t="s">
        <v>111</v>
      </c>
    </row>
    <row r="465" s="2" customFormat="1" ht="21.75" customHeight="1">
      <c r="A465" s="38"/>
      <c r="B465" s="39"/>
      <c r="C465" s="204" t="s">
        <v>840</v>
      </c>
      <c r="D465" s="204" t="s">
        <v>115</v>
      </c>
      <c r="E465" s="205" t="s">
        <v>841</v>
      </c>
      <c r="F465" s="206" t="s">
        <v>842</v>
      </c>
      <c r="G465" s="207" t="s">
        <v>164</v>
      </c>
      <c r="H465" s="208">
        <v>35</v>
      </c>
      <c r="I465" s="209"/>
      <c r="J465" s="210">
        <f>ROUND(I465*H465,2)</f>
        <v>0</v>
      </c>
      <c r="K465" s="206" t="s">
        <v>119</v>
      </c>
      <c r="L465" s="44"/>
      <c r="M465" s="211" t="s">
        <v>19</v>
      </c>
      <c r="N465" s="212" t="s">
        <v>42</v>
      </c>
      <c r="O465" s="84"/>
      <c r="P465" s="213">
        <f>O465*H465</f>
        <v>0</v>
      </c>
      <c r="Q465" s="213">
        <v>0</v>
      </c>
      <c r="R465" s="213">
        <f>Q465*H465</f>
        <v>0</v>
      </c>
      <c r="S465" s="213">
        <v>0</v>
      </c>
      <c r="T465" s="21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5" t="s">
        <v>120</v>
      </c>
      <c r="AT465" s="215" t="s">
        <v>115</v>
      </c>
      <c r="AU465" s="215" t="s">
        <v>111</v>
      </c>
      <c r="AY465" s="17" t="s">
        <v>112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111</v>
      </c>
      <c r="BK465" s="216">
        <f>ROUND(I465*H465,2)</f>
        <v>0</v>
      </c>
      <c r="BL465" s="17" t="s">
        <v>120</v>
      </c>
      <c r="BM465" s="215" t="s">
        <v>843</v>
      </c>
    </row>
    <row r="466" s="2" customFormat="1">
      <c r="A466" s="38"/>
      <c r="B466" s="39"/>
      <c r="C466" s="40"/>
      <c r="D466" s="217" t="s">
        <v>122</v>
      </c>
      <c r="E466" s="40"/>
      <c r="F466" s="218" t="s">
        <v>844</v>
      </c>
      <c r="G466" s="40"/>
      <c r="H466" s="40"/>
      <c r="I466" s="219"/>
      <c r="J466" s="40"/>
      <c r="K466" s="40"/>
      <c r="L466" s="44"/>
      <c r="M466" s="220"/>
      <c r="N466" s="22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122</v>
      </c>
      <c r="AU466" s="17" t="s">
        <v>111</v>
      </c>
    </row>
    <row r="467" s="2" customFormat="1">
      <c r="A467" s="38"/>
      <c r="B467" s="39"/>
      <c r="C467" s="40"/>
      <c r="D467" s="222" t="s">
        <v>124</v>
      </c>
      <c r="E467" s="40"/>
      <c r="F467" s="223" t="s">
        <v>845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124</v>
      </c>
      <c r="AU467" s="17" t="s">
        <v>111</v>
      </c>
    </row>
    <row r="468" s="2" customFormat="1" ht="16.5" customHeight="1">
      <c r="A468" s="38"/>
      <c r="B468" s="39"/>
      <c r="C468" s="224" t="s">
        <v>846</v>
      </c>
      <c r="D468" s="224" t="s">
        <v>169</v>
      </c>
      <c r="E468" s="225" t="s">
        <v>847</v>
      </c>
      <c r="F468" s="226" t="s">
        <v>848</v>
      </c>
      <c r="G468" s="227" t="s">
        <v>164</v>
      </c>
      <c r="H468" s="228">
        <v>35</v>
      </c>
      <c r="I468" s="229"/>
      <c r="J468" s="230">
        <f>ROUND(I468*H468,2)</f>
        <v>0</v>
      </c>
      <c r="K468" s="226" t="s">
        <v>119</v>
      </c>
      <c r="L468" s="231"/>
      <c r="M468" s="232" t="s">
        <v>19</v>
      </c>
      <c r="N468" s="233" t="s">
        <v>42</v>
      </c>
      <c r="O468" s="84"/>
      <c r="P468" s="213">
        <f>O468*H468</f>
        <v>0</v>
      </c>
      <c r="Q468" s="213">
        <v>6.0000000000000002E-05</v>
      </c>
      <c r="R468" s="213">
        <f>Q468*H468</f>
        <v>0.0020999999999999999</v>
      </c>
      <c r="S468" s="213">
        <v>0</v>
      </c>
      <c r="T468" s="21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15" t="s">
        <v>172</v>
      </c>
      <c r="AT468" s="215" t="s">
        <v>169</v>
      </c>
      <c r="AU468" s="215" t="s">
        <v>111</v>
      </c>
      <c r="AY468" s="17" t="s">
        <v>112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7" t="s">
        <v>111</v>
      </c>
      <c r="BK468" s="216">
        <f>ROUND(I468*H468,2)</f>
        <v>0</v>
      </c>
      <c r="BL468" s="17" t="s">
        <v>120</v>
      </c>
      <c r="BM468" s="215" t="s">
        <v>849</v>
      </c>
    </row>
    <row r="469" s="2" customFormat="1">
      <c r="A469" s="38"/>
      <c r="B469" s="39"/>
      <c r="C469" s="40"/>
      <c r="D469" s="217" t="s">
        <v>122</v>
      </c>
      <c r="E469" s="40"/>
      <c r="F469" s="218" t="s">
        <v>848</v>
      </c>
      <c r="G469" s="40"/>
      <c r="H469" s="40"/>
      <c r="I469" s="219"/>
      <c r="J469" s="40"/>
      <c r="K469" s="40"/>
      <c r="L469" s="44"/>
      <c r="M469" s="220"/>
      <c r="N469" s="221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122</v>
      </c>
      <c r="AU469" s="17" t="s">
        <v>111</v>
      </c>
    </row>
    <row r="470" s="2" customFormat="1" ht="21.75" customHeight="1">
      <c r="A470" s="38"/>
      <c r="B470" s="39"/>
      <c r="C470" s="204" t="s">
        <v>850</v>
      </c>
      <c r="D470" s="204" t="s">
        <v>115</v>
      </c>
      <c r="E470" s="205" t="s">
        <v>851</v>
      </c>
      <c r="F470" s="206" t="s">
        <v>852</v>
      </c>
      <c r="G470" s="207" t="s">
        <v>164</v>
      </c>
      <c r="H470" s="208">
        <v>2</v>
      </c>
      <c r="I470" s="209"/>
      <c r="J470" s="210">
        <f>ROUND(I470*H470,2)</f>
        <v>0</v>
      </c>
      <c r="K470" s="206" t="s">
        <v>119</v>
      </c>
      <c r="L470" s="44"/>
      <c r="M470" s="211" t="s">
        <v>19</v>
      </c>
      <c r="N470" s="212" t="s">
        <v>42</v>
      </c>
      <c r="O470" s="84"/>
      <c r="P470" s="213">
        <f>O470*H470</f>
        <v>0</v>
      </c>
      <c r="Q470" s="213">
        <v>0</v>
      </c>
      <c r="R470" s="213">
        <f>Q470*H470</f>
        <v>0</v>
      </c>
      <c r="S470" s="213">
        <v>0</v>
      </c>
      <c r="T470" s="214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15" t="s">
        <v>120</v>
      </c>
      <c r="AT470" s="215" t="s">
        <v>115</v>
      </c>
      <c r="AU470" s="215" t="s">
        <v>111</v>
      </c>
      <c r="AY470" s="17" t="s">
        <v>112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17" t="s">
        <v>111</v>
      </c>
      <c r="BK470" s="216">
        <f>ROUND(I470*H470,2)</f>
        <v>0</v>
      </c>
      <c r="BL470" s="17" t="s">
        <v>120</v>
      </c>
      <c r="BM470" s="215" t="s">
        <v>853</v>
      </c>
    </row>
    <row r="471" s="2" customFormat="1">
      <c r="A471" s="38"/>
      <c r="B471" s="39"/>
      <c r="C471" s="40"/>
      <c r="D471" s="217" t="s">
        <v>122</v>
      </c>
      <c r="E471" s="40"/>
      <c r="F471" s="218" t="s">
        <v>854</v>
      </c>
      <c r="G471" s="40"/>
      <c r="H471" s="40"/>
      <c r="I471" s="219"/>
      <c r="J471" s="40"/>
      <c r="K471" s="40"/>
      <c r="L471" s="44"/>
      <c r="M471" s="220"/>
      <c r="N471" s="221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122</v>
      </c>
      <c r="AU471" s="17" t="s">
        <v>111</v>
      </c>
    </row>
    <row r="472" s="2" customFormat="1">
      <c r="A472" s="38"/>
      <c r="B472" s="39"/>
      <c r="C472" s="40"/>
      <c r="D472" s="222" t="s">
        <v>124</v>
      </c>
      <c r="E472" s="40"/>
      <c r="F472" s="223" t="s">
        <v>855</v>
      </c>
      <c r="G472" s="40"/>
      <c r="H472" s="40"/>
      <c r="I472" s="219"/>
      <c r="J472" s="40"/>
      <c r="K472" s="40"/>
      <c r="L472" s="44"/>
      <c r="M472" s="220"/>
      <c r="N472" s="221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124</v>
      </c>
      <c r="AU472" s="17" t="s">
        <v>111</v>
      </c>
    </row>
    <row r="473" s="2" customFormat="1" ht="16.5" customHeight="1">
      <c r="A473" s="38"/>
      <c r="B473" s="39"/>
      <c r="C473" s="224" t="s">
        <v>856</v>
      </c>
      <c r="D473" s="224" t="s">
        <v>169</v>
      </c>
      <c r="E473" s="225" t="s">
        <v>857</v>
      </c>
      <c r="F473" s="226" t="s">
        <v>858</v>
      </c>
      <c r="G473" s="227" t="s">
        <v>164</v>
      </c>
      <c r="H473" s="228">
        <v>2</v>
      </c>
      <c r="I473" s="229"/>
      <c r="J473" s="230">
        <f>ROUND(I473*H473,2)</f>
        <v>0</v>
      </c>
      <c r="K473" s="226" t="s">
        <v>119</v>
      </c>
      <c r="L473" s="231"/>
      <c r="M473" s="232" t="s">
        <v>19</v>
      </c>
      <c r="N473" s="233" t="s">
        <v>42</v>
      </c>
      <c r="O473" s="84"/>
      <c r="P473" s="213">
        <f>O473*H473</f>
        <v>0</v>
      </c>
      <c r="Q473" s="213">
        <v>0.00019000000000000001</v>
      </c>
      <c r="R473" s="213">
        <f>Q473*H473</f>
        <v>0.00038000000000000002</v>
      </c>
      <c r="S473" s="213">
        <v>0</v>
      </c>
      <c r="T473" s="21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5" t="s">
        <v>172</v>
      </c>
      <c r="AT473" s="215" t="s">
        <v>169</v>
      </c>
      <c r="AU473" s="215" t="s">
        <v>111</v>
      </c>
      <c r="AY473" s="17" t="s">
        <v>112</v>
      </c>
      <c r="BE473" s="216">
        <f>IF(N473="základní",J473,0)</f>
        <v>0</v>
      </c>
      <c r="BF473" s="216">
        <f>IF(N473="snížená",J473,0)</f>
        <v>0</v>
      </c>
      <c r="BG473" s="216">
        <f>IF(N473="zákl. přenesená",J473,0)</f>
        <v>0</v>
      </c>
      <c r="BH473" s="216">
        <f>IF(N473="sníž. přenesená",J473,0)</f>
        <v>0</v>
      </c>
      <c r="BI473" s="216">
        <f>IF(N473="nulová",J473,0)</f>
        <v>0</v>
      </c>
      <c r="BJ473" s="17" t="s">
        <v>111</v>
      </c>
      <c r="BK473" s="216">
        <f>ROUND(I473*H473,2)</f>
        <v>0</v>
      </c>
      <c r="BL473" s="17" t="s">
        <v>120</v>
      </c>
      <c r="BM473" s="215" t="s">
        <v>859</v>
      </c>
    </row>
    <row r="474" s="2" customFormat="1">
      <c r="A474" s="38"/>
      <c r="B474" s="39"/>
      <c r="C474" s="40"/>
      <c r="D474" s="217" t="s">
        <v>122</v>
      </c>
      <c r="E474" s="40"/>
      <c r="F474" s="218" t="s">
        <v>858</v>
      </c>
      <c r="G474" s="40"/>
      <c r="H474" s="40"/>
      <c r="I474" s="219"/>
      <c r="J474" s="40"/>
      <c r="K474" s="40"/>
      <c r="L474" s="44"/>
      <c r="M474" s="220"/>
      <c r="N474" s="221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122</v>
      </c>
      <c r="AU474" s="17" t="s">
        <v>111</v>
      </c>
    </row>
    <row r="475" s="2" customFormat="1" ht="16.5" customHeight="1">
      <c r="A475" s="38"/>
      <c r="B475" s="39"/>
      <c r="C475" s="204" t="s">
        <v>860</v>
      </c>
      <c r="D475" s="204" t="s">
        <v>115</v>
      </c>
      <c r="E475" s="205" t="s">
        <v>861</v>
      </c>
      <c r="F475" s="206" t="s">
        <v>862</v>
      </c>
      <c r="G475" s="207" t="s">
        <v>164</v>
      </c>
      <c r="H475" s="208">
        <v>8</v>
      </c>
      <c r="I475" s="209"/>
      <c r="J475" s="210">
        <f>ROUND(I475*H475,2)</f>
        <v>0</v>
      </c>
      <c r="K475" s="206" t="s">
        <v>119</v>
      </c>
      <c r="L475" s="44"/>
      <c r="M475" s="211" t="s">
        <v>19</v>
      </c>
      <c r="N475" s="212" t="s">
        <v>42</v>
      </c>
      <c r="O475" s="84"/>
      <c r="P475" s="213">
        <f>O475*H475</f>
        <v>0</v>
      </c>
      <c r="Q475" s="213">
        <v>0</v>
      </c>
      <c r="R475" s="213">
        <f>Q475*H475</f>
        <v>0</v>
      </c>
      <c r="S475" s="213">
        <v>0</v>
      </c>
      <c r="T475" s="21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15" t="s">
        <v>120</v>
      </c>
      <c r="AT475" s="215" t="s">
        <v>115</v>
      </c>
      <c r="AU475" s="215" t="s">
        <v>111</v>
      </c>
      <c r="AY475" s="17" t="s">
        <v>112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7" t="s">
        <v>111</v>
      </c>
      <c r="BK475" s="216">
        <f>ROUND(I475*H475,2)</f>
        <v>0</v>
      </c>
      <c r="BL475" s="17" t="s">
        <v>120</v>
      </c>
      <c r="BM475" s="215" t="s">
        <v>863</v>
      </c>
    </row>
    <row r="476" s="2" customFormat="1">
      <c r="A476" s="38"/>
      <c r="B476" s="39"/>
      <c r="C476" s="40"/>
      <c r="D476" s="217" t="s">
        <v>122</v>
      </c>
      <c r="E476" s="40"/>
      <c r="F476" s="218" t="s">
        <v>864</v>
      </c>
      <c r="G476" s="40"/>
      <c r="H476" s="40"/>
      <c r="I476" s="219"/>
      <c r="J476" s="40"/>
      <c r="K476" s="40"/>
      <c r="L476" s="44"/>
      <c r="M476" s="220"/>
      <c r="N476" s="221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122</v>
      </c>
      <c r="AU476" s="17" t="s">
        <v>111</v>
      </c>
    </row>
    <row r="477" s="2" customFormat="1">
      <c r="A477" s="38"/>
      <c r="B477" s="39"/>
      <c r="C477" s="40"/>
      <c r="D477" s="222" t="s">
        <v>124</v>
      </c>
      <c r="E477" s="40"/>
      <c r="F477" s="223" t="s">
        <v>865</v>
      </c>
      <c r="G477" s="40"/>
      <c r="H477" s="40"/>
      <c r="I477" s="219"/>
      <c r="J477" s="40"/>
      <c r="K477" s="40"/>
      <c r="L477" s="44"/>
      <c r="M477" s="220"/>
      <c r="N477" s="221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124</v>
      </c>
      <c r="AU477" s="17" t="s">
        <v>111</v>
      </c>
    </row>
    <row r="478" s="2" customFormat="1" ht="16.5" customHeight="1">
      <c r="A478" s="38"/>
      <c r="B478" s="39"/>
      <c r="C478" s="224" t="s">
        <v>866</v>
      </c>
      <c r="D478" s="224" t="s">
        <v>169</v>
      </c>
      <c r="E478" s="225" t="s">
        <v>867</v>
      </c>
      <c r="F478" s="226" t="s">
        <v>868</v>
      </c>
      <c r="G478" s="227" t="s">
        <v>164</v>
      </c>
      <c r="H478" s="228">
        <v>8</v>
      </c>
      <c r="I478" s="229"/>
      <c r="J478" s="230">
        <f>ROUND(I478*H478,2)</f>
        <v>0</v>
      </c>
      <c r="K478" s="226" t="s">
        <v>119</v>
      </c>
      <c r="L478" s="231"/>
      <c r="M478" s="232" t="s">
        <v>19</v>
      </c>
      <c r="N478" s="233" t="s">
        <v>42</v>
      </c>
      <c r="O478" s="84"/>
      <c r="P478" s="213">
        <f>O478*H478</f>
        <v>0</v>
      </c>
      <c r="Q478" s="213">
        <v>0.00021000000000000001</v>
      </c>
      <c r="R478" s="213">
        <f>Q478*H478</f>
        <v>0.0016800000000000001</v>
      </c>
      <c r="S478" s="213">
        <v>0</v>
      </c>
      <c r="T478" s="21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15" t="s">
        <v>172</v>
      </c>
      <c r="AT478" s="215" t="s">
        <v>169</v>
      </c>
      <c r="AU478" s="215" t="s">
        <v>111</v>
      </c>
      <c r="AY478" s="17" t="s">
        <v>112</v>
      </c>
      <c r="BE478" s="216">
        <f>IF(N478="základní",J478,0)</f>
        <v>0</v>
      </c>
      <c r="BF478" s="216">
        <f>IF(N478="snížená",J478,0)</f>
        <v>0</v>
      </c>
      <c r="BG478" s="216">
        <f>IF(N478="zákl. přenesená",J478,0)</f>
        <v>0</v>
      </c>
      <c r="BH478" s="216">
        <f>IF(N478="sníž. přenesená",J478,0)</f>
        <v>0</v>
      </c>
      <c r="BI478" s="216">
        <f>IF(N478="nulová",J478,0)</f>
        <v>0</v>
      </c>
      <c r="BJ478" s="17" t="s">
        <v>111</v>
      </c>
      <c r="BK478" s="216">
        <f>ROUND(I478*H478,2)</f>
        <v>0</v>
      </c>
      <c r="BL478" s="17" t="s">
        <v>120</v>
      </c>
      <c r="BM478" s="215" t="s">
        <v>869</v>
      </c>
    </row>
    <row r="479" s="2" customFormat="1">
      <c r="A479" s="38"/>
      <c r="B479" s="39"/>
      <c r="C479" s="40"/>
      <c r="D479" s="217" t="s">
        <v>122</v>
      </c>
      <c r="E479" s="40"/>
      <c r="F479" s="218" t="s">
        <v>868</v>
      </c>
      <c r="G479" s="40"/>
      <c r="H479" s="40"/>
      <c r="I479" s="219"/>
      <c r="J479" s="40"/>
      <c r="K479" s="40"/>
      <c r="L479" s="44"/>
      <c r="M479" s="220"/>
      <c r="N479" s="221"/>
      <c r="O479" s="84"/>
      <c r="P479" s="84"/>
      <c r="Q479" s="84"/>
      <c r="R479" s="84"/>
      <c r="S479" s="84"/>
      <c r="T479" s="85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122</v>
      </c>
      <c r="AU479" s="17" t="s">
        <v>111</v>
      </c>
    </row>
    <row r="480" s="2" customFormat="1" ht="24.15" customHeight="1">
      <c r="A480" s="38"/>
      <c r="B480" s="39"/>
      <c r="C480" s="204" t="s">
        <v>870</v>
      </c>
      <c r="D480" s="204" t="s">
        <v>115</v>
      </c>
      <c r="E480" s="205" t="s">
        <v>871</v>
      </c>
      <c r="F480" s="206" t="s">
        <v>872</v>
      </c>
      <c r="G480" s="207" t="s">
        <v>164</v>
      </c>
      <c r="H480" s="208">
        <v>20</v>
      </c>
      <c r="I480" s="209"/>
      <c r="J480" s="210">
        <f>ROUND(I480*H480,2)</f>
        <v>0</v>
      </c>
      <c r="K480" s="206" t="s">
        <v>119</v>
      </c>
      <c r="L480" s="44"/>
      <c r="M480" s="211" t="s">
        <v>19</v>
      </c>
      <c r="N480" s="212" t="s">
        <v>42</v>
      </c>
      <c r="O480" s="84"/>
      <c r="P480" s="213">
        <f>O480*H480</f>
        <v>0</v>
      </c>
      <c r="Q480" s="213">
        <v>0</v>
      </c>
      <c r="R480" s="213">
        <f>Q480*H480</f>
        <v>0</v>
      </c>
      <c r="S480" s="213">
        <v>4.8000000000000001E-05</v>
      </c>
      <c r="T480" s="214">
        <f>S480*H480</f>
        <v>0.00096000000000000002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15" t="s">
        <v>120</v>
      </c>
      <c r="AT480" s="215" t="s">
        <v>115</v>
      </c>
      <c r="AU480" s="215" t="s">
        <v>111</v>
      </c>
      <c r="AY480" s="17" t="s">
        <v>112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17" t="s">
        <v>111</v>
      </c>
      <c r="BK480" s="216">
        <f>ROUND(I480*H480,2)</f>
        <v>0</v>
      </c>
      <c r="BL480" s="17" t="s">
        <v>120</v>
      </c>
      <c r="BM480" s="215" t="s">
        <v>873</v>
      </c>
    </row>
    <row r="481" s="2" customFormat="1">
      <c r="A481" s="38"/>
      <c r="B481" s="39"/>
      <c r="C481" s="40"/>
      <c r="D481" s="217" t="s">
        <v>122</v>
      </c>
      <c r="E481" s="40"/>
      <c r="F481" s="218" t="s">
        <v>874</v>
      </c>
      <c r="G481" s="40"/>
      <c r="H481" s="40"/>
      <c r="I481" s="219"/>
      <c r="J481" s="40"/>
      <c r="K481" s="40"/>
      <c r="L481" s="44"/>
      <c r="M481" s="220"/>
      <c r="N481" s="221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122</v>
      </c>
      <c r="AU481" s="17" t="s">
        <v>111</v>
      </c>
    </row>
    <row r="482" s="2" customFormat="1">
      <c r="A482" s="38"/>
      <c r="B482" s="39"/>
      <c r="C482" s="40"/>
      <c r="D482" s="222" t="s">
        <v>124</v>
      </c>
      <c r="E482" s="40"/>
      <c r="F482" s="223" t="s">
        <v>875</v>
      </c>
      <c r="G482" s="40"/>
      <c r="H482" s="40"/>
      <c r="I482" s="219"/>
      <c r="J482" s="40"/>
      <c r="K482" s="40"/>
      <c r="L482" s="44"/>
      <c r="M482" s="220"/>
      <c r="N482" s="221"/>
      <c r="O482" s="84"/>
      <c r="P482" s="84"/>
      <c r="Q482" s="84"/>
      <c r="R482" s="84"/>
      <c r="S482" s="84"/>
      <c r="T482" s="85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124</v>
      </c>
      <c r="AU482" s="17" t="s">
        <v>111</v>
      </c>
    </row>
    <row r="483" s="2" customFormat="1" ht="16.5" customHeight="1">
      <c r="A483" s="38"/>
      <c r="B483" s="39"/>
      <c r="C483" s="204" t="s">
        <v>876</v>
      </c>
      <c r="D483" s="204" t="s">
        <v>115</v>
      </c>
      <c r="E483" s="205" t="s">
        <v>877</v>
      </c>
      <c r="F483" s="206" t="s">
        <v>878</v>
      </c>
      <c r="G483" s="207" t="s">
        <v>164</v>
      </c>
      <c r="H483" s="208">
        <v>3</v>
      </c>
      <c r="I483" s="209"/>
      <c r="J483" s="210">
        <f>ROUND(I483*H483,2)</f>
        <v>0</v>
      </c>
      <c r="K483" s="206" t="s">
        <v>119</v>
      </c>
      <c r="L483" s="44"/>
      <c r="M483" s="211" t="s">
        <v>19</v>
      </c>
      <c r="N483" s="212" t="s">
        <v>42</v>
      </c>
      <c r="O483" s="84"/>
      <c r="P483" s="213">
        <f>O483*H483</f>
        <v>0</v>
      </c>
      <c r="Q483" s="213">
        <v>0</v>
      </c>
      <c r="R483" s="213">
        <f>Q483*H483</f>
        <v>0</v>
      </c>
      <c r="S483" s="213">
        <v>0</v>
      </c>
      <c r="T483" s="214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5" t="s">
        <v>120</v>
      </c>
      <c r="AT483" s="215" t="s">
        <v>115</v>
      </c>
      <c r="AU483" s="215" t="s">
        <v>111</v>
      </c>
      <c r="AY483" s="17" t="s">
        <v>112</v>
      </c>
      <c r="BE483" s="216">
        <f>IF(N483="základní",J483,0)</f>
        <v>0</v>
      </c>
      <c r="BF483" s="216">
        <f>IF(N483="snížená",J483,0)</f>
        <v>0</v>
      </c>
      <c r="BG483" s="216">
        <f>IF(N483="zákl. přenesená",J483,0)</f>
        <v>0</v>
      </c>
      <c r="BH483" s="216">
        <f>IF(N483="sníž. přenesená",J483,0)</f>
        <v>0</v>
      </c>
      <c r="BI483" s="216">
        <f>IF(N483="nulová",J483,0)</f>
        <v>0</v>
      </c>
      <c r="BJ483" s="17" t="s">
        <v>111</v>
      </c>
      <c r="BK483" s="216">
        <f>ROUND(I483*H483,2)</f>
        <v>0</v>
      </c>
      <c r="BL483" s="17" t="s">
        <v>120</v>
      </c>
      <c r="BM483" s="215" t="s">
        <v>879</v>
      </c>
    </row>
    <row r="484" s="2" customFormat="1">
      <c r="A484" s="38"/>
      <c r="B484" s="39"/>
      <c r="C484" s="40"/>
      <c r="D484" s="217" t="s">
        <v>122</v>
      </c>
      <c r="E484" s="40"/>
      <c r="F484" s="218" t="s">
        <v>880</v>
      </c>
      <c r="G484" s="40"/>
      <c r="H484" s="40"/>
      <c r="I484" s="219"/>
      <c r="J484" s="40"/>
      <c r="K484" s="40"/>
      <c r="L484" s="44"/>
      <c r="M484" s="220"/>
      <c r="N484" s="221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122</v>
      </c>
      <c r="AU484" s="17" t="s">
        <v>111</v>
      </c>
    </row>
    <row r="485" s="2" customFormat="1">
      <c r="A485" s="38"/>
      <c r="B485" s="39"/>
      <c r="C485" s="40"/>
      <c r="D485" s="222" t="s">
        <v>124</v>
      </c>
      <c r="E485" s="40"/>
      <c r="F485" s="223" t="s">
        <v>881</v>
      </c>
      <c r="G485" s="40"/>
      <c r="H485" s="40"/>
      <c r="I485" s="219"/>
      <c r="J485" s="40"/>
      <c r="K485" s="40"/>
      <c r="L485" s="44"/>
      <c r="M485" s="220"/>
      <c r="N485" s="221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124</v>
      </c>
      <c r="AU485" s="17" t="s">
        <v>111</v>
      </c>
    </row>
    <row r="486" s="2" customFormat="1" ht="16.5" customHeight="1">
      <c r="A486" s="38"/>
      <c r="B486" s="39"/>
      <c r="C486" s="224" t="s">
        <v>882</v>
      </c>
      <c r="D486" s="224" t="s">
        <v>169</v>
      </c>
      <c r="E486" s="225" t="s">
        <v>883</v>
      </c>
      <c r="F486" s="226" t="s">
        <v>884</v>
      </c>
      <c r="G486" s="227" t="s">
        <v>164</v>
      </c>
      <c r="H486" s="228">
        <v>3</v>
      </c>
      <c r="I486" s="229"/>
      <c r="J486" s="230">
        <f>ROUND(I486*H486,2)</f>
        <v>0</v>
      </c>
      <c r="K486" s="226" t="s">
        <v>19</v>
      </c>
      <c r="L486" s="231"/>
      <c r="M486" s="232" t="s">
        <v>19</v>
      </c>
      <c r="N486" s="233" t="s">
        <v>42</v>
      </c>
      <c r="O486" s="84"/>
      <c r="P486" s="213">
        <f>O486*H486</f>
        <v>0</v>
      </c>
      <c r="Q486" s="213">
        <v>0</v>
      </c>
      <c r="R486" s="213">
        <f>Q486*H486</f>
        <v>0</v>
      </c>
      <c r="S486" s="213">
        <v>0</v>
      </c>
      <c r="T486" s="214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15" t="s">
        <v>172</v>
      </c>
      <c r="AT486" s="215" t="s">
        <v>169</v>
      </c>
      <c r="AU486" s="215" t="s">
        <v>111</v>
      </c>
      <c r="AY486" s="17" t="s">
        <v>112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7" t="s">
        <v>111</v>
      </c>
      <c r="BK486" s="216">
        <f>ROUND(I486*H486,2)</f>
        <v>0</v>
      </c>
      <c r="BL486" s="17" t="s">
        <v>120</v>
      </c>
      <c r="BM486" s="215" t="s">
        <v>885</v>
      </c>
    </row>
    <row r="487" s="2" customFormat="1">
      <c r="A487" s="38"/>
      <c r="B487" s="39"/>
      <c r="C487" s="40"/>
      <c r="D487" s="217" t="s">
        <v>122</v>
      </c>
      <c r="E487" s="40"/>
      <c r="F487" s="218" t="s">
        <v>884</v>
      </c>
      <c r="G487" s="40"/>
      <c r="H487" s="40"/>
      <c r="I487" s="219"/>
      <c r="J487" s="40"/>
      <c r="K487" s="40"/>
      <c r="L487" s="44"/>
      <c r="M487" s="220"/>
      <c r="N487" s="221"/>
      <c r="O487" s="84"/>
      <c r="P487" s="84"/>
      <c r="Q487" s="84"/>
      <c r="R487" s="84"/>
      <c r="S487" s="84"/>
      <c r="T487" s="85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122</v>
      </c>
      <c r="AU487" s="17" t="s">
        <v>111</v>
      </c>
    </row>
    <row r="488" s="2" customFormat="1" ht="16.5" customHeight="1">
      <c r="A488" s="38"/>
      <c r="B488" s="39"/>
      <c r="C488" s="204" t="s">
        <v>886</v>
      </c>
      <c r="D488" s="204" t="s">
        <v>115</v>
      </c>
      <c r="E488" s="205" t="s">
        <v>887</v>
      </c>
      <c r="F488" s="206" t="s">
        <v>888</v>
      </c>
      <c r="G488" s="207" t="s">
        <v>164</v>
      </c>
      <c r="H488" s="208">
        <v>24</v>
      </c>
      <c r="I488" s="209"/>
      <c r="J488" s="210">
        <f>ROUND(I488*H488,2)</f>
        <v>0</v>
      </c>
      <c r="K488" s="206" t="s">
        <v>119</v>
      </c>
      <c r="L488" s="44"/>
      <c r="M488" s="211" t="s">
        <v>19</v>
      </c>
      <c r="N488" s="212" t="s">
        <v>42</v>
      </c>
      <c r="O488" s="84"/>
      <c r="P488" s="213">
        <f>O488*H488</f>
        <v>0</v>
      </c>
      <c r="Q488" s="213">
        <v>0</v>
      </c>
      <c r="R488" s="213">
        <f>Q488*H488</f>
        <v>0</v>
      </c>
      <c r="S488" s="213">
        <v>0</v>
      </c>
      <c r="T488" s="214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5" t="s">
        <v>120</v>
      </c>
      <c r="AT488" s="215" t="s">
        <v>115</v>
      </c>
      <c r="AU488" s="215" t="s">
        <v>111</v>
      </c>
      <c r="AY488" s="17" t="s">
        <v>112</v>
      </c>
      <c r="BE488" s="216">
        <f>IF(N488="základní",J488,0)</f>
        <v>0</v>
      </c>
      <c r="BF488" s="216">
        <f>IF(N488="snížená",J488,0)</f>
        <v>0</v>
      </c>
      <c r="BG488" s="216">
        <f>IF(N488="zákl. přenesená",J488,0)</f>
        <v>0</v>
      </c>
      <c r="BH488" s="216">
        <f>IF(N488="sníž. přenesená",J488,0)</f>
        <v>0</v>
      </c>
      <c r="BI488" s="216">
        <f>IF(N488="nulová",J488,0)</f>
        <v>0</v>
      </c>
      <c r="BJ488" s="17" t="s">
        <v>111</v>
      </c>
      <c r="BK488" s="216">
        <f>ROUND(I488*H488,2)</f>
        <v>0</v>
      </c>
      <c r="BL488" s="17" t="s">
        <v>120</v>
      </c>
      <c r="BM488" s="215" t="s">
        <v>889</v>
      </c>
    </row>
    <row r="489" s="2" customFormat="1">
      <c r="A489" s="38"/>
      <c r="B489" s="39"/>
      <c r="C489" s="40"/>
      <c r="D489" s="217" t="s">
        <v>122</v>
      </c>
      <c r="E489" s="40"/>
      <c r="F489" s="218" t="s">
        <v>890</v>
      </c>
      <c r="G489" s="40"/>
      <c r="H489" s="40"/>
      <c r="I489" s="219"/>
      <c r="J489" s="40"/>
      <c r="K489" s="40"/>
      <c r="L489" s="44"/>
      <c r="M489" s="220"/>
      <c r="N489" s="221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122</v>
      </c>
      <c r="AU489" s="17" t="s">
        <v>111</v>
      </c>
    </row>
    <row r="490" s="2" customFormat="1">
      <c r="A490" s="38"/>
      <c r="B490" s="39"/>
      <c r="C490" s="40"/>
      <c r="D490" s="222" t="s">
        <v>124</v>
      </c>
      <c r="E490" s="40"/>
      <c r="F490" s="223" t="s">
        <v>891</v>
      </c>
      <c r="G490" s="40"/>
      <c r="H490" s="40"/>
      <c r="I490" s="219"/>
      <c r="J490" s="40"/>
      <c r="K490" s="40"/>
      <c r="L490" s="44"/>
      <c r="M490" s="220"/>
      <c r="N490" s="221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124</v>
      </c>
      <c r="AU490" s="17" t="s">
        <v>111</v>
      </c>
    </row>
    <row r="491" s="2" customFormat="1" ht="16.5" customHeight="1">
      <c r="A491" s="38"/>
      <c r="B491" s="39"/>
      <c r="C491" s="224" t="s">
        <v>892</v>
      </c>
      <c r="D491" s="224" t="s">
        <v>169</v>
      </c>
      <c r="E491" s="225" t="s">
        <v>893</v>
      </c>
      <c r="F491" s="226" t="s">
        <v>894</v>
      </c>
      <c r="G491" s="227" t="s">
        <v>164</v>
      </c>
      <c r="H491" s="228">
        <v>12</v>
      </c>
      <c r="I491" s="229"/>
      <c r="J491" s="230">
        <f>ROUND(I491*H491,2)</f>
        <v>0</v>
      </c>
      <c r="K491" s="226" t="s">
        <v>119</v>
      </c>
      <c r="L491" s="231"/>
      <c r="M491" s="232" t="s">
        <v>19</v>
      </c>
      <c r="N491" s="233" t="s">
        <v>42</v>
      </c>
      <c r="O491" s="84"/>
      <c r="P491" s="213">
        <f>O491*H491</f>
        <v>0</v>
      </c>
      <c r="Q491" s="213">
        <v>0.00040000000000000002</v>
      </c>
      <c r="R491" s="213">
        <f>Q491*H491</f>
        <v>0.0048000000000000004</v>
      </c>
      <c r="S491" s="213">
        <v>0</v>
      </c>
      <c r="T491" s="21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5" t="s">
        <v>172</v>
      </c>
      <c r="AT491" s="215" t="s">
        <v>169</v>
      </c>
      <c r="AU491" s="215" t="s">
        <v>111</v>
      </c>
      <c r="AY491" s="17" t="s">
        <v>112</v>
      </c>
      <c r="BE491" s="216">
        <f>IF(N491="základní",J491,0)</f>
        <v>0</v>
      </c>
      <c r="BF491" s="216">
        <f>IF(N491="snížená",J491,0)</f>
        <v>0</v>
      </c>
      <c r="BG491" s="216">
        <f>IF(N491="zákl. přenesená",J491,0)</f>
        <v>0</v>
      </c>
      <c r="BH491" s="216">
        <f>IF(N491="sníž. přenesená",J491,0)</f>
        <v>0</v>
      </c>
      <c r="BI491" s="216">
        <f>IF(N491="nulová",J491,0)</f>
        <v>0</v>
      </c>
      <c r="BJ491" s="17" t="s">
        <v>111</v>
      </c>
      <c r="BK491" s="216">
        <f>ROUND(I491*H491,2)</f>
        <v>0</v>
      </c>
      <c r="BL491" s="17" t="s">
        <v>120</v>
      </c>
      <c r="BM491" s="215" t="s">
        <v>895</v>
      </c>
    </row>
    <row r="492" s="2" customFormat="1">
      <c r="A492" s="38"/>
      <c r="B492" s="39"/>
      <c r="C492" s="40"/>
      <c r="D492" s="217" t="s">
        <v>122</v>
      </c>
      <c r="E492" s="40"/>
      <c r="F492" s="218" t="s">
        <v>894</v>
      </c>
      <c r="G492" s="40"/>
      <c r="H492" s="40"/>
      <c r="I492" s="219"/>
      <c r="J492" s="40"/>
      <c r="K492" s="40"/>
      <c r="L492" s="44"/>
      <c r="M492" s="220"/>
      <c r="N492" s="221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122</v>
      </c>
      <c r="AU492" s="17" t="s">
        <v>111</v>
      </c>
    </row>
    <row r="493" s="2" customFormat="1" ht="16.5" customHeight="1">
      <c r="A493" s="38"/>
      <c r="B493" s="39"/>
      <c r="C493" s="224" t="s">
        <v>896</v>
      </c>
      <c r="D493" s="224" t="s">
        <v>169</v>
      </c>
      <c r="E493" s="225" t="s">
        <v>897</v>
      </c>
      <c r="F493" s="226" t="s">
        <v>898</v>
      </c>
      <c r="G493" s="227" t="s">
        <v>164</v>
      </c>
      <c r="H493" s="228">
        <v>1</v>
      </c>
      <c r="I493" s="229"/>
      <c r="J493" s="230">
        <f>ROUND(I493*H493,2)</f>
        <v>0</v>
      </c>
      <c r="K493" s="226" t="s">
        <v>119</v>
      </c>
      <c r="L493" s="231"/>
      <c r="M493" s="232" t="s">
        <v>19</v>
      </c>
      <c r="N493" s="233" t="s">
        <v>42</v>
      </c>
      <c r="O493" s="84"/>
      <c r="P493" s="213">
        <f>O493*H493</f>
        <v>0</v>
      </c>
      <c r="Q493" s="213">
        <v>0.00040000000000000002</v>
      </c>
      <c r="R493" s="213">
        <f>Q493*H493</f>
        <v>0.00040000000000000002</v>
      </c>
      <c r="S493" s="213">
        <v>0</v>
      </c>
      <c r="T493" s="21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5" t="s">
        <v>172</v>
      </c>
      <c r="AT493" s="215" t="s">
        <v>169</v>
      </c>
      <c r="AU493" s="215" t="s">
        <v>111</v>
      </c>
      <c r="AY493" s="17" t="s">
        <v>112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7" t="s">
        <v>111</v>
      </c>
      <c r="BK493" s="216">
        <f>ROUND(I493*H493,2)</f>
        <v>0</v>
      </c>
      <c r="BL493" s="17" t="s">
        <v>120</v>
      </c>
      <c r="BM493" s="215" t="s">
        <v>899</v>
      </c>
    </row>
    <row r="494" s="2" customFormat="1">
      <c r="A494" s="38"/>
      <c r="B494" s="39"/>
      <c r="C494" s="40"/>
      <c r="D494" s="217" t="s">
        <v>122</v>
      </c>
      <c r="E494" s="40"/>
      <c r="F494" s="218" t="s">
        <v>898</v>
      </c>
      <c r="G494" s="40"/>
      <c r="H494" s="40"/>
      <c r="I494" s="219"/>
      <c r="J494" s="40"/>
      <c r="K494" s="40"/>
      <c r="L494" s="44"/>
      <c r="M494" s="220"/>
      <c r="N494" s="221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122</v>
      </c>
      <c r="AU494" s="17" t="s">
        <v>111</v>
      </c>
    </row>
    <row r="495" s="2" customFormat="1" ht="16.5" customHeight="1">
      <c r="A495" s="38"/>
      <c r="B495" s="39"/>
      <c r="C495" s="224" t="s">
        <v>900</v>
      </c>
      <c r="D495" s="224" t="s">
        <v>169</v>
      </c>
      <c r="E495" s="225" t="s">
        <v>901</v>
      </c>
      <c r="F495" s="226" t="s">
        <v>902</v>
      </c>
      <c r="G495" s="227" t="s">
        <v>164</v>
      </c>
      <c r="H495" s="228">
        <v>1</v>
      </c>
      <c r="I495" s="229"/>
      <c r="J495" s="230">
        <f>ROUND(I495*H495,2)</f>
        <v>0</v>
      </c>
      <c r="K495" s="226" t="s">
        <v>119</v>
      </c>
      <c r="L495" s="231"/>
      <c r="M495" s="232" t="s">
        <v>19</v>
      </c>
      <c r="N495" s="233" t="s">
        <v>42</v>
      </c>
      <c r="O495" s="84"/>
      <c r="P495" s="213">
        <f>O495*H495</f>
        <v>0</v>
      </c>
      <c r="Q495" s="213">
        <v>0.00040000000000000002</v>
      </c>
      <c r="R495" s="213">
        <f>Q495*H495</f>
        <v>0.00040000000000000002</v>
      </c>
      <c r="S495" s="213">
        <v>0</v>
      </c>
      <c r="T495" s="214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5" t="s">
        <v>172</v>
      </c>
      <c r="AT495" s="215" t="s">
        <v>169</v>
      </c>
      <c r="AU495" s="215" t="s">
        <v>111</v>
      </c>
      <c r="AY495" s="17" t="s">
        <v>112</v>
      </c>
      <c r="BE495" s="216">
        <f>IF(N495="základní",J495,0)</f>
        <v>0</v>
      </c>
      <c r="BF495" s="216">
        <f>IF(N495="snížená",J495,0)</f>
        <v>0</v>
      </c>
      <c r="BG495" s="216">
        <f>IF(N495="zákl. přenesená",J495,0)</f>
        <v>0</v>
      </c>
      <c r="BH495" s="216">
        <f>IF(N495="sníž. přenesená",J495,0)</f>
        <v>0</v>
      </c>
      <c r="BI495" s="216">
        <f>IF(N495="nulová",J495,0)</f>
        <v>0</v>
      </c>
      <c r="BJ495" s="17" t="s">
        <v>111</v>
      </c>
      <c r="BK495" s="216">
        <f>ROUND(I495*H495,2)</f>
        <v>0</v>
      </c>
      <c r="BL495" s="17" t="s">
        <v>120</v>
      </c>
      <c r="BM495" s="215" t="s">
        <v>903</v>
      </c>
    </row>
    <row r="496" s="2" customFormat="1">
      <c r="A496" s="38"/>
      <c r="B496" s="39"/>
      <c r="C496" s="40"/>
      <c r="D496" s="217" t="s">
        <v>122</v>
      </c>
      <c r="E496" s="40"/>
      <c r="F496" s="218" t="s">
        <v>902</v>
      </c>
      <c r="G496" s="40"/>
      <c r="H496" s="40"/>
      <c r="I496" s="219"/>
      <c r="J496" s="40"/>
      <c r="K496" s="40"/>
      <c r="L496" s="44"/>
      <c r="M496" s="220"/>
      <c r="N496" s="221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122</v>
      </c>
      <c r="AU496" s="17" t="s">
        <v>111</v>
      </c>
    </row>
    <row r="497" s="2" customFormat="1" ht="24.15" customHeight="1">
      <c r="A497" s="38"/>
      <c r="B497" s="39"/>
      <c r="C497" s="224" t="s">
        <v>904</v>
      </c>
      <c r="D497" s="224" t="s">
        <v>169</v>
      </c>
      <c r="E497" s="225" t="s">
        <v>905</v>
      </c>
      <c r="F497" s="226" t="s">
        <v>906</v>
      </c>
      <c r="G497" s="227" t="s">
        <v>164</v>
      </c>
      <c r="H497" s="228">
        <v>1</v>
      </c>
      <c r="I497" s="229"/>
      <c r="J497" s="230">
        <f>ROUND(I497*H497,2)</f>
        <v>0</v>
      </c>
      <c r="K497" s="226" t="s">
        <v>19</v>
      </c>
      <c r="L497" s="231"/>
      <c r="M497" s="232" t="s">
        <v>19</v>
      </c>
      <c r="N497" s="233" t="s">
        <v>42</v>
      </c>
      <c r="O497" s="84"/>
      <c r="P497" s="213">
        <f>O497*H497</f>
        <v>0</v>
      </c>
      <c r="Q497" s="213">
        <v>0.01</v>
      </c>
      <c r="R497" s="213">
        <f>Q497*H497</f>
        <v>0.01</v>
      </c>
      <c r="S497" s="213">
        <v>0</v>
      </c>
      <c r="T497" s="214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15" t="s">
        <v>172</v>
      </c>
      <c r="AT497" s="215" t="s">
        <v>169</v>
      </c>
      <c r="AU497" s="215" t="s">
        <v>111</v>
      </c>
      <c r="AY497" s="17" t="s">
        <v>112</v>
      </c>
      <c r="BE497" s="216">
        <f>IF(N497="základní",J497,0)</f>
        <v>0</v>
      </c>
      <c r="BF497" s="216">
        <f>IF(N497="snížená",J497,0)</f>
        <v>0</v>
      </c>
      <c r="BG497" s="216">
        <f>IF(N497="zákl. přenesená",J497,0)</f>
        <v>0</v>
      </c>
      <c r="BH497" s="216">
        <f>IF(N497="sníž. přenesená",J497,0)</f>
        <v>0</v>
      </c>
      <c r="BI497" s="216">
        <f>IF(N497="nulová",J497,0)</f>
        <v>0</v>
      </c>
      <c r="BJ497" s="17" t="s">
        <v>111</v>
      </c>
      <c r="BK497" s="216">
        <f>ROUND(I497*H497,2)</f>
        <v>0</v>
      </c>
      <c r="BL497" s="17" t="s">
        <v>120</v>
      </c>
      <c r="BM497" s="215" t="s">
        <v>907</v>
      </c>
    </row>
    <row r="498" s="2" customFormat="1">
      <c r="A498" s="38"/>
      <c r="B498" s="39"/>
      <c r="C498" s="40"/>
      <c r="D498" s="217" t="s">
        <v>122</v>
      </c>
      <c r="E498" s="40"/>
      <c r="F498" s="218" t="s">
        <v>908</v>
      </c>
      <c r="G498" s="40"/>
      <c r="H498" s="40"/>
      <c r="I498" s="219"/>
      <c r="J498" s="40"/>
      <c r="K498" s="40"/>
      <c r="L498" s="44"/>
      <c r="M498" s="220"/>
      <c r="N498" s="221"/>
      <c r="O498" s="84"/>
      <c r="P498" s="84"/>
      <c r="Q498" s="84"/>
      <c r="R498" s="84"/>
      <c r="S498" s="84"/>
      <c r="T498" s="85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122</v>
      </c>
      <c r="AU498" s="17" t="s">
        <v>111</v>
      </c>
    </row>
    <row r="499" s="2" customFormat="1" ht="16.5" customHeight="1">
      <c r="A499" s="38"/>
      <c r="B499" s="39"/>
      <c r="C499" s="204" t="s">
        <v>909</v>
      </c>
      <c r="D499" s="204" t="s">
        <v>115</v>
      </c>
      <c r="E499" s="205" t="s">
        <v>910</v>
      </c>
      <c r="F499" s="206" t="s">
        <v>911</v>
      </c>
      <c r="G499" s="207" t="s">
        <v>164</v>
      </c>
      <c r="H499" s="208">
        <v>4</v>
      </c>
      <c r="I499" s="209"/>
      <c r="J499" s="210">
        <f>ROUND(I499*H499,2)</f>
        <v>0</v>
      </c>
      <c r="K499" s="206" t="s">
        <v>119</v>
      </c>
      <c r="L499" s="44"/>
      <c r="M499" s="211" t="s">
        <v>19</v>
      </c>
      <c r="N499" s="212" t="s">
        <v>42</v>
      </c>
      <c r="O499" s="84"/>
      <c r="P499" s="213">
        <f>O499*H499</f>
        <v>0</v>
      </c>
      <c r="Q499" s="213">
        <v>0</v>
      </c>
      <c r="R499" s="213">
        <f>Q499*H499</f>
        <v>0</v>
      </c>
      <c r="S499" s="213">
        <v>0</v>
      </c>
      <c r="T499" s="21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15" t="s">
        <v>120</v>
      </c>
      <c r="AT499" s="215" t="s">
        <v>115</v>
      </c>
      <c r="AU499" s="215" t="s">
        <v>111</v>
      </c>
      <c r="AY499" s="17" t="s">
        <v>112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17" t="s">
        <v>111</v>
      </c>
      <c r="BK499" s="216">
        <f>ROUND(I499*H499,2)</f>
        <v>0</v>
      </c>
      <c r="BL499" s="17" t="s">
        <v>120</v>
      </c>
      <c r="BM499" s="215" t="s">
        <v>912</v>
      </c>
    </row>
    <row r="500" s="2" customFormat="1">
      <c r="A500" s="38"/>
      <c r="B500" s="39"/>
      <c r="C500" s="40"/>
      <c r="D500" s="217" t="s">
        <v>122</v>
      </c>
      <c r="E500" s="40"/>
      <c r="F500" s="218" t="s">
        <v>913</v>
      </c>
      <c r="G500" s="40"/>
      <c r="H500" s="40"/>
      <c r="I500" s="219"/>
      <c r="J500" s="40"/>
      <c r="K500" s="40"/>
      <c r="L500" s="44"/>
      <c r="M500" s="220"/>
      <c r="N500" s="221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122</v>
      </c>
      <c r="AU500" s="17" t="s">
        <v>111</v>
      </c>
    </row>
    <row r="501" s="2" customFormat="1">
      <c r="A501" s="38"/>
      <c r="B501" s="39"/>
      <c r="C501" s="40"/>
      <c r="D501" s="222" t="s">
        <v>124</v>
      </c>
      <c r="E501" s="40"/>
      <c r="F501" s="223" t="s">
        <v>914</v>
      </c>
      <c r="G501" s="40"/>
      <c r="H501" s="40"/>
      <c r="I501" s="219"/>
      <c r="J501" s="40"/>
      <c r="K501" s="40"/>
      <c r="L501" s="44"/>
      <c r="M501" s="220"/>
      <c r="N501" s="221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124</v>
      </c>
      <c r="AU501" s="17" t="s">
        <v>111</v>
      </c>
    </row>
    <row r="502" s="2" customFormat="1" ht="21.75" customHeight="1">
      <c r="A502" s="38"/>
      <c r="B502" s="39"/>
      <c r="C502" s="224" t="s">
        <v>915</v>
      </c>
      <c r="D502" s="224" t="s">
        <v>169</v>
      </c>
      <c r="E502" s="225" t="s">
        <v>916</v>
      </c>
      <c r="F502" s="226" t="s">
        <v>917</v>
      </c>
      <c r="G502" s="227" t="s">
        <v>19</v>
      </c>
      <c r="H502" s="228">
        <v>1</v>
      </c>
      <c r="I502" s="229"/>
      <c r="J502" s="230">
        <f>ROUND(I502*H502,2)</f>
        <v>0</v>
      </c>
      <c r="K502" s="226" t="s">
        <v>19</v>
      </c>
      <c r="L502" s="231"/>
      <c r="M502" s="232" t="s">
        <v>19</v>
      </c>
      <c r="N502" s="233" t="s">
        <v>42</v>
      </c>
      <c r="O502" s="84"/>
      <c r="P502" s="213">
        <f>O502*H502</f>
        <v>0</v>
      </c>
      <c r="Q502" s="213">
        <v>0</v>
      </c>
      <c r="R502" s="213">
        <f>Q502*H502</f>
        <v>0</v>
      </c>
      <c r="S502" s="213">
        <v>0</v>
      </c>
      <c r="T502" s="214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15" t="s">
        <v>172</v>
      </c>
      <c r="AT502" s="215" t="s">
        <v>169</v>
      </c>
      <c r="AU502" s="215" t="s">
        <v>111</v>
      </c>
      <c r="AY502" s="17" t="s">
        <v>112</v>
      </c>
      <c r="BE502" s="216">
        <f>IF(N502="základní",J502,0)</f>
        <v>0</v>
      </c>
      <c r="BF502" s="216">
        <f>IF(N502="snížená",J502,0)</f>
        <v>0</v>
      </c>
      <c r="BG502" s="216">
        <f>IF(N502="zákl. přenesená",J502,0)</f>
        <v>0</v>
      </c>
      <c r="BH502" s="216">
        <f>IF(N502="sníž. přenesená",J502,0)</f>
        <v>0</v>
      </c>
      <c r="BI502" s="216">
        <f>IF(N502="nulová",J502,0)</f>
        <v>0</v>
      </c>
      <c r="BJ502" s="17" t="s">
        <v>111</v>
      </c>
      <c r="BK502" s="216">
        <f>ROUND(I502*H502,2)</f>
        <v>0</v>
      </c>
      <c r="BL502" s="17" t="s">
        <v>120</v>
      </c>
      <c r="BM502" s="215" t="s">
        <v>918</v>
      </c>
    </row>
    <row r="503" s="2" customFormat="1">
      <c r="A503" s="38"/>
      <c r="B503" s="39"/>
      <c r="C503" s="40"/>
      <c r="D503" s="217" t="s">
        <v>122</v>
      </c>
      <c r="E503" s="40"/>
      <c r="F503" s="218" t="s">
        <v>917</v>
      </c>
      <c r="G503" s="40"/>
      <c r="H503" s="40"/>
      <c r="I503" s="219"/>
      <c r="J503" s="40"/>
      <c r="K503" s="40"/>
      <c r="L503" s="44"/>
      <c r="M503" s="220"/>
      <c r="N503" s="221"/>
      <c r="O503" s="84"/>
      <c r="P503" s="84"/>
      <c r="Q503" s="84"/>
      <c r="R503" s="84"/>
      <c r="S503" s="84"/>
      <c r="T503" s="85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122</v>
      </c>
      <c r="AU503" s="17" t="s">
        <v>111</v>
      </c>
    </row>
    <row r="504" s="2" customFormat="1" ht="24.15" customHeight="1">
      <c r="A504" s="38"/>
      <c r="B504" s="39"/>
      <c r="C504" s="224" t="s">
        <v>919</v>
      </c>
      <c r="D504" s="224" t="s">
        <v>169</v>
      </c>
      <c r="E504" s="225" t="s">
        <v>920</v>
      </c>
      <c r="F504" s="226" t="s">
        <v>921</v>
      </c>
      <c r="G504" s="227" t="s">
        <v>19</v>
      </c>
      <c r="H504" s="228">
        <v>3</v>
      </c>
      <c r="I504" s="229"/>
      <c r="J504" s="230">
        <f>ROUND(I504*H504,2)</f>
        <v>0</v>
      </c>
      <c r="K504" s="226" t="s">
        <v>19</v>
      </c>
      <c r="L504" s="231"/>
      <c r="M504" s="232" t="s">
        <v>19</v>
      </c>
      <c r="N504" s="233" t="s">
        <v>42</v>
      </c>
      <c r="O504" s="84"/>
      <c r="P504" s="213">
        <f>O504*H504</f>
        <v>0</v>
      </c>
      <c r="Q504" s="213">
        <v>0</v>
      </c>
      <c r="R504" s="213">
        <f>Q504*H504</f>
        <v>0</v>
      </c>
      <c r="S504" s="213">
        <v>0</v>
      </c>
      <c r="T504" s="214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5" t="s">
        <v>172</v>
      </c>
      <c r="AT504" s="215" t="s">
        <v>169</v>
      </c>
      <c r="AU504" s="215" t="s">
        <v>111</v>
      </c>
      <c r="AY504" s="17" t="s">
        <v>112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17" t="s">
        <v>111</v>
      </c>
      <c r="BK504" s="216">
        <f>ROUND(I504*H504,2)</f>
        <v>0</v>
      </c>
      <c r="BL504" s="17" t="s">
        <v>120</v>
      </c>
      <c r="BM504" s="215" t="s">
        <v>922</v>
      </c>
    </row>
    <row r="505" s="2" customFormat="1">
      <c r="A505" s="38"/>
      <c r="B505" s="39"/>
      <c r="C505" s="40"/>
      <c r="D505" s="217" t="s">
        <v>122</v>
      </c>
      <c r="E505" s="40"/>
      <c r="F505" s="218" t="s">
        <v>921</v>
      </c>
      <c r="G505" s="40"/>
      <c r="H505" s="40"/>
      <c r="I505" s="219"/>
      <c r="J505" s="40"/>
      <c r="K505" s="40"/>
      <c r="L505" s="44"/>
      <c r="M505" s="220"/>
      <c r="N505" s="221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122</v>
      </c>
      <c r="AU505" s="17" t="s">
        <v>111</v>
      </c>
    </row>
    <row r="506" s="2" customFormat="1" ht="21.75" customHeight="1">
      <c r="A506" s="38"/>
      <c r="B506" s="39"/>
      <c r="C506" s="204" t="s">
        <v>923</v>
      </c>
      <c r="D506" s="204" t="s">
        <v>115</v>
      </c>
      <c r="E506" s="205" t="s">
        <v>924</v>
      </c>
      <c r="F506" s="206" t="s">
        <v>925</v>
      </c>
      <c r="G506" s="207" t="s">
        <v>164</v>
      </c>
      <c r="H506" s="208">
        <v>1</v>
      </c>
      <c r="I506" s="209"/>
      <c r="J506" s="210">
        <f>ROUND(I506*H506,2)</f>
        <v>0</v>
      </c>
      <c r="K506" s="206" t="s">
        <v>119</v>
      </c>
      <c r="L506" s="44"/>
      <c r="M506" s="211" t="s">
        <v>19</v>
      </c>
      <c r="N506" s="212" t="s">
        <v>42</v>
      </c>
      <c r="O506" s="84"/>
      <c r="P506" s="213">
        <f>O506*H506</f>
        <v>0</v>
      </c>
      <c r="Q506" s="213">
        <v>0</v>
      </c>
      <c r="R506" s="213">
        <f>Q506*H506</f>
        <v>0</v>
      </c>
      <c r="S506" s="213">
        <v>0</v>
      </c>
      <c r="T506" s="214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15" t="s">
        <v>120</v>
      </c>
      <c r="AT506" s="215" t="s">
        <v>115</v>
      </c>
      <c r="AU506" s="215" t="s">
        <v>111</v>
      </c>
      <c r="AY506" s="17" t="s">
        <v>112</v>
      </c>
      <c r="BE506" s="216">
        <f>IF(N506="základní",J506,0)</f>
        <v>0</v>
      </c>
      <c r="BF506" s="216">
        <f>IF(N506="snížená",J506,0)</f>
        <v>0</v>
      </c>
      <c r="BG506" s="216">
        <f>IF(N506="zákl. přenesená",J506,0)</f>
        <v>0</v>
      </c>
      <c r="BH506" s="216">
        <f>IF(N506="sníž. přenesená",J506,0)</f>
        <v>0</v>
      </c>
      <c r="BI506" s="216">
        <f>IF(N506="nulová",J506,0)</f>
        <v>0</v>
      </c>
      <c r="BJ506" s="17" t="s">
        <v>111</v>
      </c>
      <c r="BK506" s="216">
        <f>ROUND(I506*H506,2)</f>
        <v>0</v>
      </c>
      <c r="BL506" s="17" t="s">
        <v>120</v>
      </c>
      <c r="BM506" s="215" t="s">
        <v>926</v>
      </c>
    </row>
    <row r="507" s="2" customFormat="1">
      <c r="A507" s="38"/>
      <c r="B507" s="39"/>
      <c r="C507" s="40"/>
      <c r="D507" s="217" t="s">
        <v>122</v>
      </c>
      <c r="E507" s="40"/>
      <c r="F507" s="218" t="s">
        <v>927</v>
      </c>
      <c r="G507" s="40"/>
      <c r="H507" s="40"/>
      <c r="I507" s="219"/>
      <c r="J507" s="40"/>
      <c r="K507" s="40"/>
      <c r="L507" s="44"/>
      <c r="M507" s="220"/>
      <c r="N507" s="221"/>
      <c r="O507" s="84"/>
      <c r="P507" s="84"/>
      <c r="Q507" s="84"/>
      <c r="R507" s="84"/>
      <c r="S507" s="84"/>
      <c r="T507" s="85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122</v>
      </c>
      <c r="AU507" s="17" t="s">
        <v>111</v>
      </c>
    </row>
    <row r="508" s="2" customFormat="1">
      <c r="A508" s="38"/>
      <c r="B508" s="39"/>
      <c r="C508" s="40"/>
      <c r="D508" s="222" t="s">
        <v>124</v>
      </c>
      <c r="E508" s="40"/>
      <c r="F508" s="223" t="s">
        <v>928</v>
      </c>
      <c r="G508" s="40"/>
      <c r="H508" s="40"/>
      <c r="I508" s="219"/>
      <c r="J508" s="40"/>
      <c r="K508" s="40"/>
      <c r="L508" s="44"/>
      <c r="M508" s="220"/>
      <c r="N508" s="221"/>
      <c r="O508" s="84"/>
      <c r="P508" s="84"/>
      <c r="Q508" s="84"/>
      <c r="R508" s="84"/>
      <c r="S508" s="84"/>
      <c r="T508" s="85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124</v>
      </c>
      <c r="AU508" s="17" t="s">
        <v>111</v>
      </c>
    </row>
    <row r="509" s="2" customFormat="1" ht="24.15" customHeight="1">
      <c r="A509" s="38"/>
      <c r="B509" s="39"/>
      <c r="C509" s="224" t="s">
        <v>929</v>
      </c>
      <c r="D509" s="224" t="s">
        <v>169</v>
      </c>
      <c r="E509" s="225" t="s">
        <v>930</v>
      </c>
      <c r="F509" s="226" t="s">
        <v>931</v>
      </c>
      <c r="G509" s="227" t="s">
        <v>19</v>
      </c>
      <c r="H509" s="228">
        <v>1</v>
      </c>
      <c r="I509" s="229"/>
      <c r="J509" s="230">
        <f>ROUND(I509*H509,2)</f>
        <v>0</v>
      </c>
      <c r="K509" s="226" t="s">
        <v>19</v>
      </c>
      <c r="L509" s="231"/>
      <c r="M509" s="232" t="s">
        <v>19</v>
      </c>
      <c r="N509" s="233" t="s">
        <v>42</v>
      </c>
      <c r="O509" s="84"/>
      <c r="P509" s="213">
        <f>O509*H509</f>
        <v>0</v>
      </c>
      <c r="Q509" s="213">
        <v>0</v>
      </c>
      <c r="R509" s="213">
        <f>Q509*H509</f>
        <v>0</v>
      </c>
      <c r="S509" s="213">
        <v>0</v>
      </c>
      <c r="T509" s="214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15" t="s">
        <v>172</v>
      </c>
      <c r="AT509" s="215" t="s">
        <v>169</v>
      </c>
      <c r="AU509" s="215" t="s">
        <v>111</v>
      </c>
      <c r="AY509" s="17" t="s">
        <v>112</v>
      </c>
      <c r="BE509" s="216">
        <f>IF(N509="základní",J509,0)</f>
        <v>0</v>
      </c>
      <c r="BF509" s="216">
        <f>IF(N509="snížená",J509,0)</f>
        <v>0</v>
      </c>
      <c r="BG509" s="216">
        <f>IF(N509="zákl. přenesená",J509,0)</f>
        <v>0</v>
      </c>
      <c r="BH509" s="216">
        <f>IF(N509="sníž. přenesená",J509,0)</f>
        <v>0</v>
      </c>
      <c r="BI509" s="216">
        <f>IF(N509="nulová",J509,0)</f>
        <v>0</v>
      </c>
      <c r="BJ509" s="17" t="s">
        <v>111</v>
      </c>
      <c r="BK509" s="216">
        <f>ROUND(I509*H509,2)</f>
        <v>0</v>
      </c>
      <c r="BL509" s="17" t="s">
        <v>120</v>
      </c>
      <c r="BM509" s="215" t="s">
        <v>932</v>
      </c>
    </row>
    <row r="510" s="2" customFormat="1">
      <c r="A510" s="38"/>
      <c r="B510" s="39"/>
      <c r="C510" s="40"/>
      <c r="D510" s="217" t="s">
        <v>122</v>
      </c>
      <c r="E510" s="40"/>
      <c r="F510" s="218" t="s">
        <v>931</v>
      </c>
      <c r="G510" s="40"/>
      <c r="H510" s="40"/>
      <c r="I510" s="219"/>
      <c r="J510" s="40"/>
      <c r="K510" s="40"/>
      <c r="L510" s="44"/>
      <c r="M510" s="220"/>
      <c r="N510" s="221"/>
      <c r="O510" s="84"/>
      <c r="P510" s="84"/>
      <c r="Q510" s="84"/>
      <c r="R510" s="84"/>
      <c r="S510" s="84"/>
      <c r="T510" s="85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122</v>
      </c>
      <c r="AU510" s="17" t="s">
        <v>111</v>
      </c>
    </row>
    <row r="511" s="2" customFormat="1" ht="16.5" customHeight="1">
      <c r="A511" s="38"/>
      <c r="B511" s="39"/>
      <c r="C511" s="204" t="s">
        <v>933</v>
      </c>
      <c r="D511" s="204" t="s">
        <v>115</v>
      </c>
      <c r="E511" s="205" t="s">
        <v>934</v>
      </c>
      <c r="F511" s="206" t="s">
        <v>935</v>
      </c>
      <c r="G511" s="207" t="s">
        <v>164</v>
      </c>
      <c r="H511" s="208">
        <v>8</v>
      </c>
      <c r="I511" s="209"/>
      <c r="J511" s="210">
        <f>ROUND(I511*H511,2)</f>
        <v>0</v>
      </c>
      <c r="K511" s="206" t="s">
        <v>119</v>
      </c>
      <c r="L511" s="44"/>
      <c r="M511" s="211" t="s">
        <v>19</v>
      </c>
      <c r="N511" s="212" t="s">
        <v>42</v>
      </c>
      <c r="O511" s="84"/>
      <c r="P511" s="213">
        <f>O511*H511</f>
        <v>0</v>
      </c>
      <c r="Q511" s="213">
        <v>0</v>
      </c>
      <c r="R511" s="213">
        <f>Q511*H511</f>
        <v>0</v>
      </c>
      <c r="S511" s="213">
        <v>0.00040000000000000002</v>
      </c>
      <c r="T511" s="214">
        <f>S511*H511</f>
        <v>0.0032000000000000002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15" t="s">
        <v>120</v>
      </c>
      <c r="AT511" s="215" t="s">
        <v>115</v>
      </c>
      <c r="AU511" s="215" t="s">
        <v>111</v>
      </c>
      <c r="AY511" s="17" t="s">
        <v>112</v>
      </c>
      <c r="BE511" s="216">
        <f>IF(N511="základní",J511,0)</f>
        <v>0</v>
      </c>
      <c r="BF511" s="216">
        <f>IF(N511="snížená",J511,0)</f>
        <v>0</v>
      </c>
      <c r="BG511" s="216">
        <f>IF(N511="zákl. přenesená",J511,0)</f>
        <v>0</v>
      </c>
      <c r="BH511" s="216">
        <f>IF(N511="sníž. přenesená",J511,0)</f>
        <v>0</v>
      </c>
      <c r="BI511" s="216">
        <f>IF(N511="nulová",J511,0)</f>
        <v>0</v>
      </c>
      <c r="BJ511" s="17" t="s">
        <v>111</v>
      </c>
      <c r="BK511" s="216">
        <f>ROUND(I511*H511,2)</f>
        <v>0</v>
      </c>
      <c r="BL511" s="17" t="s">
        <v>120</v>
      </c>
      <c r="BM511" s="215" t="s">
        <v>936</v>
      </c>
    </row>
    <row r="512" s="2" customFormat="1">
      <c r="A512" s="38"/>
      <c r="B512" s="39"/>
      <c r="C512" s="40"/>
      <c r="D512" s="217" t="s">
        <v>122</v>
      </c>
      <c r="E512" s="40"/>
      <c r="F512" s="218" t="s">
        <v>937</v>
      </c>
      <c r="G512" s="40"/>
      <c r="H512" s="40"/>
      <c r="I512" s="219"/>
      <c r="J512" s="40"/>
      <c r="K512" s="40"/>
      <c r="L512" s="44"/>
      <c r="M512" s="220"/>
      <c r="N512" s="221"/>
      <c r="O512" s="84"/>
      <c r="P512" s="84"/>
      <c r="Q512" s="84"/>
      <c r="R512" s="84"/>
      <c r="S512" s="84"/>
      <c r="T512" s="85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122</v>
      </c>
      <c r="AU512" s="17" t="s">
        <v>111</v>
      </c>
    </row>
    <row r="513" s="2" customFormat="1">
      <c r="A513" s="38"/>
      <c r="B513" s="39"/>
      <c r="C513" s="40"/>
      <c r="D513" s="222" t="s">
        <v>124</v>
      </c>
      <c r="E513" s="40"/>
      <c r="F513" s="223" t="s">
        <v>938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124</v>
      </c>
      <c r="AU513" s="17" t="s">
        <v>111</v>
      </c>
    </row>
    <row r="514" s="2" customFormat="1" ht="16.5" customHeight="1">
      <c r="A514" s="38"/>
      <c r="B514" s="39"/>
      <c r="C514" s="204" t="s">
        <v>939</v>
      </c>
      <c r="D514" s="204" t="s">
        <v>115</v>
      </c>
      <c r="E514" s="205" t="s">
        <v>940</v>
      </c>
      <c r="F514" s="206" t="s">
        <v>941</v>
      </c>
      <c r="G514" s="207" t="s">
        <v>164</v>
      </c>
      <c r="H514" s="208">
        <v>1</v>
      </c>
      <c r="I514" s="209"/>
      <c r="J514" s="210">
        <f>ROUND(I514*H514,2)</f>
        <v>0</v>
      </c>
      <c r="K514" s="206" t="s">
        <v>119</v>
      </c>
      <c r="L514" s="44"/>
      <c r="M514" s="211" t="s">
        <v>19</v>
      </c>
      <c r="N514" s="212" t="s">
        <v>42</v>
      </c>
      <c r="O514" s="84"/>
      <c r="P514" s="213">
        <f>O514*H514</f>
        <v>0</v>
      </c>
      <c r="Q514" s="213">
        <v>0</v>
      </c>
      <c r="R514" s="213">
        <f>Q514*H514</f>
        <v>0</v>
      </c>
      <c r="S514" s="213">
        <v>0</v>
      </c>
      <c r="T514" s="214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15" t="s">
        <v>120</v>
      </c>
      <c r="AT514" s="215" t="s">
        <v>115</v>
      </c>
      <c r="AU514" s="215" t="s">
        <v>111</v>
      </c>
      <c r="AY514" s="17" t="s">
        <v>112</v>
      </c>
      <c r="BE514" s="216">
        <f>IF(N514="základní",J514,0)</f>
        <v>0</v>
      </c>
      <c r="BF514" s="216">
        <f>IF(N514="snížená",J514,0)</f>
        <v>0</v>
      </c>
      <c r="BG514" s="216">
        <f>IF(N514="zákl. přenesená",J514,0)</f>
        <v>0</v>
      </c>
      <c r="BH514" s="216">
        <f>IF(N514="sníž. přenesená",J514,0)</f>
        <v>0</v>
      </c>
      <c r="BI514" s="216">
        <f>IF(N514="nulová",J514,0)</f>
        <v>0</v>
      </c>
      <c r="BJ514" s="17" t="s">
        <v>111</v>
      </c>
      <c r="BK514" s="216">
        <f>ROUND(I514*H514,2)</f>
        <v>0</v>
      </c>
      <c r="BL514" s="17" t="s">
        <v>120</v>
      </c>
      <c r="BM514" s="215" t="s">
        <v>942</v>
      </c>
    </row>
    <row r="515" s="2" customFormat="1">
      <c r="A515" s="38"/>
      <c r="B515" s="39"/>
      <c r="C515" s="40"/>
      <c r="D515" s="217" t="s">
        <v>122</v>
      </c>
      <c r="E515" s="40"/>
      <c r="F515" s="218" t="s">
        <v>943</v>
      </c>
      <c r="G515" s="40"/>
      <c r="H515" s="40"/>
      <c r="I515" s="219"/>
      <c r="J515" s="40"/>
      <c r="K515" s="40"/>
      <c r="L515" s="44"/>
      <c r="M515" s="220"/>
      <c r="N515" s="221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122</v>
      </c>
      <c r="AU515" s="17" t="s">
        <v>111</v>
      </c>
    </row>
    <row r="516" s="2" customFormat="1">
      <c r="A516" s="38"/>
      <c r="B516" s="39"/>
      <c r="C516" s="40"/>
      <c r="D516" s="222" t="s">
        <v>124</v>
      </c>
      <c r="E516" s="40"/>
      <c r="F516" s="223" t="s">
        <v>944</v>
      </c>
      <c r="G516" s="40"/>
      <c r="H516" s="40"/>
      <c r="I516" s="219"/>
      <c r="J516" s="40"/>
      <c r="K516" s="40"/>
      <c r="L516" s="44"/>
      <c r="M516" s="220"/>
      <c r="N516" s="221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124</v>
      </c>
      <c r="AU516" s="17" t="s">
        <v>111</v>
      </c>
    </row>
    <row r="517" s="2" customFormat="1" ht="24.15" customHeight="1">
      <c r="A517" s="38"/>
      <c r="B517" s="39"/>
      <c r="C517" s="224" t="s">
        <v>945</v>
      </c>
      <c r="D517" s="224" t="s">
        <v>169</v>
      </c>
      <c r="E517" s="225" t="s">
        <v>946</v>
      </c>
      <c r="F517" s="226" t="s">
        <v>947</v>
      </c>
      <c r="G517" s="227" t="s">
        <v>19</v>
      </c>
      <c r="H517" s="228">
        <v>1</v>
      </c>
      <c r="I517" s="229"/>
      <c r="J517" s="230">
        <f>ROUND(I517*H517,2)</f>
        <v>0</v>
      </c>
      <c r="K517" s="226" t="s">
        <v>19</v>
      </c>
      <c r="L517" s="231"/>
      <c r="M517" s="232" t="s">
        <v>19</v>
      </c>
      <c r="N517" s="233" t="s">
        <v>42</v>
      </c>
      <c r="O517" s="84"/>
      <c r="P517" s="213">
        <f>O517*H517</f>
        <v>0</v>
      </c>
      <c r="Q517" s="213">
        <v>0</v>
      </c>
      <c r="R517" s="213">
        <f>Q517*H517</f>
        <v>0</v>
      </c>
      <c r="S517" s="213">
        <v>0</v>
      </c>
      <c r="T517" s="214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15" t="s">
        <v>172</v>
      </c>
      <c r="AT517" s="215" t="s">
        <v>169</v>
      </c>
      <c r="AU517" s="215" t="s">
        <v>111</v>
      </c>
      <c r="AY517" s="17" t="s">
        <v>112</v>
      </c>
      <c r="BE517" s="216">
        <f>IF(N517="základní",J517,0)</f>
        <v>0</v>
      </c>
      <c r="BF517" s="216">
        <f>IF(N517="snížená",J517,0)</f>
        <v>0</v>
      </c>
      <c r="BG517" s="216">
        <f>IF(N517="zákl. přenesená",J517,0)</f>
        <v>0</v>
      </c>
      <c r="BH517" s="216">
        <f>IF(N517="sníž. přenesená",J517,0)</f>
        <v>0</v>
      </c>
      <c r="BI517" s="216">
        <f>IF(N517="nulová",J517,0)</f>
        <v>0</v>
      </c>
      <c r="BJ517" s="17" t="s">
        <v>111</v>
      </c>
      <c r="BK517" s="216">
        <f>ROUND(I517*H517,2)</f>
        <v>0</v>
      </c>
      <c r="BL517" s="17" t="s">
        <v>120</v>
      </c>
      <c r="BM517" s="215" t="s">
        <v>948</v>
      </c>
    </row>
    <row r="518" s="2" customFormat="1">
      <c r="A518" s="38"/>
      <c r="B518" s="39"/>
      <c r="C518" s="40"/>
      <c r="D518" s="217" t="s">
        <v>122</v>
      </c>
      <c r="E518" s="40"/>
      <c r="F518" s="218" t="s">
        <v>947</v>
      </c>
      <c r="G518" s="40"/>
      <c r="H518" s="40"/>
      <c r="I518" s="219"/>
      <c r="J518" s="40"/>
      <c r="K518" s="40"/>
      <c r="L518" s="44"/>
      <c r="M518" s="220"/>
      <c r="N518" s="221"/>
      <c r="O518" s="84"/>
      <c r="P518" s="84"/>
      <c r="Q518" s="84"/>
      <c r="R518" s="84"/>
      <c r="S518" s="84"/>
      <c r="T518" s="85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122</v>
      </c>
      <c r="AU518" s="17" t="s">
        <v>111</v>
      </c>
    </row>
    <row r="519" s="2" customFormat="1" ht="24.15" customHeight="1">
      <c r="A519" s="38"/>
      <c r="B519" s="39"/>
      <c r="C519" s="204" t="s">
        <v>949</v>
      </c>
      <c r="D519" s="204" t="s">
        <v>115</v>
      </c>
      <c r="E519" s="205" t="s">
        <v>950</v>
      </c>
      <c r="F519" s="206" t="s">
        <v>951</v>
      </c>
      <c r="G519" s="207" t="s">
        <v>164</v>
      </c>
      <c r="H519" s="208">
        <v>4</v>
      </c>
      <c r="I519" s="209"/>
      <c r="J519" s="210">
        <f>ROUND(I519*H519,2)</f>
        <v>0</v>
      </c>
      <c r="K519" s="206" t="s">
        <v>119</v>
      </c>
      <c r="L519" s="44"/>
      <c r="M519" s="211" t="s">
        <v>19</v>
      </c>
      <c r="N519" s="212" t="s">
        <v>42</v>
      </c>
      <c r="O519" s="84"/>
      <c r="P519" s="213">
        <f>O519*H519</f>
        <v>0</v>
      </c>
      <c r="Q519" s="213">
        <v>0</v>
      </c>
      <c r="R519" s="213">
        <f>Q519*H519</f>
        <v>0</v>
      </c>
      <c r="S519" s="213">
        <v>0</v>
      </c>
      <c r="T519" s="214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15" t="s">
        <v>120</v>
      </c>
      <c r="AT519" s="215" t="s">
        <v>115</v>
      </c>
      <c r="AU519" s="215" t="s">
        <v>111</v>
      </c>
      <c r="AY519" s="17" t="s">
        <v>112</v>
      </c>
      <c r="BE519" s="216">
        <f>IF(N519="základní",J519,0)</f>
        <v>0</v>
      </c>
      <c r="BF519" s="216">
        <f>IF(N519="snížená",J519,0)</f>
        <v>0</v>
      </c>
      <c r="BG519" s="216">
        <f>IF(N519="zákl. přenesená",J519,0)</f>
        <v>0</v>
      </c>
      <c r="BH519" s="216">
        <f>IF(N519="sníž. přenesená",J519,0)</f>
        <v>0</v>
      </c>
      <c r="BI519" s="216">
        <f>IF(N519="nulová",J519,0)</f>
        <v>0</v>
      </c>
      <c r="BJ519" s="17" t="s">
        <v>111</v>
      </c>
      <c r="BK519" s="216">
        <f>ROUND(I519*H519,2)</f>
        <v>0</v>
      </c>
      <c r="BL519" s="17" t="s">
        <v>120</v>
      </c>
      <c r="BM519" s="215" t="s">
        <v>952</v>
      </c>
    </row>
    <row r="520" s="2" customFormat="1">
      <c r="A520" s="38"/>
      <c r="B520" s="39"/>
      <c r="C520" s="40"/>
      <c r="D520" s="217" t="s">
        <v>122</v>
      </c>
      <c r="E520" s="40"/>
      <c r="F520" s="218" t="s">
        <v>953</v>
      </c>
      <c r="G520" s="40"/>
      <c r="H520" s="40"/>
      <c r="I520" s="219"/>
      <c r="J520" s="40"/>
      <c r="K520" s="40"/>
      <c r="L520" s="44"/>
      <c r="M520" s="220"/>
      <c r="N520" s="221"/>
      <c r="O520" s="84"/>
      <c r="P520" s="84"/>
      <c r="Q520" s="84"/>
      <c r="R520" s="84"/>
      <c r="S520" s="84"/>
      <c r="T520" s="85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122</v>
      </c>
      <c r="AU520" s="17" t="s">
        <v>111</v>
      </c>
    </row>
    <row r="521" s="2" customFormat="1">
      <c r="A521" s="38"/>
      <c r="B521" s="39"/>
      <c r="C521" s="40"/>
      <c r="D521" s="222" t="s">
        <v>124</v>
      </c>
      <c r="E521" s="40"/>
      <c r="F521" s="223" t="s">
        <v>954</v>
      </c>
      <c r="G521" s="40"/>
      <c r="H521" s="40"/>
      <c r="I521" s="219"/>
      <c r="J521" s="40"/>
      <c r="K521" s="40"/>
      <c r="L521" s="44"/>
      <c r="M521" s="220"/>
      <c r="N521" s="221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124</v>
      </c>
      <c r="AU521" s="17" t="s">
        <v>111</v>
      </c>
    </row>
    <row r="522" s="2" customFormat="1" ht="16.5" customHeight="1">
      <c r="A522" s="38"/>
      <c r="B522" s="39"/>
      <c r="C522" s="224" t="s">
        <v>955</v>
      </c>
      <c r="D522" s="224" t="s">
        <v>169</v>
      </c>
      <c r="E522" s="225" t="s">
        <v>956</v>
      </c>
      <c r="F522" s="226" t="s">
        <v>957</v>
      </c>
      <c r="G522" s="227" t="s">
        <v>164</v>
      </c>
      <c r="H522" s="228">
        <v>4</v>
      </c>
      <c r="I522" s="229"/>
      <c r="J522" s="230">
        <f>ROUND(I522*H522,2)</f>
        <v>0</v>
      </c>
      <c r="K522" s="226" t="s">
        <v>119</v>
      </c>
      <c r="L522" s="231"/>
      <c r="M522" s="232" t="s">
        <v>19</v>
      </c>
      <c r="N522" s="233" t="s">
        <v>42</v>
      </c>
      <c r="O522" s="84"/>
      <c r="P522" s="213">
        <f>O522*H522</f>
        <v>0</v>
      </c>
      <c r="Q522" s="213">
        <v>0.001</v>
      </c>
      <c r="R522" s="213">
        <f>Q522*H522</f>
        <v>0.0040000000000000001</v>
      </c>
      <c r="S522" s="213">
        <v>0</v>
      </c>
      <c r="T522" s="214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15" t="s">
        <v>172</v>
      </c>
      <c r="AT522" s="215" t="s">
        <v>169</v>
      </c>
      <c r="AU522" s="215" t="s">
        <v>111</v>
      </c>
      <c r="AY522" s="17" t="s">
        <v>112</v>
      </c>
      <c r="BE522" s="216">
        <f>IF(N522="základní",J522,0)</f>
        <v>0</v>
      </c>
      <c r="BF522" s="216">
        <f>IF(N522="snížená",J522,0)</f>
        <v>0</v>
      </c>
      <c r="BG522" s="216">
        <f>IF(N522="zákl. přenesená",J522,0)</f>
        <v>0</v>
      </c>
      <c r="BH522" s="216">
        <f>IF(N522="sníž. přenesená",J522,0)</f>
        <v>0</v>
      </c>
      <c r="BI522" s="216">
        <f>IF(N522="nulová",J522,0)</f>
        <v>0</v>
      </c>
      <c r="BJ522" s="17" t="s">
        <v>111</v>
      </c>
      <c r="BK522" s="216">
        <f>ROUND(I522*H522,2)</f>
        <v>0</v>
      </c>
      <c r="BL522" s="17" t="s">
        <v>120</v>
      </c>
      <c r="BM522" s="215" t="s">
        <v>958</v>
      </c>
    </row>
    <row r="523" s="2" customFormat="1">
      <c r="A523" s="38"/>
      <c r="B523" s="39"/>
      <c r="C523" s="40"/>
      <c r="D523" s="217" t="s">
        <v>122</v>
      </c>
      <c r="E523" s="40"/>
      <c r="F523" s="218" t="s">
        <v>957</v>
      </c>
      <c r="G523" s="40"/>
      <c r="H523" s="40"/>
      <c r="I523" s="219"/>
      <c r="J523" s="40"/>
      <c r="K523" s="40"/>
      <c r="L523" s="44"/>
      <c r="M523" s="220"/>
      <c r="N523" s="221"/>
      <c r="O523" s="84"/>
      <c r="P523" s="84"/>
      <c r="Q523" s="84"/>
      <c r="R523" s="84"/>
      <c r="S523" s="84"/>
      <c r="T523" s="85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122</v>
      </c>
      <c r="AU523" s="17" t="s">
        <v>111</v>
      </c>
    </row>
    <row r="524" s="2" customFormat="1" ht="16.5" customHeight="1">
      <c r="A524" s="38"/>
      <c r="B524" s="39"/>
      <c r="C524" s="204" t="s">
        <v>959</v>
      </c>
      <c r="D524" s="204" t="s">
        <v>115</v>
      </c>
      <c r="E524" s="205" t="s">
        <v>960</v>
      </c>
      <c r="F524" s="206" t="s">
        <v>961</v>
      </c>
      <c r="G524" s="207" t="s">
        <v>204</v>
      </c>
      <c r="H524" s="208">
        <v>0.112</v>
      </c>
      <c r="I524" s="209"/>
      <c r="J524" s="210">
        <f>ROUND(I524*H524,2)</f>
        <v>0</v>
      </c>
      <c r="K524" s="206" t="s">
        <v>119</v>
      </c>
      <c r="L524" s="44"/>
      <c r="M524" s="211" t="s">
        <v>19</v>
      </c>
      <c r="N524" s="212" t="s">
        <v>42</v>
      </c>
      <c r="O524" s="84"/>
      <c r="P524" s="213">
        <f>O524*H524</f>
        <v>0</v>
      </c>
      <c r="Q524" s="213">
        <v>0</v>
      </c>
      <c r="R524" s="213">
        <f>Q524*H524</f>
        <v>0</v>
      </c>
      <c r="S524" s="213">
        <v>0</v>
      </c>
      <c r="T524" s="214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15" t="s">
        <v>120</v>
      </c>
      <c r="AT524" s="215" t="s">
        <v>115</v>
      </c>
      <c r="AU524" s="215" t="s">
        <v>111</v>
      </c>
      <c r="AY524" s="17" t="s">
        <v>112</v>
      </c>
      <c r="BE524" s="216">
        <f>IF(N524="základní",J524,0)</f>
        <v>0</v>
      </c>
      <c r="BF524" s="216">
        <f>IF(N524="snížená",J524,0)</f>
        <v>0</v>
      </c>
      <c r="BG524" s="216">
        <f>IF(N524="zákl. přenesená",J524,0)</f>
        <v>0</v>
      </c>
      <c r="BH524" s="216">
        <f>IF(N524="sníž. přenesená",J524,0)</f>
        <v>0</v>
      </c>
      <c r="BI524" s="216">
        <f>IF(N524="nulová",J524,0)</f>
        <v>0</v>
      </c>
      <c r="BJ524" s="17" t="s">
        <v>111</v>
      </c>
      <c r="BK524" s="216">
        <f>ROUND(I524*H524,2)</f>
        <v>0</v>
      </c>
      <c r="BL524" s="17" t="s">
        <v>120</v>
      </c>
      <c r="BM524" s="215" t="s">
        <v>962</v>
      </c>
    </row>
    <row r="525" s="2" customFormat="1">
      <c r="A525" s="38"/>
      <c r="B525" s="39"/>
      <c r="C525" s="40"/>
      <c r="D525" s="217" t="s">
        <v>122</v>
      </c>
      <c r="E525" s="40"/>
      <c r="F525" s="218" t="s">
        <v>963</v>
      </c>
      <c r="G525" s="40"/>
      <c r="H525" s="40"/>
      <c r="I525" s="219"/>
      <c r="J525" s="40"/>
      <c r="K525" s="40"/>
      <c r="L525" s="44"/>
      <c r="M525" s="220"/>
      <c r="N525" s="221"/>
      <c r="O525" s="84"/>
      <c r="P525" s="84"/>
      <c r="Q525" s="84"/>
      <c r="R525" s="84"/>
      <c r="S525" s="84"/>
      <c r="T525" s="85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122</v>
      </c>
      <c r="AU525" s="17" t="s">
        <v>111</v>
      </c>
    </row>
    <row r="526" s="2" customFormat="1">
      <c r="A526" s="38"/>
      <c r="B526" s="39"/>
      <c r="C526" s="40"/>
      <c r="D526" s="222" t="s">
        <v>124</v>
      </c>
      <c r="E526" s="40"/>
      <c r="F526" s="223" t="s">
        <v>964</v>
      </c>
      <c r="G526" s="40"/>
      <c r="H526" s="40"/>
      <c r="I526" s="219"/>
      <c r="J526" s="40"/>
      <c r="K526" s="40"/>
      <c r="L526" s="44"/>
      <c r="M526" s="220"/>
      <c r="N526" s="221"/>
      <c r="O526" s="84"/>
      <c r="P526" s="84"/>
      <c r="Q526" s="84"/>
      <c r="R526" s="84"/>
      <c r="S526" s="84"/>
      <c r="T526" s="85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124</v>
      </c>
      <c r="AU526" s="17" t="s">
        <v>111</v>
      </c>
    </row>
    <row r="527" s="2" customFormat="1" ht="16.5" customHeight="1">
      <c r="A527" s="38"/>
      <c r="B527" s="39"/>
      <c r="C527" s="204" t="s">
        <v>965</v>
      </c>
      <c r="D527" s="204" t="s">
        <v>115</v>
      </c>
      <c r="E527" s="205" t="s">
        <v>966</v>
      </c>
      <c r="F527" s="206" t="s">
        <v>967</v>
      </c>
      <c r="G527" s="207" t="s">
        <v>204</v>
      </c>
      <c r="H527" s="208">
        <v>0.112</v>
      </c>
      <c r="I527" s="209"/>
      <c r="J527" s="210">
        <f>ROUND(I527*H527,2)</f>
        <v>0</v>
      </c>
      <c r="K527" s="206" t="s">
        <v>119</v>
      </c>
      <c r="L527" s="44"/>
      <c r="M527" s="211" t="s">
        <v>19</v>
      </c>
      <c r="N527" s="212" t="s">
        <v>42</v>
      </c>
      <c r="O527" s="84"/>
      <c r="P527" s="213">
        <f>O527*H527</f>
        <v>0</v>
      </c>
      <c r="Q527" s="213">
        <v>0</v>
      </c>
      <c r="R527" s="213">
        <f>Q527*H527</f>
        <v>0</v>
      </c>
      <c r="S527" s="213">
        <v>0</v>
      </c>
      <c r="T527" s="214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15" t="s">
        <v>120</v>
      </c>
      <c r="AT527" s="215" t="s">
        <v>115</v>
      </c>
      <c r="AU527" s="215" t="s">
        <v>111</v>
      </c>
      <c r="AY527" s="17" t="s">
        <v>112</v>
      </c>
      <c r="BE527" s="216">
        <f>IF(N527="základní",J527,0)</f>
        <v>0</v>
      </c>
      <c r="BF527" s="216">
        <f>IF(N527="snížená",J527,0)</f>
        <v>0</v>
      </c>
      <c r="BG527" s="216">
        <f>IF(N527="zákl. přenesená",J527,0)</f>
        <v>0</v>
      </c>
      <c r="BH527" s="216">
        <f>IF(N527="sníž. přenesená",J527,0)</f>
        <v>0</v>
      </c>
      <c r="BI527" s="216">
        <f>IF(N527="nulová",J527,0)</f>
        <v>0</v>
      </c>
      <c r="BJ527" s="17" t="s">
        <v>111</v>
      </c>
      <c r="BK527" s="216">
        <f>ROUND(I527*H527,2)</f>
        <v>0</v>
      </c>
      <c r="BL527" s="17" t="s">
        <v>120</v>
      </c>
      <c r="BM527" s="215" t="s">
        <v>968</v>
      </c>
    </row>
    <row r="528" s="2" customFormat="1">
      <c r="A528" s="38"/>
      <c r="B528" s="39"/>
      <c r="C528" s="40"/>
      <c r="D528" s="217" t="s">
        <v>122</v>
      </c>
      <c r="E528" s="40"/>
      <c r="F528" s="218" t="s">
        <v>969</v>
      </c>
      <c r="G528" s="40"/>
      <c r="H528" s="40"/>
      <c r="I528" s="219"/>
      <c r="J528" s="40"/>
      <c r="K528" s="40"/>
      <c r="L528" s="44"/>
      <c r="M528" s="220"/>
      <c r="N528" s="221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122</v>
      </c>
      <c r="AU528" s="17" t="s">
        <v>111</v>
      </c>
    </row>
    <row r="529" s="2" customFormat="1">
      <c r="A529" s="38"/>
      <c r="B529" s="39"/>
      <c r="C529" s="40"/>
      <c r="D529" s="222" t="s">
        <v>124</v>
      </c>
      <c r="E529" s="40"/>
      <c r="F529" s="223" t="s">
        <v>970</v>
      </c>
      <c r="G529" s="40"/>
      <c r="H529" s="40"/>
      <c r="I529" s="219"/>
      <c r="J529" s="40"/>
      <c r="K529" s="40"/>
      <c r="L529" s="44"/>
      <c r="M529" s="220"/>
      <c r="N529" s="221"/>
      <c r="O529" s="84"/>
      <c r="P529" s="84"/>
      <c r="Q529" s="84"/>
      <c r="R529" s="84"/>
      <c r="S529" s="84"/>
      <c r="T529" s="85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124</v>
      </c>
      <c r="AU529" s="17" t="s">
        <v>111</v>
      </c>
    </row>
    <row r="530" s="12" customFormat="1" ht="22.8" customHeight="1">
      <c r="A530" s="12"/>
      <c r="B530" s="188"/>
      <c r="C530" s="189"/>
      <c r="D530" s="190" t="s">
        <v>69</v>
      </c>
      <c r="E530" s="202" t="s">
        <v>971</v>
      </c>
      <c r="F530" s="202" t="s">
        <v>972</v>
      </c>
      <c r="G530" s="189"/>
      <c r="H530" s="189"/>
      <c r="I530" s="192"/>
      <c r="J530" s="203">
        <f>BK530</f>
        <v>0</v>
      </c>
      <c r="K530" s="189"/>
      <c r="L530" s="194"/>
      <c r="M530" s="195"/>
      <c r="N530" s="196"/>
      <c r="O530" s="196"/>
      <c r="P530" s="197">
        <f>SUM(P531:P563)</f>
        <v>0</v>
      </c>
      <c r="Q530" s="196"/>
      <c r="R530" s="197">
        <f>SUM(R531:R563)</f>
        <v>0.050299999999999997</v>
      </c>
      <c r="S530" s="196"/>
      <c r="T530" s="198">
        <f>SUM(T531:T563)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199" t="s">
        <v>111</v>
      </c>
      <c r="AT530" s="200" t="s">
        <v>69</v>
      </c>
      <c r="AU530" s="200" t="s">
        <v>78</v>
      </c>
      <c r="AY530" s="199" t="s">
        <v>112</v>
      </c>
      <c r="BK530" s="201">
        <f>SUM(BK531:BK563)</f>
        <v>0</v>
      </c>
    </row>
    <row r="531" s="2" customFormat="1" ht="16.5" customHeight="1">
      <c r="A531" s="38"/>
      <c r="B531" s="39"/>
      <c r="C531" s="204" t="s">
        <v>973</v>
      </c>
      <c r="D531" s="204" t="s">
        <v>115</v>
      </c>
      <c r="E531" s="205" t="s">
        <v>974</v>
      </c>
      <c r="F531" s="206" t="s">
        <v>975</v>
      </c>
      <c r="G531" s="207" t="s">
        <v>164</v>
      </c>
      <c r="H531" s="208">
        <v>1</v>
      </c>
      <c r="I531" s="209"/>
      <c r="J531" s="210">
        <f>ROUND(I531*H531,2)</f>
        <v>0</v>
      </c>
      <c r="K531" s="206" t="s">
        <v>119</v>
      </c>
      <c r="L531" s="44"/>
      <c r="M531" s="211" t="s">
        <v>19</v>
      </c>
      <c r="N531" s="212" t="s">
        <v>42</v>
      </c>
      <c r="O531" s="84"/>
      <c r="P531" s="213">
        <f>O531*H531</f>
        <v>0</v>
      </c>
      <c r="Q531" s="213">
        <v>0</v>
      </c>
      <c r="R531" s="213">
        <f>Q531*H531</f>
        <v>0</v>
      </c>
      <c r="S531" s="213">
        <v>0</v>
      </c>
      <c r="T531" s="214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15" t="s">
        <v>120</v>
      </c>
      <c r="AT531" s="215" t="s">
        <v>115</v>
      </c>
      <c r="AU531" s="215" t="s">
        <v>111</v>
      </c>
      <c r="AY531" s="17" t="s">
        <v>112</v>
      </c>
      <c r="BE531" s="216">
        <f>IF(N531="základní",J531,0)</f>
        <v>0</v>
      </c>
      <c r="BF531" s="216">
        <f>IF(N531="snížená",J531,0)</f>
        <v>0</v>
      </c>
      <c r="BG531" s="216">
        <f>IF(N531="zákl. přenesená",J531,0)</f>
        <v>0</v>
      </c>
      <c r="BH531" s="216">
        <f>IF(N531="sníž. přenesená",J531,0)</f>
        <v>0</v>
      </c>
      <c r="BI531" s="216">
        <f>IF(N531="nulová",J531,0)</f>
        <v>0</v>
      </c>
      <c r="BJ531" s="17" t="s">
        <v>111</v>
      </c>
      <c r="BK531" s="216">
        <f>ROUND(I531*H531,2)</f>
        <v>0</v>
      </c>
      <c r="BL531" s="17" t="s">
        <v>120</v>
      </c>
      <c r="BM531" s="215" t="s">
        <v>976</v>
      </c>
    </row>
    <row r="532" s="2" customFormat="1">
      <c r="A532" s="38"/>
      <c r="B532" s="39"/>
      <c r="C532" s="40"/>
      <c r="D532" s="217" t="s">
        <v>122</v>
      </c>
      <c r="E532" s="40"/>
      <c r="F532" s="218" t="s">
        <v>977</v>
      </c>
      <c r="G532" s="40"/>
      <c r="H532" s="40"/>
      <c r="I532" s="219"/>
      <c r="J532" s="40"/>
      <c r="K532" s="40"/>
      <c r="L532" s="44"/>
      <c r="M532" s="220"/>
      <c r="N532" s="221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122</v>
      </c>
      <c r="AU532" s="17" t="s">
        <v>111</v>
      </c>
    </row>
    <row r="533" s="2" customFormat="1">
      <c r="A533" s="38"/>
      <c r="B533" s="39"/>
      <c r="C533" s="40"/>
      <c r="D533" s="222" t="s">
        <v>124</v>
      </c>
      <c r="E533" s="40"/>
      <c r="F533" s="223" t="s">
        <v>978</v>
      </c>
      <c r="G533" s="40"/>
      <c r="H533" s="40"/>
      <c r="I533" s="219"/>
      <c r="J533" s="40"/>
      <c r="K533" s="40"/>
      <c r="L533" s="44"/>
      <c r="M533" s="220"/>
      <c r="N533" s="221"/>
      <c r="O533" s="84"/>
      <c r="P533" s="84"/>
      <c r="Q533" s="84"/>
      <c r="R533" s="84"/>
      <c r="S533" s="84"/>
      <c r="T533" s="85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124</v>
      </c>
      <c r="AU533" s="17" t="s">
        <v>111</v>
      </c>
    </row>
    <row r="534" s="13" customFormat="1">
      <c r="A534" s="13"/>
      <c r="B534" s="238"/>
      <c r="C534" s="239"/>
      <c r="D534" s="217" t="s">
        <v>218</v>
      </c>
      <c r="E534" s="248" t="s">
        <v>19</v>
      </c>
      <c r="F534" s="240" t="s">
        <v>979</v>
      </c>
      <c r="G534" s="239"/>
      <c r="H534" s="241">
        <v>1</v>
      </c>
      <c r="I534" s="242"/>
      <c r="J534" s="239"/>
      <c r="K534" s="239"/>
      <c r="L534" s="243"/>
      <c r="M534" s="244"/>
      <c r="N534" s="245"/>
      <c r="O534" s="245"/>
      <c r="P534" s="245"/>
      <c r="Q534" s="245"/>
      <c r="R534" s="245"/>
      <c r="S534" s="245"/>
      <c r="T534" s="24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7" t="s">
        <v>218</v>
      </c>
      <c r="AU534" s="247" t="s">
        <v>111</v>
      </c>
      <c r="AV534" s="13" t="s">
        <v>111</v>
      </c>
      <c r="AW534" s="13" t="s">
        <v>32</v>
      </c>
      <c r="AX534" s="13" t="s">
        <v>78</v>
      </c>
      <c r="AY534" s="247" t="s">
        <v>112</v>
      </c>
    </row>
    <row r="535" s="2" customFormat="1" ht="16.5" customHeight="1">
      <c r="A535" s="38"/>
      <c r="B535" s="39"/>
      <c r="C535" s="224" t="s">
        <v>980</v>
      </c>
      <c r="D535" s="224" t="s">
        <v>169</v>
      </c>
      <c r="E535" s="225" t="s">
        <v>981</v>
      </c>
      <c r="F535" s="226" t="s">
        <v>982</v>
      </c>
      <c r="G535" s="227" t="s">
        <v>252</v>
      </c>
      <c r="H535" s="228">
        <v>9</v>
      </c>
      <c r="I535" s="229"/>
      <c r="J535" s="230">
        <f>ROUND(I535*H535,2)</f>
        <v>0</v>
      </c>
      <c r="K535" s="226" t="s">
        <v>119</v>
      </c>
      <c r="L535" s="231"/>
      <c r="M535" s="232" t="s">
        <v>19</v>
      </c>
      <c r="N535" s="233" t="s">
        <v>42</v>
      </c>
      <c r="O535" s="84"/>
      <c r="P535" s="213">
        <f>O535*H535</f>
        <v>0</v>
      </c>
      <c r="Q535" s="213">
        <v>0.0018</v>
      </c>
      <c r="R535" s="213">
        <f>Q535*H535</f>
        <v>0.016199999999999999</v>
      </c>
      <c r="S535" s="213">
        <v>0</v>
      </c>
      <c r="T535" s="214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15" t="s">
        <v>172</v>
      </c>
      <c r="AT535" s="215" t="s">
        <v>169</v>
      </c>
      <c r="AU535" s="215" t="s">
        <v>111</v>
      </c>
      <c r="AY535" s="17" t="s">
        <v>112</v>
      </c>
      <c r="BE535" s="216">
        <f>IF(N535="základní",J535,0)</f>
        <v>0</v>
      </c>
      <c r="BF535" s="216">
        <f>IF(N535="snížená",J535,0)</f>
        <v>0</v>
      </c>
      <c r="BG535" s="216">
        <f>IF(N535="zákl. přenesená",J535,0)</f>
        <v>0</v>
      </c>
      <c r="BH535" s="216">
        <f>IF(N535="sníž. přenesená",J535,0)</f>
        <v>0</v>
      </c>
      <c r="BI535" s="216">
        <f>IF(N535="nulová",J535,0)</f>
        <v>0</v>
      </c>
      <c r="BJ535" s="17" t="s">
        <v>111</v>
      </c>
      <c r="BK535" s="216">
        <f>ROUND(I535*H535,2)</f>
        <v>0</v>
      </c>
      <c r="BL535" s="17" t="s">
        <v>120</v>
      </c>
      <c r="BM535" s="215" t="s">
        <v>983</v>
      </c>
    </row>
    <row r="536" s="2" customFormat="1">
      <c r="A536" s="38"/>
      <c r="B536" s="39"/>
      <c r="C536" s="40"/>
      <c r="D536" s="217" t="s">
        <v>122</v>
      </c>
      <c r="E536" s="40"/>
      <c r="F536" s="218" t="s">
        <v>982</v>
      </c>
      <c r="G536" s="40"/>
      <c r="H536" s="40"/>
      <c r="I536" s="219"/>
      <c r="J536" s="40"/>
      <c r="K536" s="40"/>
      <c r="L536" s="44"/>
      <c r="M536" s="220"/>
      <c r="N536" s="221"/>
      <c r="O536" s="84"/>
      <c r="P536" s="84"/>
      <c r="Q536" s="84"/>
      <c r="R536" s="84"/>
      <c r="S536" s="84"/>
      <c r="T536" s="85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122</v>
      </c>
      <c r="AU536" s="17" t="s">
        <v>111</v>
      </c>
    </row>
    <row r="537" s="2" customFormat="1" ht="16.5" customHeight="1">
      <c r="A537" s="38"/>
      <c r="B537" s="39"/>
      <c r="C537" s="224" t="s">
        <v>984</v>
      </c>
      <c r="D537" s="224" t="s">
        <v>169</v>
      </c>
      <c r="E537" s="225" t="s">
        <v>985</v>
      </c>
      <c r="F537" s="226" t="s">
        <v>986</v>
      </c>
      <c r="G537" s="227" t="s">
        <v>164</v>
      </c>
      <c r="H537" s="228">
        <v>2</v>
      </c>
      <c r="I537" s="229"/>
      <c r="J537" s="230">
        <f>ROUND(I537*H537,2)</f>
        <v>0</v>
      </c>
      <c r="K537" s="226" t="s">
        <v>119</v>
      </c>
      <c r="L537" s="231"/>
      <c r="M537" s="232" t="s">
        <v>19</v>
      </c>
      <c r="N537" s="233" t="s">
        <v>42</v>
      </c>
      <c r="O537" s="84"/>
      <c r="P537" s="213">
        <f>O537*H537</f>
        <v>0</v>
      </c>
      <c r="Q537" s="213">
        <v>0.00020000000000000001</v>
      </c>
      <c r="R537" s="213">
        <f>Q537*H537</f>
        <v>0.00040000000000000002</v>
      </c>
      <c r="S537" s="213">
        <v>0</v>
      </c>
      <c r="T537" s="214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15" t="s">
        <v>172</v>
      </c>
      <c r="AT537" s="215" t="s">
        <v>169</v>
      </c>
      <c r="AU537" s="215" t="s">
        <v>111</v>
      </c>
      <c r="AY537" s="17" t="s">
        <v>112</v>
      </c>
      <c r="BE537" s="216">
        <f>IF(N537="základní",J537,0)</f>
        <v>0</v>
      </c>
      <c r="BF537" s="216">
        <f>IF(N537="snížená",J537,0)</f>
        <v>0</v>
      </c>
      <c r="BG537" s="216">
        <f>IF(N537="zákl. přenesená",J537,0)</f>
        <v>0</v>
      </c>
      <c r="BH537" s="216">
        <f>IF(N537="sníž. přenesená",J537,0)</f>
        <v>0</v>
      </c>
      <c r="BI537" s="216">
        <f>IF(N537="nulová",J537,0)</f>
        <v>0</v>
      </c>
      <c r="BJ537" s="17" t="s">
        <v>111</v>
      </c>
      <c r="BK537" s="216">
        <f>ROUND(I537*H537,2)</f>
        <v>0</v>
      </c>
      <c r="BL537" s="17" t="s">
        <v>120</v>
      </c>
      <c r="BM537" s="215" t="s">
        <v>987</v>
      </c>
    </row>
    <row r="538" s="2" customFormat="1">
      <c r="A538" s="38"/>
      <c r="B538" s="39"/>
      <c r="C538" s="40"/>
      <c r="D538" s="217" t="s">
        <v>122</v>
      </c>
      <c r="E538" s="40"/>
      <c r="F538" s="218" t="s">
        <v>986</v>
      </c>
      <c r="G538" s="40"/>
      <c r="H538" s="40"/>
      <c r="I538" s="219"/>
      <c r="J538" s="40"/>
      <c r="K538" s="40"/>
      <c r="L538" s="44"/>
      <c r="M538" s="220"/>
      <c r="N538" s="221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122</v>
      </c>
      <c r="AU538" s="17" t="s">
        <v>111</v>
      </c>
    </row>
    <row r="539" s="2" customFormat="1" ht="16.5" customHeight="1">
      <c r="A539" s="38"/>
      <c r="B539" s="39"/>
      <c r="C539" s="224" t="s">
        <v>988</v>
      </c>
      <c r="D539" s="224" t="s">
        <v>169</v>
      </c>
      <c r="E539" s="225" t="s">
        <v>989</v>
      </c>
      <c r="F539" s="226" t="s">
        <v>990</v>
      </c>
      <c r="G539" s="227" t="s">
        <v>164</v>
      </c>
      <c r="H539" s="228">
        <v>2</v>
      </c>
      <c r="I539" s="229"/>
      <c r="J539" s="230">
        <f>ROUND(I539*H539,2)</f>
        <v>0</v>
      </c>
      <c r="K539" s="226" t="s">
        <v>119</v>
      </c>
      <c r="L539" s="231"/>
      <c r="M539" s="232" t="s">
        <v>19</v>
      </c>
      <c r="N539" s="233" t="s">
        <v>42</v>
      </c>
      <c r="O539" s="84"/>
      <c r="P539" s="213">
        <f>O539*H539</f>
        <v>0</v>
      </c>
      <c r="Q539" s="213">
        <v>0.00040000000000000002</v>
      </c>
      <c r="R539" s="213">
        <f>Q539*H539</f>
        <v>0.00080000000000000004</v>
      </c>
      <c r="S539" s="213">
        <v>0</v>
      </c>
      <c r="T539" s="21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15" t="s">
        <v>172</v>
      </c>
      <c r="AT539" s="215" t="s">
        <v>169</v>
      </c>
      <c r="AU539" s="215" t="s">
        <v>111</v>
      </c>
      <c r="AY539" s="17" t="s">
        <v>112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17" t="s">
        <v>111</v>
      </c>
      <c r="BK539" s="216">
        <f>ROUND(I539*H539,2)</f>
        <v>0</v>
      </c>
      <c r="BL539" s="17" t="s">
        <v>120</v>
      </c>
      <c r="BM539" s="215" t="s">
        <v>991</v>
      </c>
    </row>
    <row r="540" s="2" customFormat="1">
      <c r="A540" s="38"/>
      <c r="B540" s="39"/>
      <c r="C540" s="40"/>
      <c r="D540" s="217" t="s">
        <v>122</v>
      </c>
      <c r="E540" s="40"/>
      <c r="F540" s="218" t="s">
        <v>990</v>
      </c>
      <c r="G540" s="40"/>
      <c r="H540" s="40"/>
      <c r="I540" s="219"/>
      <c r="J540" s="40"/>
      <c r="K540" s="40"/>
      <c r="L540" s="44"/>
      <c r="M540" s="220"/>
      <c r="N540" s="221"/>
      <c r="O540" s="84"/>
      <c r="P540" s="84"/>
      <c r="Q540" s="84"/>
      <c r="R540" s="84"/>
      <c r="S540" s="84"/>
      <c r="T540" s="85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122</v>
      </c>
      <c r="AU540" s="17" t="s">
        <v>111</v>
      </c>
    </row>
    <row r="541" s="2" customFormat="1" ht="16.5" customHeight="1">
      <c r="A541" s="38"/>
      <c r="B541" s="39"/>
      <c r="C541" s="224" t="s">
        <v>992</v>
      </c>
      <c r="D541" s="224" t="s">
        <v>169</v>
      </c>
      <c r="E541" s="225" t="s">
        <v>993</v>
      </c>
      <c r="F541" s="226" t="s">
        <v>994</v>
      </c>
      <c r="G541" s="227" t="s">
        <v>164</v>
      </c>
      <c r="H541" s="228">
        <v>1</v>
      </c>
      <c r="I541" s="229"/>
      <c r="J541" s="230">
        <f>ROUND(I541*H541,2)</f>
        <v>0</v>
      </c>
      <c r="K541" s="226" t="s">
        <v>19</v>
      </c>
      <c r="L541" s="231"/>
      <c r="M541" s="232" t="s">
        <v>19</v>
      </c>
      <c r="N541" s="233" t="s">
        <v>42</v>
      </c>
      <c r="O541" s="84"/>
      <c r="P541" s="213">
        <f>O541*H541</f>
        <v>0</v>
      </c>
      <c r="Q541" s="213">
        <v>0</v>
      </c>
      <c r="R541" s="213">
        <f>Q541*H541</f>
        <v>0</v>
      </c>
      <c r="S541" s="213">
        <v>0</v>
      </c>
      <c r="T541" s="214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15" t="s">
        <v>172</v>
      </c>
      <c r="AT541" s="215" t="s">
        <v>169</v>
      </c>
      <c r="AU541" s="215" t="s">
        <v>111</v>
      </c>
      <c r="AY541" s="17" t="s">
        <v>112</v>
      </c>
      <c r="BE541" s="216">
        <f>IF(N541="základní",J541,0)</f>
        <v>0</v>
      </c>
      <c r="BF541" s="216">
        <f>IF(N541="snížená",J541,0)</f>
        <v>0</v>
      </c>
      <c r="BG541" s="216">
        <f>IF(N541="zákl. přenesená",J541,0)</f>
        <v>0</v>
      </c>
      <c r="BH541" s="216">
        <f>IF(N541="sníž. přenesená",J541,0)</f>
        <v>0</v>
      </c>
      <c r="BI541" s="216">
        <f>IF(N541="nulová",J541,0)</f>
        <v>0</v>
      </c>
      <c r="BJ541" s="17" t="s">
        <v>111</v>
      </c>
      <c r="BK541" s="216">
        <f>ROUND(I541*H541,2)</f>
        <v>0</v>
      </c>
      <c r="BL541" s="17" t="s">
        <v>120</v>
      </c>
      <c r="BM541" s="215" t="s">
        <v>995</v>
      </c>
    </row>
    <row r="542" s="2" customFormat="1">
      <c r="A542" s="38"/>
      <c r="B542" s="39"/>
      <c r="C542" s="40"/>
      <c r="D542" s="217" t="s">
        <v>122</v>
      </c>
      <c r="E542" s="40"/>
      <c r="F542" s="218" t="s">
        <v>994</v>
      </c>
      <c r="G542" s="40"/>
      <c r="H542" s="40"/>
      <c r="I542" s="219"/>
      <c r="J542" s="40"/>
      <c r="K542" s="40"/>
      <c r="L542" s="44"/>
      <c r="M542" s="220"/>
      <c r="N542" s="221"/>
      <c r="O542" s="84"/>
      <c r="P542" s="84"/>
      <c r="Q542" s="84"/>
      <c r="R542" s="84"/>
      <c r="S542" s="84"/>
      <c r="T542" s="85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122</v>
      </c>
      <c r="AU542" s="17" t="s">
        <v>111</v>
      </c>
    </row>
    <row r="543" s="2" customFormat="1" ht="16.5" customHeight="1">
      <c r="A543" s="38"/>
      <c r="B543" s="39"/>
      <c r="C543" s="204" t="s">
        <v>996</v>
      </c>
      <c r="D543" s="204" t="s">
        <v>115</v>
      </c>
      <c r="E543" s="205" t="s">
        <v>997</v>
      </c>
      <c r="F543" s="206" t="s">
        <v>998</v>
      </c>
      <c r="G543" s="207" t="s">
        <v>164</v>
      </c>
      <c r="H543" s="208">
        <v>1</v>
      </c>
      <c r="I543" s="209"/>
      <c r="J543" s="210">
        <f>ROUND(I543*H543,2)</f>
        <v>0</v>
      </c>
      <c r="K543" s="206" t="s">
        <v>119</v>
      </c>
      <c r="L543" s="44"/>
      <c r="M543" s="211" t="s">
        <v>19</v>
      </c>
      <c r="N543" s="212" t="s">
        <v>42</v>
      </c>
      <c r="O543" s="84"/>
      <c r="P543" s="213">
        <f>O543*H543</f>
        <v>0</v>
      </c>
      <c r="Q543" s="213">
        <v>0</v>
      </c>
      <c r="R543" s="213">
        <f>Q543*H543</f>
        <v>0</v>
      </c>
      <c r="S543" s="213">
        <v>0</v>
      </c>
      <c r="T543" s="214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15" t="s">
        <v>120</v>
      </c>
      <c r="AT543" s="215" t="s">
        <v>115</v>
      </c>
      <c r="AU543" s="215" t="s">
        <v>111</v>
      </c>
      <c r="AY543" s="17" t="s">
        <v>112</v>
      </c>
      <c r="BE543" s="216">
        <f>IF(N543="základní",J543,0)</f>
        <v>0</v>
      </c>
      <c r="BF543" s="216">
        <f>IF(N543="snížená",J543,0)</f>
        <v>0</v>
      </c>
      <c r="BG543" s="216">
        <f>IF(N543="zákl. přenesená",J543,0)</f>
        <v>0</v>
      </c>
      <c r="BH543" s="216">
        <f>IF(N543="sníž. přenesená",J543,0)</f>
        <v>0</v>
      </c>
      <c r="BI543" s="216">
        <f>IF(N543="nulová",J543,0)</f>
        <v>0</v>
      </c>
      <c r="BJ543" s="17" t="s">
        <v>111</v>
      </c>
      <c r="BK543" s="216">
        <f>ROUND(I543*H543,2)</f>
        <v>0</v>
      </c>
      <c r="BL543" s="17" t="s">
        <v>120</v>
      </c>
      <c r="BM543" s="215" t="s">
        <v>999</v>
      </c>
    </row>
    <row r="544" s="2" customFormat="1">
      <c r="A544" s="38"/>
      <c r="B544" s="39"/>
      <c r="C544" s="40"/>
      <c r="D544" s="217" t="s">
        <v>122</v>
      </c>
      <c r="E544" s="40"/>
      <c r="F544" s="218" t="s">
        <v>1000</v>
      </c>
      <c r="G544" s="40"/>
      <c r="H544" s="40"/>
      <c r="I544" s="219"/>
      <c r="J544" s="40"/>
      <c r="K544" s="40"/>
      <c r="L544" s="44"/>
      <c r="M544" s="220"/>
      <c r="N544" s="221"/>
      <c r="O544" s="84"/>
      <c r="P544" s="84"/>
      <c r="Q544" s="84"/>
      <c r="R544" s="84"/>
      <c r="S544" s="84"/>
      <c r="T544" s="85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122</v>
      </c>
      <c r="AU544" s="17" t="s">
        <v>111</v>
      </c>
    </row>
    <row r="545" s="2" customFormat="1">
      <c r="A545" s="38"/>
      <c r="B545" s="39"/>
      <c r="C545" s="40"/>
      <c r="D545" s="222" t="s">
        <v>124</v>
      </c>
      <c r="E545" s="40"/>
      <c r="F545" s="223" t="s">
        <v>1001</v>
      </c>
      <c r="G545" s="40"/>
      <c r="H545" s="40"/>
      <c r="I545" s="219"/>
      <c r="J545" s="40"/>
      <c r="K545" s="40"/>
      <c r="L545" s="44"/>
      <c r="M545" s="220"/>
      <c r="N545" s="221"/>
      <c r="O545" s="84"/>
      <c r="P545" s="84"/>
      <c r="Q545" s="84"/>
      <c r="R545" s="84"/>
      <c r="S545" s="84"/>
      <c r="T545" s="85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124</v>
      </c>
      <c r="AU545" s="17" t="s">
        <v>111</v>
      </c>
    </row>
    <row r="546" s="13" customFormat="1">
      <c r="A546" s="13"/>
      <c r="B546" s="238"/>
      <c r="C546" s="239"/>
      <c r="D546" s="217" t="s">
        <v>218</v>
      </c>
      <c r="E546" s="248" t="s">
        <v>19</v>
      </c>
      <c r="F546" s="240" t="s">
        <v>1002</v>
      </c>
      <c r="G546" s="239"/>
      <c r="H546" s="241">
        <v>1</v>
      </c>
      <c r="I546" s="242"/>
      <c r="J546" s="239"/>
      <c r="K546" s="239"/>
      <c r="L546" s="243"/>
      <c r="M546" s="244"/>
      <c r="N546" s="245"/>
      <c r="O546" s="245"/>
      <c r="P546" s="245"/>
      <c r="Q546" s="245"/>
      <c r="R546" s="245"/>
      <c r="S546" s="245"/>
      <c r="T546" s="24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7" t="s">
        <v>218</v>
      </c>
      <c r="AU546" s="247" t="s">
        <v>111</v>
      </c>
      <c r="AV546" s="13" t="s">
        <v>111</v>
      </c>
      <c r="AW546" s="13" t="s">
        <v>32</v>
      </c>
      <c r="AX546" s="13" t="s">
        <v>78</v>
      </c>
      <c r="AY546" s="247" t="s">
        <v>112</v>
      </c>
    </row>
    <row r="547" s="2" customFormat="1" ht="16.5" customHeight="1">
      <c r="A547" s="38"/>
      <c r="B547" s="39"/>
      <c r="C547" s="224" t="s">
        <v>1003</v>
      </c>
      <c r="D547" s="224" t="s">
        <v>169</v>
      </c>
      <c r="E547" s="225" t="s">
        <v>1004</v>
      </c>
      <c r="F547" s="226" t="s">
        <v>1005</v>
      </c>
      <c r="G547" s="227" t="s">
        <v>164</v>
      </c>
      <c r="H547" s="228">
        <v>1</v>
      </c>
      <c r="I547" s="229"/>
      <c r="J547" s="230">
        <f>ROUND(I547*H547,2)</f>
        <v>0</v>
      </c>
      <c r="K547" s="226" t="s">
        <v>19</v>
      </c>
      <c r="L547" s="231"/>
      <c r="M547" s="232" t="s">
        <v>19</v>
      </c>
      <c r="N547" s="233" t="s">
        <v>42</v>
      </c>
      <c r="O547" s="84"/>
      <c r="P547" s="213">
        <f>O547*H547</f>
        <v>0</v>
      </c>
      <c r="Q547" s="213">
        <v>0</v>
      </c>
      <c r="R547" s="213">
        <f>Q547*H547</f>
        <v>0</v>
      </c>
      <c r="S547" s="213">
        <v>0</v>
      </c>
      <c r="T547" s="214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15" t="s">
        <v>172</v>
      </c>
      <c r="AT547" s="215" t="s">
        <v>169</v>
      </c>
      <c r="AU547" s="215" t="s">
        <v>111</v>
      </c>
      <c r="AY547" s="17" t="s">
        <v>112</v>
      </c>
      <c r="BE547" s="216">
        <f>IF(N547="základní",J547,0)</f>
        <v>0</v>
      </c>
      <c r="BF547" s="216">
        <f>IF(N547="snížená",J547,0)</f>
        <v>0</v>
      </c>
      <c r="BG547" s="216">
        <f>IF(N547="zákl. přenesená",J547,0)</f>
        <v>0</v>
      </c>
      <c r="BH547" s="216">
        <f>IF(N547="sníž. přenesená",J547,0)</f>
        <v>0</v>
      </c>
      <c r="BI547" s="216">
        <f>IF(N547="nulová",J547,0)</f>
        <v>0</v>
      </c>
      <c r="BJ547" s="17" t="s">
        <v>111</v>
      </c>
      <c r="BK547" s="216">
        <f>ROUND(I547*H547,2)</f>
        <v>0</v>
      </c>
      <c r="BL547" s="17" t="s">
        <v>120</v>
      </c>
      <c r="BM547" s="215" t="s">
        <v>1006</v>
      </c>
    </row>
    <row r="548" s="2" customFormat="1">
      <c r="A548" s="38"/>
      <c r="B548" s="39"/>
      <c r="C548" s="40"/>
      <c r="D548" s="217" t="s">
        <v>122</v>
      </c>
      <c r="E548" s="40"/>
      <c r="F548" s="218" t="s">
        <v>1005</v>
      </c>
      <c r="G548" s="40"/>
      <c r="H548" s="40"/>
      <c r="I548" s="219"/>
      <c r="J548" s="40"/>
      <c r="K548" s="40"/>
      <c r="L548" s="44"/>
      <c r="M548" s="220"/>
      <c r="N548" s="221"/>
      <c r="O548" s="84"/>
      <c r="P548" s="84"/>
      <c r="Q548" s="84"/>
      <c r="R548" s="84"/>
      <c r="S548" s="84"/>
      <c r="T548" s="85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122</v>
      </c>
      <c r="AU548" s="17" t="s">
        <v>111</v>
      </c>
    </row>
    <row r="549" s="2" customFormat="1" ht="24.15" customHeight="1">
      <c r="A549" s="38"/>
      <c r="B549" s="39"/>
      <c r="C549" s="204" t="s">
        <v>1007</v>
      </c>
      <c r="D549" s="204" t="s">
        <v>115</v>
      </c>
      <c r="E549" s="205" t="s">
        <v>1008</v>
      </c>
      <c r="F549" s="206" t="s">
        <v>1009</v>
      </c>
      <c r="G549" s="207" t="s">
        <v>252</v>
      </c>
      <c r="H549" s="208">
        <v>9</v>
      </c>
      <c r="I549" s="209"/>
      <c r="J549" s="210">
        <f>ROUND(I549*H549,2)</f>
        <v>0</v>
      </c>
      <c r="K549" s="206" t="s">
        <v>119</v>
      </c>
      <c r="L549" s="44"/>
      <c r="M549" s="211" t="s">
        <v>19</v>
      </c>
      <c r="N549" s="212" t="s">
        <v>42</v>
      </c>
      <c r="O549" s="84"/>
      <c r="P549" s="213">
        <f>O549*H549</f>
        <v>0</v>
      </c>
      <c r="Q549" s="213">
        <v>0.0034399999999999999</v>
      </c>
      <c r="R549" s="213">
        <f>Q549*H549</f>
        <v>0.030959999999999998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120</v>
      </c>
      <c r="AT549" s="215" t="s">
        <v>115</v>
      </c>
      <c r="AU549" s="215" t="s">
        <v>111</v>
      </c>
      <c r="AY549" s="17" t="s">
        <v>112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111</v>
      </c>
      <c r="BK549" s="216">
        <f>ROUND(I549*H549,2)</f>
        <v>0</v>
      </c>
      <c r="BL549" s="17" t="s">
        <v>120</v>
      </c>
      <c r="BM549" s="215" t="s">
        <v>1010</v>
      </c>
    </row>
    <row r="550" s="2" customFormat="1">
      <c r="A550" s="38"/>
      <c r="B550" s="39"/>
      <c r="C550" s="40"/>
      <c r="D550" s="217" t="s">
        <v>122</v>
      </c>
      <c r="E550" s="40"/>
      <c r="F550" s="218" t="s">
        <v>1011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122</v>
      </c>
      <c r="AU550" s="17" t="s">
        <v>111</v>
      </c>
    </row>
    <row r="551" s="2" customFormat="1">
      <c r="A551" s="38"/>
      <c r="B551" s="39"/>
      <c r="C551" s="40"/>
      <c r="D551" s="222" t="s">
        <v>124</v>
      </c>
      <c r="E551" s="40"/>
      <c r="F551" s="223" t="s">
        <v>1012</v>
      </c>
      <c r="G551" s="40"/>
      <c r="H551" s="40"/>
      <c r="I551" s="219"/>
      <c r="J551" s="40"/>
      <c r="K551" s="40"/>
      <c r="L551" s="44"/>
      <c r="M551" s="220"/>
      <c r="N551" s="221"/>
      <c r="O551" s="84"/>
      <c r="P551" s="84"/>
      <c r="Q551" s="84"/>
      <c r="R551" s="84"/>
      <c r="S551" s="84"/>
      <c r="T551" s="85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124</v>
      </c>
      <c r="AU551" s="17" t="s">
        <v>111</v>
      </c>
    </row>
    <row r="552" s="2" customFormat="1" ht="24.15" customHeight="1">
      <c r="A552" s="38"/>
      <c r="B552" s="39"/>
      <c r="C552" s="204" t="s">
        <v>1013</v>
      </c>
      <c r="D552" s="204" t="s">
        <v>115</v>
      </c>
      <c r="E552" s="205" t="s">
        <v>1014</v>
      </c>
      <c r="F552" s="206" t="s">
        <v>1015</v>
      </c>
      <c r="G552" s="207" t="s">
        <v>164</v>
      </c>
      <c r="H552" s="208">
        <v>2</v>
      </c>
      <c r="I552" s="209"/>
      <c r="J552" s="210">
        <f>ROUND(I552*H552,2)</f>
        <v>0</v>
      </c>
      <c r="K552" s="206" t="s">
        <v>119</v>
      </c>
      <c r="L552" s="44"/>
      <c r="M552" s="211" t="s">
        <v>19</v>
      </c>
      <c r="N552" s="212" t="s">
        <v>42</v>
      </c>
      <c r="O552" s="84"/>
      <c r="P552" s="213">
        <f>O552*H552</f>
        <v>0</v>
      </c>
      <c r="Q552" s="213">
        <v>0</v>
      </c>
      <c r="R552" s="213">
        <f>Q552*H552</f>
        <v>0</v>
      </c>
      <c r="S552" s="213">
        <v>0</v>
      </c>
      <c r="T552" s="214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15" t="s">
        <v>120</v>
      </c>
      <c r="AT552" s="215" t="s">
        <v>115</v>
      </c>
      <c r="AU552" s="215" t="s">
        <v>111</v>
      </c>
      <c r="AY552" s="17" t="s">
        <v>112</v>
      </c>
      <c r="BE552" s="216">
        <f>IF(N552="základní",J552,0)</f>
        <v>0</v>
      </c>
      <c r="BF552" s="216">
        <f>IF(N552="snížená",J552,0)</f>
        <v>0</v>
      </c>
      <c r="BG552" s="216">
        <f>IF(N552="zákl. přenesená",J552,0)</f>
        <v>0</v>
      </c>
      <c r="BH552" s="216">
        <f>IF(N552="sníž. přenesená",J552,0)</f>
        <v>0</v>
      </c>
      <c r="BI552" s="216">
        <f>IF(N552="nulová",J552,0)</f>
        <v>0</v>
      </c>
      <c r="BJ552" s="17" t="s">
        <v>111</v>
      </c>
      <c r="BK552" s="216">
        <f>ROUND(I552*H552,2)</f>
        <v>0</v>
      </c>
      <c r="BL552" s="17" t="s">
        <v>120</v>
      </c>
      <c r="BM552" s="215" t="s">
        <v>1016</v>
      </c>
    </row>
    <row r="553" s="2" customFormat="1">
      <c r="A553" s="38"/>
      <c r="B553" s="39"/>
      <c r="C553" s="40"/>
      <c r="D553" s="217" t="s">
        <v>122</v>
      </c>
      <c r="E553" s="40"/>
      <c r="F553" s="218" t="s">
        <v>1017</v>
      </c>
      <c r="G553" s="40"/>
      <c r="H553" s="40"/>
      <c r="I553" s="219"/>
      <c r="J553" s="40"/>
      <c r="K553" s="40"/>
      <c r="L553" s="44"/>
      <c r="M553" s="220"/>
      <c r="N553" s="221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122</v>
      </c>
      <c r="AU553" s="17" t="s">
        <v>111</v>
      </c>
    </row>
    <row r="554" s="2" customFormat="1">
      <c r="A554" s="38"/>
      <c r="B554" s="39"/>
      <c r="C554" s="40"/>
      <c r="D554" s="222" t="s">
        <v>124</v>
      </c>
      <c r="E554" s="40"/>
      <c r="F554" s="223" t="s">
        <v>1018</v>
      </c>
      <c r="G554" s="40"/>
      <c r="H554" s="40"/>
      <c r="I554" s="219"/>
      <c r="J554" s="40"/>
      <c r="K554" s="40"/>
      <c r="L554" s="44"/>
      <c r="M554" s="220"/>
      <c r="N554" s="221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124</v>
      </c>
      <c r="AU554" s="17" t="s">
        <v>111</v>
      </c>
    </row>
    <row r="555" s="2" customFormat="1" ht="16.5" customHeight="1">
      <c r="A555" s="38"/>
      <c r="B555" s="39"/>
      <c r="C555" s="204" t="s">
        <v>1019</v>
      </c>
      <c r="D555" s="204" t="s">
        <v>115</v>
      </c>
      <c r="E555" s="205" t="s">
        <v>1020</v>
      </c>
      <c r="F555" s="206" t="s">
        <v>1021</v>
      </c>
      <c r="G555" s="207" t="s">
        <v>164</v>
      </c>
      <c r="H555" s="208">
        <v>2</v>
      </c>
      <c r="I555" s="209"/>
      <c r="J555" s="210">
        <f>ROUND(I555*H555,2)</f>
        <v>0</v>
      </c>
      <c r="K555" s="206" t="s">
        <v>119</v>
      </c>
      <c r="L555" s="44"/>
      <c r="M555" s="211" t="s">
        <v>19</v>
      </c>
      <c r="N555" s="212" t="s">
        <v>42</v>
      </c>
      <c r="O555" s="84"/>
      <c r="P555" s="213">
        <f>O555*H555</f>
        <v>0</v>
      </c>
      <c r="Q555" s="213">
        <v>0.00097000000000000005</v>
      </c>
      <c r="R555" s="213">
        <f>Q555*H555</f>
        <v>0.0019400000000000001</v>
      </c>
      <c r="S555" s="213">
        <v>0</v>
      </c>
      <c r="T555" s="214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15" t="s">
        <v>120</v>
      </c>
      <c r="AT555" s="215" t="s">
        <v>115</v>
      </c>
      <c r="AU555" s="215" t="s">
        <v>111</v>
      </c>
      <c r="AY555" s="17" t="s">
        <v>112</v>
      </c>
      <c r="BE555" s="216">
        <f>IF(N555="základní",J555,0)</f>
        <v>0</v>
      </c>
      <c r="BF555" s="216">
        <f>IF(N555="snížená",J555,0)</f>
        <v>0</v>
      </c>
      <c r="BG555" s="216">
        <f>IF(N555="zákl. přenesená",J555,0)</f>
        <v>0</v>
      </c>
      <c r="BH555" s="216">
        <f>IF(N555="sníž. přenesená",J555,0)</f>
        <v>0</v>
      </c>
      <c r="BI555" s="216">
        <f>IF(N555="nulová",J555,0)</f>
        <v>0</v>
      </c>
      <c r="BJ555" s="17" t="s">
        <v>111</v>
      </c>
      <c r="BK555" s="216">
        <f>ROUND(I555*H555,2)</f>
        <v>0</v>
      </c>
      <c r="BL555" s="17" t="s">
        <v>120</v>
      </c>
      <c r="BM555" s="215" t="s">
        <v>1022</v>
      </c>
    </row>
    <row r="556" s="2" customFormat="1">
      <c r="A556" s="38"/>
      <c r="B556" s="39"/>
      <c r="C556" s="40"/>
      <c r="D556" s="217" t="s">
        <v>122</v>
      </c>
      <c r="E556" s="40"/>
      <c r="F556" s="218" t="s">
        <v>1023</v>
      </c>
      <c r="G556" s="40"/>
      <c r="H556" s="40"/>
      <c r="I556" s="219"/>
      <c r="J556" s="40"/>
      <c r="K556" s="40"/>
      <c r="L556" s="44"/>
      <c r="M556" s="220"/>
      <c r="N556" s="221"/>
      <c r="O556" s="84"/>
      <c r="P556" s="84"/>
      <c r="Q556" s="84"/>
      <c r="R556" s="84"/>
      <c r="S556" s="84"/>
      <c r="T556" s="85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122</v>
      </c>
      <c r="AU556" s="17" t="s">
        <v>111</v>
      </c>
    </row>
    <row r="557" s="2" customFormat="1">
      <c r="A557" s="38"/>
      <c r="B557" s="39"/>
      <c r="C557" s="40"/>
      <c r="D557" s="222" t="s">
        <v>124</v>
      </c>
      <c r="E557" s="40"/>
      <c r="F557" s="223" t="s">
        <v>1024</v>
      </c>
      <c r="G557" s="40"/>
      <c r="H557" s="40"/>
      <c r="I557" s="219"/>
      <c r="J557" s="40"/>
      <c r="K557" s="40"/>
      <c r="L557" s="44"/>
      <c r="M557" s="220"/>
      <c r="N557" s="221"/>
      <c r="O557" s="84"/>
      <c r="P557" s="84"/>
      <c r="Q557" s="84"/>
      <c r="R557" s="84"/>
      <c r="S557" s="84"/>
      <c r="T557" s="85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124</v>
      </c>
      <c r="AU557" s="17" t="s">
        <v>111</v>
      </c>
    </row>
    <row r="558" s="2" customFormat="1" ht="16.5" customHeight="1">
      <c r="A558" s="38"/>
      <c r="B558" s="39"/>
      <c r="C558" s="204" t="s">
        <v>1025</v>
      </c>
      <c r="D558" s="204" t="s">
        <v>115</v>
      </c>
      <c r="E558" s="205" t="s">
        <v>1026</v>
      </c>
      <c r="F558" s="206" t="s">
        <v>1027</v>
      </c>
      <c r="G558" s="207" t="s">
        <v>204</v>
      </c>
      <c r="H558" s="208">
        <v>0.050000000000000003</v>
      </c>
      <c r="I558" s="209"/>
      <c r="J558" s="210">
        <f>ROUND(I558*H558,2)</f>
        <v>0</v>
      </c>
      <c r="K558" s="206" t="s">
        <v>119</v>
      </c>
      <c r="L558" s="44"/>
      <c r="M558" s="211" t="s">
        <v>19</v>
      </c>
      <c r="N558" s="212" t="s">
        <v>42</v>
      </c>
      <c r="O558" s="84"/>
      <c r="P558" s="213">
        <f>O558*H558</f>
        <v>0</v>
      </c>
      <c r="Q558" s="213">
        <v>0</v>
      </c>
      <c r="R558" s="213">
        <f>Q558*H558</f>
        <v>0</v>
      </c>
      <c r="S558" s="213">
        <v>0</v>
      </c>
      <c r="T558" s="214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5" t="s">
        <v>120</v>
      </c>
      <c r="AT558" s="215" t="s">
        <v>115</v>
      </c>
      <c r="AU558" s="215" t="s">
        <v>111</v>
      </c>
      <c r="AY558" s="17" t="s">
        <v>112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17" t="s">
        <v>111</v>
      </c>
      <c r="BK558" s="216">
        <f>ROUND(I558*H558,2)</f>
        <v>0</v>
      </c>
      <c r="BL558" s="17" t="s">
        <v>120</v>
      </c>
      <c r="BM558" s="215" t="s">
        <v>1028</v>
      </c>
    </row>
    <row r="559" s="2" customFormat="1">
      <c r="A559" s="38"/>
      <c r="B559" s="39"/>
      <c r="C559" s="40"/>
      <c r="D559" s="217" t="s">
        <v>122</v>
      </c>
      <c r="E559" s="40"/>
      <c r="F559" s="218" t="s">
        <v>1029</v>
      </c>
      <c r="G559" s="40"/>
      <c r="H559" s="40"/>
      <c r="I559" s="219"/>
      <c r="J559" s="40"/>
      <c r="K559" s="40"/>
      <c r="L559" s="44"/>
      <c r="M559" s="220"/>
      <c r="N559" s="221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122</v>
      </c>
      <c r="AU559" s="17" t="s">
        <v>111</v>
      </c>
    </row>
    <row r="560" s="2" customFormat="1">
      <c r="A560" s="38"/>
      <c r="B560" s="39"/>
      <c r="C560" s="40"/>
      <c r="D560" s="222" t="s">
        <v>124</v>
      </c>
      <c r="E560" s="40"/>
      <c r="F560" s="223" t="s">
        <v>1030</v>
      </c>
      <c r="G560" s="40"/>
      <c r="H560" s="40"/>
      <c r="I560" s="219"/>
      <c r="J560" s="40"/>
      <c r="K560" s="40"/>
      <c r="L560" s="44"/>
      <c r="M560" s="220"/>
      <c r="N560" s="221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124</v>
      </c>
      <c r="AU560" s="17" t="s">
        <v>111</v>
      </c>
    </row>
    <row r="561" s="2" customFormat="1" ht="21.75" customHeight="1">
      <c r="A561" s="38"/>
      <c r="B561" s="39"/>
      <c r="C561" s="204" t="s">
        <v>1031</v>
      </c>
      <c r="D561" s="204" t="s">
        <v>115</v>
      </c>
      <c r="E561" s="205" t="s">
        <v>1032</v>
      </c>
      <c r="F561" s="206" t="s">
        <v>1033</v>
      </c>
      <c r="G561" s="207" t="s">
        <v>204</v>
      </c>
      <c r="H561" s="208">
        <v>0.050000000000000003</v>
      </c>
      <c r="I561" s="209"/>
      <c r="J561" s="210">
        <f>ROUND(I561*H561,2)</f>
        <v>0</v>
      </c>
      <c r="K561" s="206" t="s">
        <v>119</v>
      </c>
      <c r="L561" s="44"/>
      <c r="M561" s="211" t="s">
        <v>19</v>
      </c>
      <c r="N561" s="212" t="s">
        <v>42</v>
      </c>
      <c r="O561" s="84"/>
      <c r="P561" s="213">
        <f>O561*H561</f>
        <v>0</v>
      </c>
      <c r="Q561" s="213">
        <v>0</v>
      </c>
      <c r="R561" s="213">
        <f>Q561*H561</f>
        <v>0</v>
      </c>
      <c r="S561" s="213">
        <v>0</v>
      </c>
      <c r="T561" s="214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15" t="s">
        <v>120</v>
      </c>
      <c r="AT561" s="215" t="s">
        <v>115</v>
      </c>
      <c r="AU561" s="215" t="s">
        <v>111</v>
      </c>
      <c r="AY561" s="17" t="s">
        <v>112</v>
      </c>
      <c r="BE561" s="216">
        <f>IF(N561="základní",J561,0)</f>
        <v>0</v>
      </c>
      <c r="BF561" s="216">
        <f>IF(N561="snížená",J561,0)</f>
        <v>0</v>
      </c>
      <c r="BG561" s="216">
        <f>IF(N561="zákl. přenesená",J561,0)</f>
        <v>0</v>
      </c>
      <c r="BH561" s="216">
        <f>IF(N561="sníž. přenesená",J561,0)</f>
        <v>0</v>
      </c>
      <c r="BI561" s="216">
        <f>IF(N561="nulová",J561,0)</f>
        <v>0</v>
      </c>
      <c r="BJ561" s="17" t="s">
        <v>111</v>
      </c>
      <c r="BK561" s="216">
        <f>ROUND(I561*H561,2)</f>
        <v>0</v>
      </c>
      <c r="BL561" s="17" t="s">
        <v>120</v>
      </c>
      <c r="BM561" s="215" t="s">
        <v>1034</v>
      </c>
    </row>
    <row r="562" s="2" customFormat="1">
      <c r="A562" s="38"/>
      <c r="B562" s="39"/>
      <c r="C562" s="40"/>
      <c r="D562" s="217" t="s">
        <v>122</v>
      </c>
      <c r="E562" s="40"/>
      <c r="F562" s="218" t="s">
        <v>1035</v>
      </c>
      <c r="G562" s="40"/>
      <c r="H562" s="40"/>
      <c r="I562" s="219"/>
      <c r="J562" s="40"/>
      <c r="K562" s="40"/>
      <c r="L562" s="44"/>
      <c r="M562" s="220"/>
      <c r="N562" s="221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122</v>
      </c>
      <c r="AU562" s="17" t="s">
        <v>111</v>
      </c>
    </row>
    <row r="563" s="2" customFormat="1">
      <c r="A563" s="38"/>
      <c r="B563" s="39"/>
      <c r="C563" s="40"/>
      <c r="D563" s="222" t="s">
        <v>124</v>
      </c>
      <c r="E563" s="40"/>
      <c r="F563" s="223" t="s">
        <v>1036</v>
      </c>
      <c r="G563" s="40"/>
      <c r="H563" s="40"/>
      <c r="I563" s="219"/>
      <c r="J563" s="40"/>
      <c r="K563" s="40"/>
      <c r="L563" s="44"/>
      <c r="M563" s="220"/>
      <c r="N563" s="221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124</v>
      </c>
      <c r="AU563" s="17" t="s">
        <v>111</v>
      </c>
    </row>
    <row r="564" s="12" customFormat="1" ht="22.8" customHeight="1">
      <c r="A564" s="12"/>
      <c r="B564" s="188"/>
      <c r="C564" s="189"/>
      <c r="D564" s="190" t="s">
        <v>69</v>
      </c>
      <c r="E564" s="202" t="s">
        <v>1037</v>
      </c>
      <c r="F564" s="202" t="s">
        <v>1038</v>
      </c>
      <c r="G564" s="189"/>
      <c r="H564" s="189"/>
      <c r="I564" s="192"/>
      <c r="J564" s="203">
        <f>BK564</f>
        <v>0</v>
      </c>
      <c r="K564" s="189"/>
      <c r="L564" s="194"/>
      <c r="M564" s="195"/>
      <c r="N564" s="196"/>
      <c r="O564" s="196"/>
      <c r="P564" s="197">
        <f>SUM(P565:P617)</f>
        <v>0</v>
      </c>
      <c r="Q564" s="196"/>
      <c r="R564" s="197">
        <f>SUM(R565:R617)</f>
        <v>0.30727121999999996</v>
      </c>
      <c r="S564" s="196"/>
      <c r="T564" s="198">
        <f>SUM(T565:T617)</f>
        <v>0.12093999999999999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199" t="s">
        <v>111</v>
      </c>
      <c r="AT564" s="200" t="s">
        <v>69</v>
      </c>
      <c r="AU564" s="200" t="s">
        <v>78</v>
      </c>
      <c r="AY564" s="199" t="s">
        <v>112</v>
      </c>
      <c r="BK564" s="201">
        <f>SUM(BK565:BK617)</f>
        <v>0</v>
      </c>
    </row>
    <row r="565" s="2" customFormat="1" ht="16.5" customHeight="1">
      <c r="A565" s="38"/>
      <c r="B565" s="39"/>
      <c r="C565" s="204" t="s">
        <v>1039</v>
      </c>
      <c r="D565" s="204" t="s">
        <v>115</v>
      </c>
      <c r="E565" s="205" t="s">
        <v>1040</v>
      </c>
      <c r="F565" s="206" t="s">
        <v>1041</v>
      </c>
      <c r="G565" s="207" t="s">
        <v>229</v>
      </c>
      <c r="H565" s="208">
        <v>5.2000000000000002</v>
      </c>
      <c r="I565" s="209"/>
      <c r="J565" s="210">
        <f>ROUND(I565*H565,2)</f>
        <v>0</v>
      </c>
      <c r="K565" s="206" t="s">
        <v>119</v>
      </c>
      <c r="L565" s="44"/>
      <c r="M565" s="211" t="s">
        <v>19</v>
      </c>
      <c r="N565" s="212" t="s">
        <v>42</v>
      </c>
      <c r="O565" s="84"/>
      <c r="P565" s="213">
        <f>O565*H565</f>
        <v>0</v>
      </c>
      <c r="Q565" s="213">
        <v>0</v>
      </c>
      <c r="R565" s="213">
        <f>Q565*H565</f>
        <v>0</v>
      </c>
      <c r="S565" s="213">
        <v>0.01695</v>
      </c>
      <c r="T565" s="214">
        <f>S565*H565</f>
        <v>0.088139999999999996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15" t="s">
        <v>120</v>
      </c>
      <c r="AT565" s="215" t="s">
        <v>115</v>
      </c>
      <c r="AU565" s="215" t="s">
        <v>111</v>
      </c>
      <c r="AY565" s="17" t="s">
        <v>112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7" t="s">
        <v>111</v>
      </c>
      <c r="BK565" s="216">
        <f>ROUND(I565*H565,2)</f>
        <v>0</v>
      </c>
      <c r="BL565" s="17" t="s">
        <v>120</v>
      </c>
      <c r="BM565" s="215" t="s">
        <v>1042</v>
      </c>
    </row>
    <row r="566" s="2" customFormat="1">
      <c r="A566" s="38"/>
      <c r="B566" s="39"/>
      <c r="C566" s="40"/>
      <c r="D566" s="217" t="s">
        <v>122</v>
      </c>
      <c r="E566" s="40"/>
      <c r="F566" s="218" t="s">
        <v>1043</v>
      </c>
      <c r="G566" s="40"/>
      <c r="H566" s="40"/>
      <c r="I566" s="219"/>
      <c r="J566" s="40"/>
      <c r="K566" s="40"/>
      <c r="L566" s="44"/>
      <c r="M566" s="220"/>
      <c r="N566" s="221"/>
      <c r="O566" s="84"/>
      <c r="P566" s="84"/>
      <c r="Q566" s="84"/>
      <c r="R566" s="84"/>
      <c r="S566" s="84"/>
      <c r="T566" s="85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122</v>
      </c>
      <c r="AU566" s="17" t="s">
        <v>111</v>
      </c>
    </row>
    <row r="567" s="2" customFormat="1">
      <c r="A567" s="38"/>
      <c r="B567" s="39"/>
      <c r="C567" s="40"/>
      <c r="D567" s="222" t="s">
        <v>124</v>
      </c>
      <c r="E567" s="40"/>
      <c r="F567" s="223" t="s">
        <v>1044</v>
      </c>
      <c r="G567" s="40"/>
      <c r="H567" s="40"/>
      <c r="I567" s="219"/>
      <c r="J567" s="40"/>
      <c r="K567" s="40"/>
      <c r="L567" s="44"/>
      <c r="M567" s="220"/>
      <c r="N567" s="221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124</v>
      </c>
      <c r="AU567" s="17" t="s">
        <v>111</v>
      </c>
    </row>
    <row r="568" s="13" customFormat="1">
      <c r="A568" s="13"/>
      <c r="B568" s="238"/>
      <c r="C568" s="239"/>
      <c r="D568" s="217" t="s">
        <v>218</v>
      </c>
      <c r="E568" s="248" t="s">
        <v>19</v>
      </c>
      <c r="F568" s="240" t="s">
        <v>1045</v>
      </c>
      <c r="G568" s="239"/>
      <c r="H568" s="241">
        <v>5.2000000000000002</v>
      </c>
      <c r="I568" s="242"/>
      <c r="J568" s="239"/>
      <c r="K568" s="239"/>
      <c r="L568" s="243"/>
      <c r="M568" s="244"/>
      <c r="N568" s="245"/>
      <c r="O568" s="245"/>
      <c r="P568" s="245"/>
      <c r="Q568" s="245"/>
      <c r="R568" s="245"/>
      <c r="S568" s="245"/>
      <c r="T568" s="24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7" t="s">
        <v>218</v>
      </c>
      <c r="AU568" s="247" t="s">
        <v>111</v>
      </c>
      <c r="AV568" s="13" t="s">
        <v>111</v>
      </c>
      <c r="AW568" s="13" t="s">
        <v>32</v>
      </c>
      <c r="AX568" s="13" t="s">
        <v>78</v>
      </c>
      <c r="AY568" s="247" t="s">
        <v>112</v>
      </c>
    </row>
    <row r="569" s="2" customFormat="1" ht="16.5" customHeight="1">
      <c r="A569" s="38"/>
      <c r="B569" s="39"/>
      <c r="C569" s="204" t="s">
        <v>1046</v>
      </c>
      <c r="D569" s="204" t="s">
        <v>115</v>
      </c>
      <c r="E569" s="205" t="s">
        <v>1047</v>
      </c>
      <c r="F569" s="206" t="s">
        <v>1048</v>
      </c>
      <c r="G569" s="207" t="s">
        <v>164</v>
      </c>
      <c r="H569" s="208">
        <v>4</v>
      </c>
      <c r="I569" s="209"/>
      <c r="J569" s="210">
        <f>ROUND(I569*H569,2)</f>
        <v>0</v>
      </c>
      <c r="K569" s="206" t="s">
        <v>119</v>
      </c>
      <c r="L569" s="44"/>
      <c r="M569" s="211" t="s">
        <v>19</v>
      </c>
      <c r="N569" s="212" t="s">
        <v>42</v>
      </c>
      <c r="O569" s="84"/>
      <c r="P569" s="213">
        <f>O569*H569</f>
        <v>0</v>
      </c>
      <c r="Q569" s="213">
        <v>0</v>
      </c>
      <c r="R569" s="213">
        <f>Q569*H569</f>
        <v>0</v>
      </c>
      <c r="S569" s="213">
        <v>0.0060000000000000001</v>
      </c>
      <c r="T569" s="214">
        <f>S569*H569</f>
        <v>0.024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5" t="s">
        <v>120</v>
      </c>
      <c r="AT569" s="215" t="s">
        <v>115</v>
      </c>
      <c r="AU569" s="215" t="s">
        <v>111</v>
      </c>
      <c r="AY569" s="17" t="s">
        <v>112</v>
      </c>
      <c r="BE569" s="216">
        <f>IF(N569="základní",J569,0)</f>
        <v>0</v>
      </c>
      <c r="BF569" s="216">
        <f>IF(N569="snížená",J569,0)</f>
        <v>0</v>
      </c>
      <c r="BG569" s="216">
        <f>IF(N569="zákl. přenesená",J569,0)</f>
        <v>0</v>
      </c>
      <c r="BH569" s="216">
        <f>IF(N569="sníž. přenesená",J569,0)</f>
        <v>0</v>
      </c>
      <c r="BI569" s="216">
        <f>IF(N569="nulová",J569,0)</f>
        <v>0</v>
      </c>
      <c r="BJ569" s="17" t="s">
        <v>111</v>
      </c>
      <c r="BK569" s="216">
        <f>ROUND(I569*H569,2)</f>
        <v>0</v>
      </c>
      <c r="BL569" s="17" t="s">
        <v>120</v>
      </c>
      <c r="BM569" s="215" t="s">
        <v>1049</v>
      </c>
    </row>
    <row r="570" s="2" customFormat="1">
      <c r="A570" s="38"/>
      <c r="B570" s="39"/>
      <c r="C570" s="40"/>
      <c r="D570" s="217" t="s">
        <v>122</v>
      </c>
      <c r="E570" s="40"/>
      <c r="F570" s="218" t="s">
        <v>1050</v>
      </c>
      <c r="G570" s="40"/>
      <c r="H570" s="40"/>
      <c r="I570" s="219"/>
      <c r="J570" s="40"/>
      <c r="K570" s="40"/>
      <c r="L570" s="44"/>
      <c r="M570" s="220"/>
      <c r="N570" s="221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122</v>
      </c>
      <c r="AU570" s="17" t="s">
        <v>111</v>
      </c>
    </row>
    <row r="571" s="2" customFormat="1">
      <c r="A571" s="38"/>
      <c r="B571" s="39"/>
      <c r="C571" s="40"/>
      <c r="D571" s="222" t="s">
        <v>124</v>
      </c>
      <c r="E571" s="40"/>
      <c r="F571" s="223" t="s">
        <v>1051</v>
      </c>
      <c r="G571" s="40"/>
      <c r="H571" s="40"/>
      <c r="I571" s="219"/>
      <c r="J571" s="40"/>
      <c r="K571" s="40"/>
      <c r="L571" s="44"/>
      <c r="M571" s="220"/>
      <c r="N571" s="221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124</v>
      </c>
      <c r="AU571" s="17" t="s">
        <v>111</v>
      </c>
    </row>
    <row r="572" s="13" customFormat="1">
      <c r="A572" s="13"/>
      <c r="B572" s="238"/>
      <c r="C572" s="239"/>
      <c r="D572" s="217" t="s">
        <v>218</v>
      </c>
      <c r="E572" s="248" t="s">
        <v>19</v>
      </c>
      <c r="F572" s="240" t="s">
        <v>1052</v>
      </c>
      <c r="G572" s="239"/>
      <c r="H572" s="241">
        <v>4</v>
      </c>
      <c r="I572" s="242"/>
      <c r="J572" s="239"/>
      <c r="K572" s="239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218</v>
      </c>
      <c r="AU572" s="247" t="s">
        <v>111</v>
      </c>
      <c r="AV572" s="13" t="s">
        <v>111</v>
      </c>
      <c r="AW572" s="13" t="s">
        <v>32</v>
      </c>
      <c r="AX572" s="13" t="s">
        <v>78</v>
      </c>
      <c r="AY572" s="247" t="s">
        <v>112</v>
      </c>
    </row>
    <row r="573" s="2" customFormat="1" ht="21.75" customHeight="1">
      <c r="A573" s="38"/>
      <c r="B573" s="39"/>
      <c r="C573" s="204" t="s">
        <v>1053</v>
      </c>
      <c r="D573" s="204" t="s">
        <v>115</v>
      </c>
      <c r="E573" s="205" t="s">
        <v>1054</v>
      </c>
      <c r="F573" s="206" t="s">
        <v>1055</v>
      </c>
      <c r="G573" s="207" t="s">
        <v>164</v>
      </c>
      <c r="H573" s="208">
        <v>1</v>
      </c>
      <c r="I573" s="209"/>
      <c r="J573" s="210">
        <f>ROUND(I573*H573,2)</f>
        <v>0</v>
      </c>
      <c r="K573" s="206" t="s">
        <v>119</v>
      </c>
      <c r="L573" s="44"/>
      <c r="M573" s="211" t="s">
        <v>19</v>
      </c>
      <c r="N573" s="212" t="s">
        <v>42</v>
      </c>
      <c r="O573" s="84"/>
      <c r="P573" s="213">
        <f>O573*H573</f>
        <v>0</v>
      </c>
      <c r="Q573" s="213">
        <v>0</v>
      </c>
      <c r="R573" s="213">
        <f>Q573*H573</f>
        <v>0</v>
      </c>
      <c r="S573" s="213">
        <v>0.0070000000000000001</v>
      </c>
      <c r="T573" s="214">
        <f>S573*H573</f>
        <v>0.0070000000000000001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15" t="s">
        <v>120</v>
      </c>
      <c r="AT573" s="215" t="s">
        <v>115</v>
      </c>
      <c r="AU573" s="215" t="s">
        <v>111</v>
      </c>
      <c r="AY573" s="17" t="s">
        <v>112</v>
      </c>
      <c r="BE573" s="216">
        <f>IF(N573="základní",J573,0)</f>
        <v>0</v>
      </c>
      <c r="BF573" s="216">
        <f>IF(N573="snížená",J573,0)</f>
        <v>0</v>
      </c>
      <c r="BG573" s="216">
        <f>IF(N573="zákl. přenesená",J573,0)</f>
        <v>0</v>
      </c>
      <c r="BH573" s="216">
        <f>IF(N573="sníž. přenesená",J573,0)</f>
        <v>0</v>
      </c>
      <c r="BI573" s="216">
        <f>IF(N573="nulová",J573,0)</f>
        <v>0</v>
      </c>
      <c r="BJ573" s="17" t="s">
        <v>111</v>
      </c>
      <c r="BK573" s="216">
        <f>ROUND(I573*H573,2)</f>
        <v>0</v>
      </c>
      <c r="BL573" s="17" t="s">
        <v>120</v>
      </c>
      <c r="BM573" s="215" t="s">
        <v>1056</v>
      </c>
    </row>
    <row r="574" s="2" customFormat="1">
      <c r="A574" s="38"/>
      <c r="B574" s="39"/>
      <c r="C574" s="40"/>
      <c r="D574" s="217" t="s">
        <v>122</v>
      </c>
      <c r="E574" s="40"/>
      <c r="F574" s="218" t="s">
        <v>1057</v>
      </c>
      <c r="G574" s="40"/>
      <c r="H574" s="40"/>
      <c r="I574" s="219"/>
      <c r="J574" s="40"/>
      <c r="K574" s="40"/>
      <c r="L574" s="44"/>
      <c r="M574" s="220"/>
      <c r="N574" s="221"/>
      <c r="O574" s="84"/>
      <c r="P574" s="84"/>
      <c r="Q574" s="84"/>
      <c r="R574" s="84"/>
      <c r="S574" s="84"/>
      <c r="T574" s="85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122</v>
      </c>
      <c r="AU574" s="17" t="s">
        <v>111</v>
      </c>
    </row>
    <row r="575" s="2" customFormat="1">
      <c r="A575" s="38"/>
      <c r="B575" s="39"/>
      <c r="C575" s="40"/>
      <c r="D575" s="222" t="s">
        <v>124</v>
      </c>
      <c r="E575" s="40"/>
      <c r="F575" s="223" t="s">
        <v>1058</v>
      </c>
      <c r="G575" s="40"/>
      <c r="H575" s="40"/>
      <c r="I575" s="219"/>
      <c r="J575" s="40"/>
      <c r="K575" s="40"/>
      <c r="L575" s="44"/>
      <c r="M575" s="220"/>
      <c r="N575" s="221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124</v>
      </c>
      <c r="AU575" s="17" t="s">
        <v>111</v>
      </c>
    </row>
    <row r="576" s="13" customFormat="1">
      <c r="A576" s="13"/>
      <c r="B576" s="238"/>
      <c r="C576" s="239"/>
      <c r="D576" s="217" t="s">
        <v>218</v>
      </c>
      <c r="E576" s="248" t="s">
        <v>19</v>
      </c>
      <c r="F576" s="240" t="s">
        <v>1059</v>
      </c>
      <c r="G576" s="239"/>
      <c r="H576" s="241">
        <v>1</v>
      </c>
      <c r="I576" s="242"/>
      <c r="J576" s="239"/>
      <c r="K576" s="239"/>
      <c r="L576" s="243"/>
      <c r="M576" s="244"/>
      <c r="N576" s="245"/>
      <c r="O576" s="245"/>
      <c r="P576" s="245"/>
      <c r="Q576" s="245"/>
      <c r="R576" s="245"/>
      <c r="S576" s="245"/>
      <c r="T576" s="24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7" t="s">
        <v>218</v>
      </c>
      <c r="AU576" s="247" t="s">
        <v>111</v>
      </c>
      <c r="AV576" s="13" t="s">
        <v>111</v>
      </c>
      <c r="AW576" s="13" t="s">
        <v>32</v>
      </c>
      <c r="AX576" s="13" t="s">
        <v>78</v>
      </c>
      <c r="AY576" s="247" t="s">
        <v>112</v>
      </c>
    </row>
    <row r="577" s="2" customFormat="1" ht="16.5" customHeight="1">
      <c r="A577" s="38"/>
      <c r="B577" s="39"/>
      <c r="C577" s="204" t="s">
        <v>1060</v>
      </c>
      <c r="D577" s="204" t="s">
        <v>115</v>
      </c>
      <c r="E577" s="205" t="s">
        <v>1061</v>
      </c>
      <c r="F577" s="206" t="s">
        <v>1062</v>
      </c>
      <c r="G577" s="207" t="s">
        <v>229</v>
      </c>
      <c r="H577" s="208">
        <v>1.1200000000000001</v>
      </c>
      <c r="I577" s="209"/>
      <c r="J577" s="210">
        <f>ROUND(I577*H577,2)</f>
        <v>0</v>
      </c>
      <c r="K577" s="206" t="s">
        <v>119</v>
      </c>
      <c r="L577" s="44"/>
      <c r="M577" s="211" t="s">
        <v>19</v>
      </c>
      <c r="N577" s="212" t="s">
        <v>42</v>
      </c>
      <c r="O577" s="84"/>
      <c r="P577" s="213">
        <f>O577*H577</f>
        <v>0</v>
      </c>
      <c r="Q577" s="213">
        <v>0.00027</v>
      </c>
      <c r="R577" s="213">
        <f>Q577*H577</f>
        <v>0.00030240000000000003</v>
      </c>
      <c r="S577" s="213">
        <v>0</v>
      </c>
      <c r="T577" s="214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15" t="s">
        <v>120</v>
      </c>
      <c r="AT577" s="215" t="s">
        <v>115</v>
      </c>
      <c r="AU577" s="215" t="s">
        <v>111</v>
      </c>
      <c r="AY577" s="17" t="s">
        <v>112</v>
      </c>
      <c r="BE577" s="216">
        <f>IF(N577="základní",J577,0)</f>
        <v>0</v>
      </c>
      <c r="BF577" s="216">
        <f>IF(N577="snížená",J577,0)</f>
        <v>0</v>
      </c>
      <c r="BG577" s="216">
        <f>IF(N577="zákl. přenesená",J577,0)</f>
        <v>0</v>
      </c>
      <c r="BH577" s="216">
        <f>IF(N577="sníž. přenesená",J577,0)</f>
        <v>0</v>
      </c>
      <c r="BI577" s="216">
        <f>IF(N577="nulová",J577,0)</f>
        <v>0</v>
      </c>
      <c r="BJ577" s="17" t="s">
        <v>111</v>
      </c>
      <c r="BK577" s="216">
        <f>ROUND(I577*H577,2)</f>
        <v>0</v>
      </c>
      <c r="BL577" s="17" t="s">
        <v>120</v>
      </c>
      <c r="BM577" s="215" t="s">
        <v>1063</v>
      </c>
    </row>
    <row r="578" s="2" customFormat="1">
      <c r="A578" s="38"/>
      <c r="B578" s="39"/>
      <c r="C578" s="40"/>
      <c r="D578" s="217" t="s">
        <v>122</v>
      </c>
      <c r="E578" s="40"/>
      <c r="F578" s="218" t="s">
        <v>1064</v>
      </c>
      <c r="G578" s="40"/>
      <c r="H578" s="40"/>
      <c r="I578" s="219"/>
      <c r="J578" s="40"/>
      <c r="K578" s="40"/>
      <c r="L578" s="44"/>
      <c r="M578" s="220"/>
      <c r="N578" s="221"/>
      <c r="O578" s="84"/>
      <c r="P578" s="84"/>
      <c r="Q578" s="84"/>
      <c r="R578" s="84"/>
      <c r="S578" s="84"/>
      <c r="T578" s="85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122</v>
      </c>
      <c r="AU578" s="17" t="s">
        <v>111</v>
      </c>
    </row>
    <row r="579" s="2" customFormat="1">
      <c r="A579" s="38"/>
      <c r="B579" s="39"/>
      <c r="C579" s="40"/>
      <c r="D579" s="222" t="s">
        <v>124</v>
      </c>
      <c r="E579" s="40"/>
      <c r="F579" s="223" t="s">
        <v>1065</v>
      </c>
      <c r="G579" s="40"/>
      <c r="H579" s="40"/>
      <c r="I579" s="219"/>
      <c r="J579" s="40"/>
      <c r="K579" s="40"/>
      <c r="L579" s="44"/>
      <c r="M579" s="220"/>
      <c r="N579" s="221"/>
      <c r="O579" s="84"/>
      <c r="P579" s="84"/>
      <c r="Q579" s="84"/>
      <c r="R579" s="84"/>
      <c r="S579" s="84"/>
      <c r="T579" s="85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124</v>
      </c>
      <c r="AU579" s="17" t="s">
        <v>111</v>
      </c>
    </row>
    <row r="580" s="13" customFormat="1">
      <c r="A580" s="13"/>
      <c r="B580" s="238"/>
      <c r="C580" s="239"/>
      <c r="D580" s="217" t="s">
        <v>218</v>
      </c>
      <c r="E580" s="248" t="s">
        <v>19</v>
      </c>
      <c r="F580" s="240" t="s">
        <v>1066</v>
      </c>
      <c r="G580" s="239"/>
      <c r="H580" s="241">
        <v>1.1200000000000001</v>
      </c>
      <c r="I580" s="242"/>
      <c r="J580" s="239"/>
      <c r="K580" s="239"/>
      <c r="L580" s="243"/>
      <c r="M580" s="244"/>
      <c r="N580" s="245"/>
      <c r="O580" s="245"/>
      <c r="P580" s="245"/>
      <c r="Q580" s="245"/>
      <c r="R580" s="245"/>
      <c r="S580" s="245"/>
      <c r="T580" s="24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7" t="s">
        <v>218</v>
      </c>
      <c r="AU580" s="247" t="s">
        <v>111</v>
      </c>
      <c r="AV580" s="13" t="s">
        <v>111</v>
      </c>
      <c r="AW580" s="13" t="s">
        <v>32</v>
      </c>
      <c r="AX580" s="13" t="s">
        <v>78</v>
      </c>
      <c r="AY580" s="247" t="s">
        <v>112</v>
      </c>
    </row>
    <row r="581" s="2" customFormat="1" ht="21.75" customHeight="1">
      <c r="A581" s="38"/>
      <c r="B581" s="39"/>
      <c r="C581" s="224" t="s">
        <v>1067</v>
      </c>
      <c r="D581" s="224" t="s">
        <v>169</v>
      </c>
      <c r="E581" s="225" t="s">
        <v>1068</v>
      </c>
      <c r="F581" s="226" t="s">
        <v>1069</v>
      </c>
      <c r="G581" s="227" t="s">
        <v>164</v>
      </c>
      <c r="H581" s="228">
        <v>1</v>
      </c>
      <c r="I581" s="229"/>
      <c r="J581" s="230">
        <f>ROUND(I581*H581,2)</f>
        <v>0</v>
      </c>
      <c r="K581" s="226" t="s">
        <v>19</v>
      </c>
      <c r="L581" s="231"/>
      <c r="M581" s="232" t="s">
        <v>19</v>
      </c>
      <c r="N581" s="233" t="s">
        <v>42</v>
      </c>
      <c r="O581" s="84"/>
      <c r="P581" s="213">
        <f>O581*H581</f>
        <v>0</v>
      </c>
      <c r="Q581" s="213">
        <v>0.03056</v>
      </c>
      <c r="R581" s="213">
        <f>Q581*H581</f>
        <v>0.03056</v>
      </c>
      <c r="S581" s="213">
        <v>0</v>
      </c>
      <c r="T581" s="214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15" t="s">
        <v>172</v>
      </c>
      <c r="AT581" s="215" t="s">
        <v>169</v>
      </c>
      <c r="AU581" s="215" t="s">
        <v>111</v>
      </c>
      <c r="AY581" s="17" t="s">
        <v>112</v>
      </c>
      <c r="BE581" s="216">
        <f>IF(N581="základní",J581,0)</f>
        <v>0</v>
      </c>
      <c r="BF581" s="216">
        <f>IF(N581="snížená",J581,0)</f>
        <v>0</v>
      </c>
      <c r="BG581" s="216">
        <f>IF(N581="zákl. přenesená",J581,0)</f>
        <v>0</v>
      </c>
      <c r="BH581" s="216">
        <f>IF(N581="sníž. přenesená",J581,0)</f>
        <v>0</v>
      </c>
      <c r="BI581" s="216">
        <f>IF(N581="nulová",J581,0)</f>
        <v>0</v>
      </c>
      <c r="BJ581" s="17" t="s">
        <v>111</v>
      </c>
      <c r="BK581" s="216">
        <f>ROUND(I581*H581,2)</f>
        <v>0</v>
      </c>
      <c r="BL581" s="17" t="s">
        <v>120</v>
      </c>
      <c r="BM581" s="215" t="s">
        <v>1070</v>
      </c>
    </row>
    <row r="582" s="2" customFormat="1">
      <c r="A582" s="38"/>
      <c r="B582" s="39"/>
      <c r="C582" s="40"/>
      <c r="D582" s="217" t="s">
        <v>122</v>
      </c>
      <c r="E582" s="40"/>
      <c r="F582" s="218" t="s">
        <v>1071</v>
      </c>
      <c r="G582" s="40"/>
      <c r="H582" s="40"/>
      <c r="I582" s="219"/>
      <c r="J582" s="40"/>
      <c r="K582" s="40"/>
      <c r="L582" s="44"/>
      <c r="M582" s="220"/>
      <c r="N582" s="221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122</v>
      </c>
      <c r="AU582" s="17" t="s">
        <v>111</v>
      </c>
    </row>
    <row r="583" s="2" customFormat="1" ht="16.5" customHeight="1">
      <c r="A583" s="38"/>
      <c r="B583" s="39"/>
      <c r="C583" s="204" t="s">
        <v>1072</v>
      </c>
      <c r="D583" s="204" t="s">
        <v>115</v>
      </c>
      <c r="E583" s="205" t="s">
        <v>1073</v>
      </c>
      <c r="F583" s="206" t="s">
        <v>1074</v>
      </c>
      <c r="G583" s="207" t="s">
        <v>229</v>
      </c>
      <c r="H583" s="208">
        <v>11.157</v>
      </c>
      <c r="I583" s="209"/>
      <c r="J583" s="210">
        <f>ROUND(I583*H583,2)</f>
        <v>0</v>
      </c>
      <c r="K583" s="206" t="s">
        <v>119</v>
      </c>
      <c r="L583" s="44"/>
      <c r="M583" s="211" t="s">
        <v>19</v>
      </c>
      <c r="N583" s="212" t="s">
        <v>42</v>
      </c>
      <c r="O583" s="84"/>
      <c r="P583" s="213">
        <f>O583*H583</f>
        <v>0</v>
      </c>
      <c r="Q583" s="213">
        <v>0.00025999999999999998</v>
      </c>
      <c r="R583" s="213">
        <f>Q583*H583</f>
        <v>0.0029008199999999997</v>
      </c>
      <c r="S583" s="213">
        <v>0</v>
      </c>
      <c r="T583" s="214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15" t="s">
        <v>120</v>
      </c>
      <c r="AT583" s="215" t="s">
        <v>115</v>
      </c>
      <c r="AU583" s="215" t="s">
        <v>111</v>
      </c>
      <c r="AY583" s="17" t="s">
        <v>112</v>
      </c>
      <c r="BE583" s="216">
        <f>IF(N583="základní",J583,0)</f>
        <v>0</v>
      </c>
      <c r="BF583" s="216">
        <f>IF(N583="snížená",J583,0)</f>
        <v>0</v>
      </c>
      <c r="BG583" s="216">
        <f>IF(N583="zákl. přenesená",J583,0)</f>
        <v>0</v>
      </c>
      <c r="BH583" s="216">
        <f>IF(N583="sníž. přenesená",J583,0)</f>
        <v>0</v>
      </c>
      <c r="BI583" s="216">
        <f>IF(N583="nulová",J583,0)</f>
        <v>0</v>
      </c>
      <c r="BJ583" s="17" t="s">
        <v>111</v>
      </c>
      <c r="BK583" s="216">
        <f>ROUND(I583*H583,2)</f>
        <v>0</v>
      </c>
      <c r="BL583" s="17" t="s">
        <v>120</v>
      </c>
      <c r="BM583" s="215" t="s">
        <v>1075</v>
      </c>
    </row>
    <row r="584" s="2" customFormat="1">
      <c r="A584" s="38"/>
      <c r="B584" s="39"/>
      <c r="C584" s="40"/>
      <c r="D584" s="217" t="s">
        <v>122</v>
      </c>
      <c r="E584" s="40"/>
      <c r="F584" s="218" t="s">
        <v>1076</v>
      </c>
      <c r="G584" s="40"/>
      <c r="H584" s="40"/>
      <c r="I584" s="219"/>
      <c r="J584" s="40"/>
      <c r="K584" s="40"/>
      <c r="L584" s="44"/>
      <c r="M584" s="220"/>
      <c r="N584" s="221"/>
      <c r="O584" s="84"/>
      <c r="P584" s="84"/>
      <c r="Q584" s="84"/>
      <c r="R584" s="84"/>
      <c r="S584" s="84"/>
      <c r="T584" s="85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122</v>
      </c>
      <c r="AU584" s="17" t="s">
        <v>111</v>
      </c>
    </row>
    <row r="585" s="2" customFormat="1">
      <c r="A585" s="38"/>
      <c r="B585" s="39"/>
      <c r="C585" s="40"/>
      <c r="D585" s="222" t="s">
        <v>124</v>
      </c>
      <c r="E585" s="40"/>
      <c r="F585" s="223" t="s">
        <v>1077</v>
      </c>
      <c r="G585" s="40"/>
      <c r="H585" s="40"/>
      <c r="I585" s="219"/>
      <c r="J585" s="40"/>
      <c r="K585" s="40"/>
      <c r="L585" s="44"/>
      <c r="M585" s="220"/>
      <c r="N585" s="221"/>
      <c r="O585" s="84"/>
      <c r="P585" s="84"/>
      <c r="Q585" s="84"/>
      <c r="R585" s="84"/>
      <c r="S585" s="84"/>
      <c r="T585" s="85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124</v>
      </c>
      <c r="AU585" s="17" t="s">
        <v>111</v>
      </c>
    </row>
    <row r="586" s="13" customFormat="1">
      <c r="A586" s="13"/>
      <c r="B586" s="238"/>
      <c r="C586" s="239"/>
      <c r="D586" s="217" t="s">
        <v>218</v>
      </c>
      <c r="E586" s="248" t="s">
        <v>19</v>
      </c>
      <c r="F586" s="240" t="s">
        <v>1078</v>
      </c>
      <c r="G586" s="239"/>
      <c r="H586" s="241">
        <v>11.157</v>
      </c>
      <c r="I586" s="242"/>
      <c r="J586" s="239"/>
      <c r="K586" s="239"/>
      <c r="L586" s="243"/>
      <c r="M586" s="244"/>
      <c r="N586" s="245"/>
      <c r="O586" s="245"/>
      <c r="P586" s="245"/>
      <c r="Q586" s="245"/>
      <c r="R586" s="245"/>
      <c r="S586" s="245"/>
      <c r="T586" s="24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7" t="s">
        <v>218</v>
      </c>
      <c r="AU586" s="247" t="s">
        <v>111</v>
      </c>
      <c r="AV586" s="13" t="s">
        <v>111</v>
      </c>
      <c r="AW586" s="13" t="s">
        <v>32</v>
      </c>
      <c r="AX586" s="13" t="s">
        <v>78</v>
      </c>
      <c r="AY586" s="247" t="s">
        <v>112</v>
      </c>
    </row>
    <row r="587" s="2" customFormat="1" ht="16.5" customHeight="1">
      <c r="A587" s="38"/>
      <c r="B587" s="39"/>
      <c r="C587" s="224" t="s">
        <v>1079</v>
      </c>
      <c r="D587" s="224" t="s">
        <v>169</v>
      </c>
      <c r="E587" s="225" t="s">
        <v>1080</v>
      </c>
      <c r="F587" s="226" t="s">
        <v>1081</v>
      </c>
      <c r="G587" s="227" t="s">
        <v>164</v>
      </c>
      <c r="H587" s="228">
        <v>3</v>
      </c>
      <c r="I587" s="229"/>
      <c r="J587" s="230">
        <f>ROUND(I587*H587,2)</f>
        <v>0</v>
      </c>
      <c r="K587" s="226" t="s">
        <v>19</v>
      </c>
      <c r="L587" s="231"/>
      <c r="M587" s="232" t="s">
        <v>19</v>
      </c>
      <c r="N587" s="233" t="s">
        <v>42</v>
      </c>
      <c r="O587" s="84"/>
      <c r="P587" s="213">
        <f>O587*H587</f>
        <v>0</v>
      </c>
      <c r="Q587" s="213">
        <v>0.0287</v>
      </c>
      <c r="R587" s="213">
        <f>Q587*H587</f>
        <v>0.086099999999999996</v>
      </c>
      <c r="S587" s="213">
        <v>0</v>
      </c>
      <c r="T587" s="214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15" t="s">
        <v>172</v>
      </c>
      <c r="AT587" s="215" t="s">
        <v>169</v>
      </c>
      <c r="AU587" s="215" t="s">
        <v>111</v>
      </c>
      <c r="AY587" s="17" t="s">
        <v>112</v>
      </c>
      <c r="BE587" s="216">
        <f>IF(N587="základní",J587,0)</f>
        <v>0</v>
      </c>
      <c r="BF587" s="216">
        <f>IF(N587="snížená",J587,0)</f>
        <v>0</v>
      </c>
      <c r="BG587" s="216">
        <f>IF(N587="zákl. přenesená",J587,0)</f>
        <v>0</v>
      </c>
      <c r="BH587" s="216">
        <f>IF(N587="sníž. přenesená",J587,0)</f>
        <v>0</v>
      </c>
      <c r="BI587" s="216">
        <f>IF(N587="nulová",J587,0)</f>
        <v>0</v>
      </c>
      <c r="BJ587" s="17" t="s">
        <v>111</v>
      </c>
      <c r="BK587" s="216">
        <f>ROUND(I587*H587,2)</f>
        <v>0</v>
      </c>
      <c r="BL587" s="17" t="s">
        <v>120</v>
      </c>
      <c r="BM587" s="215" t="s">
        <v>1082</v>
      </c>
    </row>
    <row r="588" s="2" customFormat="1">
      <c r="A588" s="38"/>
      <c r="B588" s="39"/>
      <c r="C588" s="40"/>
      <c r="D588" s="217" t="s">
        <v>122</v>
      </c>
      <c r="E588" s="40"/>
      <c r="F588" s="218" t="s">
        <v>1083</v>
      </c>
      <c r="G588" s="40"/>
      <c r="H588" s="40"/>
      <c r="I588" s="219"/>
      <c r="J588" s="40"/>
      <c r="K588" s="40"/>
      <c r="L588" s="44"/>
      <c r="M588" s="220"/>
      <c r="N588" s="221"/>
      <c r="O588" s="84"/>
      <c r="P588" s="84"/>
      <c r="Q588" s="84"/>
      <c r="R588" s="84"/>
      <c r="S588" s="84"/>
      <c r="T588" s="85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122</v>
      </c>
      <c r="AU588" s="17" t="s">
        <v>111</v>
      </c>
    </row>
    <row r="589" s="13" customFormat="1">
      <c r="A589" s="13"/>
      <c r="B589" s="238"/>
      <c r="C589" s="239"/>
      <c r="D589" s="217" t="s">
        <v>218</v>
      </c>
      <c r="E589" s="239"/>
      <c r="F589" s="240" t="s">
        <v>1084</v>
      </c>
      <c r="G589" s="239"/>
      <c r="H589" s="241">
        <v>3</v>
      </c>
      <c r="I589" s="242"/>
      <c r="J589" s="239"/>
      <c r="K589" s="239"/>
      <c r="L589" s="243"/>
      <c r="M589" s="244"/>
      <c r="N589" s="245"/>
      <c r="O589" s="245"/>
      <c r="P589" s="245"/>
      <c r="Q589" s="245"/>
      <c r="R589" s="245"/>
      <c r="S589" s="245"/>
      <c r="T589" s="24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7" t="s">
        <v>218</v>
      </c>
      <c r="AU589" s="247" t="s">
        <v>111</v>
      </c>
      <c r="AV589" s="13" t="s">
        <v>111</v>
      </c>
      <c r="AW589" s="13" t="s">
        <v>4</v>
      </c>
      <c r="AX589" s="13" t="s">
        <v>78</v>
      </c>
      <c r="AY589" s="247" t="s">
        <v>112</v>
      </c>
    </row>
    <row r="590" s="2" customFormat="1" ht="16.5" customHeight="1">
      <c r="A590" s="38"/>
      <c r="B590" s="39"/>
      <c r="C590" s="224" t="s">
        <v>1085</v>
      </c>
      <c r="D590" s="224" t="s">
        <v>169</v>
      </c>
      <c r="E590" s="225" t="s">
        <v>1086</v>
      </c>
      <c r="F590" s="226" t="s">
        <v>1087</v>
      </c>
      <c r="G590" s="227" t="s">
        <v>229</v>
      </c>
      <c r="H590" s="228">
        <v>1</v>
      </c>
      <c r="I590" s="229"/>
      <c r="J590" s="230">
        <f>ROUND(I590*H590,2)</f>
        <v>0</v>
      </c>
      <c r="K590" s="226" t="s">
        <v>19</v>
      </c>
      <c r="L590" s="231"/>
      <c r="M590" s="232" t="s">
        <v>19</v>
      </c>
      <c r="N590" s="233" t="s">
        <v>42</v>
      </c>
      <c r="O590" s="84"/>
      <c r="P590" s="213">
        <f>O590*H590</f>
        <v>0</v>
      </c>
      <c r="Q590" s="213">
        <v>0.036110000000000003</v>
      </c>
      <c r="R590" s="213">
        <f>Q590*H590</f>
        <v>0.036110000000000003</v>
      </c>
      <c r="S590" s="213">
        <v>0</v>
      </c>
      <c r="T590" s="214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15" t="s">
        <v>172</v>
      </c>
      <c r="AT590" s="215" t="s">
        <v>169</v>
      </c>
      <c r="AU590" s="215" t="s">
        <v>111</v>
      </c>
      <c r="AY590" s="17" t="s">
        <v>112</v>
      </c>
      <c r="BE590" s="216">
        <f>IF(N590="základní",J590,0)</f>
        <v>0</v>
      </c>
      <c r="BF590" s="216">
        <f>IF(N590="snížená",J590,0)</f>
        <v>0</v>
      </c>
      <c r="BG590" s="216">
        <f>IF(N590="zákl. přenesená",J590,0)</f>
        <v>0</v>
      </c>
      <c r="BH590" s="216">
        <f>IF(N590="sníž. přenesená",J590,0)</f>
        <v>0</v>
      </c>
      <c r="BI590" s="216">
        <f>IF(N590="nulová",J590,0)</f>
        <v>0</v>
      </c>
      <c r="BJ590" s="17" t="s">
        <v>111</v>
      </c>
      <c r="BK590" s="216">
        <f>ROUND(I590*H590,2)</f>
        <v>0</v>
      </c>
      <c r="BL590" s="17" t="s">
        <v>120</v>
      </c>
      <c r="BM590" s="215" t="s">
        <v>1088</v>
      </c>
    </row>
    <row r="591" s="2" customFormat="1">
      <c r="A591" s="38"/>
      <c r="B591" s="39"/>
      <c r="C591" s="40"/>
      <c r="D591" s="217" t="s">
        <v>122</v>
      </c>
      <c r="E591" s="40"/>
      <c r="F591" s="218" t="s">
        <v>1089</v>
      </c>
      <c r="G591" s="40"/>
      <c r="H591" s="40"/>
      <c r="I591" s="219"/>
      <c r="J591" s="40"/>
      <c r="K591" s="40"/>
      <c r="L591" s="44"/>
      <c r="M591" s="220"/>
      <c r="N591" s="221"/>
      <c r="O591" s="84"/>
      <c r="P591" s="84"/>
      <c r="Q591" s="84"/>
      <c r="R591" s="84"/>
      <c r="S591" s="84"/>
      <c r="T591" s="85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122</v>
      </c>
      <c r="AU591" s="17" t="s">
        <v>111</v>
      </c>
    </row>
    <row r="592" s="2" customFormat="1" ht="16.5" customHeight="1">
      <c r="A592" s="38"/>
      <c r="B592" s="39"/>
      <c r="C592" s="204" t="s">
        <v>1090</v>
      </c>
      <c r="D592" s="204" t="s">
        <v>115</v>
      </c>
      <c r="E592" s="205" t="s">
        <v>1091</v>
      </c>
      <c r="F592" s="206" t="s">
        <v>1092</v>
      </c>
      <c r="G592" s="207" t="s">
        <v>252</v>
      </c>
      <c r="H592" s="208">
        <v>4.4000000000000004</v>
      </c>
      <c r="I592" s="209"/>
      <c r="J592" s="210">
        <f>ROUND(I592*H592,2)</f>
        <v>0</v>
      </c>
      <c r="K592" s="206" t="s">
        <v>119</v>
      </c>
      <c r="L592" s="44"/>
      <c r="M592" s="211" t="s">
        <v>19</v>
      </c>
      <c r="N592" s="212" t="s">
        <v>42</v>
      </c>
      <c r="O592" s="84"/>
      <c r="P592" s="213">
        <f>O592*H592</f>
        <v>0</v>
      </c>
      <c r="Q592" s="213">
        <v>2.0000000000000002E-05</v>
      </c>
      <c r="R592" s="213">
        <f>Q592*H592</f>
        <v>8.8000000000000011E-05</v>
      </c>
      <c r="S592" s="213">
        <v>0</v>
      </c>
      <c r="T592" s="214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15" t="s">
        <v>120</v>
      </c>
      <c r="AT592" s="215" t="s">
        <v>115</v>
      </c>
      <c r="AU592" s="215" t="s">
        <v>111</v>
      </c>
      <c r="AY592" s="17" t="s">
        <v>112</v>
      </c>
      <c r="BE592" s="216">
        <f>IF(N592="základní",J592,0)</f>
        <v>0</v>
      </c>
      <c r="BF592" s="216">
        <f>IF(N592="snížená",J592,0)</f>
        <v>0</v>
      </c>
      <c r="BG592" s="216">
        <f>IF(N592="zákl. přenesená",J592,0)</f>
        <v>0</v>
      </c>
      <c r="BH592" s="216">
        <f>IF(N592="sníž. přenesená",J592,0)</f>
        <v>0</v>
      </c>
      <c r="BI592" s="216">
        <f>IF(N592="nulová",J592,0)</f>
        <v>0</v>
      </c>
      <c r="BJ592" s="17" t="s">
        <v>111</v>
      </c>
      <c r="BK592" s="216">
        <f>ROUND(I592*H592,2)</f>
        <v>0</v>
      </c>
      <c r="BL592" s="17" t="s">
        <v>120</v>
      </c>
      <c r="BM592" s="215" t="s">
        <v>1093</v>
      </c>
    </row>
    <row r="593" s="2" customFormat="1">
      <c r="A593" s="38"/>
      <c r="B593" s="39"/>
      <c r="C593" s="40"/>
      <c r="D593" s="217" t="s">
        <v>122</v>
      </c>
      <c r="E593" s="40"/>
      <c r="F593" s="218" t="s">
        <v>1094</v>
      </c>
      <c r="G593" s="40"/>
      <c r="H593" s="40"/>
      <c r="I593" s="219"/>
      <c r="J593" s="40"/>
      <c r="K593" s="40"/>
      <c r="L593" s="44"/>
      <c r="M593" s="220"/>
      <c r="N593" s="221"/>
      <c r="O593" s="84"/>
      <c r="P593" s="84"/>
      <c r="Q593" s="84"/>
      <c r="R593" s="84"/>
      <c r="S593" s="84"/>
      <c r="T593" s="85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122</v>
      </c>
      <c r="AU593" s="17" t="s">
        <v>111</v>
      </c>
    </row>
    <row r="594" s="2" customFormat="1">
      <c r="A594" s="38"/>
      <c r="B594" s="39"/>
      <c r="C594" s="40"/>
      <c r="D594" s="222" t="s">
        <v>124</v>
      </c>
      <c r="E594" s="40"/>
      <c r="F594" s="223" t="s">
        <v>1095</v>
      </c>
      <c r="G594" s="40"/>
      <c r="H594" s="40"/>
      <c r="I594" s="219"/>
      <c r="J594" s="40"/>
      <c r="K594" s="40"/>
      <c r="L594" s="44"/>
      <c r="M594" s="220"/>
      <c r="N594" s="221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124</v>
      </c>
      <c r="AU594" s="17" t="s">
        <v>111</v>
      </c>
    </row>
    <row r="595" s="13" customFormat="1">
      <c r="A595" s="13"/>
      <c r="B595" s="238"/>
      <c r="C595" s="239"/>
      <c r="D595" s="217" t="s">
        <v>218</v>
      </c>
      <c r="E595" s="248" t="s">
        <v>19</v>
      </c>
      <c r="F595" s="240" t="s">
        <v>1096</v>
      </c>
      <c r="G595" s="239"/>
      <c r="H595" s="241">
        <v>4.4000000000000004</v>
      </c>
      <c r="I595" s="242"/>
      <c r="J595" s="239"/>
      <c r="K595" s="239"/>
      <c r="L595" s="243"/>
      <c r="M595" s="244"/>
      <c r="N595" s="245"/>
      <c r="O595" s="245"/>
      <c r="P595" s="245"/>
      <c r="Q595" s="245"/>
      <c r="R595" s="245"/>
      <c r="S595" s="245"/>
      <c r="T595" s="24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7" t="s">
        <v>218</v>
      </c>
      <c r="AU595" s="247" t="s">
        <v>111</v>
      </c>
      <c r="AV595" s="13" t="s">
        <v>111</v>
      </c>
      <c r="AW595" s="13" t="s">
        <v>32</v>
      </c>
      <c r="AX595" s="13" t="s">
        <v>78</v>
      </c>
      <c r="AY595" s="247" t="s">
        <v>112</v>
      </c>
    </row>
    <row r="596" s="2" customFormat="1" ht="16.5" customHeight="1">
      <c r="A596" s="38"/>
      <c r="B596" s="39"/>
      <c r="C596" s="224" t="s">
        <v>1097</v>
      </c>
      <c r="D596" s="224" t="s">
        <v>169</v>
      </c>
      <c r="E596" s="225" t="s">
        <v>1098</v>
      </c>
      <c r="F596" s="226" t="s">
        <v>1099</v>
      </c>
      <c r="G596" s="227" t="s">
        <v>252</v>
      </c>
      <c r="H596" s="228">
        <v>4.8399999999999999</v>
      </c>
      <c r="I596" s="229"/>
      <c r="J596" s="230">
        <f>ROUND(I596*H596,2)</f>
        <v>0</v>
      </c>
      <c r="K596" s="226" t="s">
        <v>119</v>
      </c>
      <c r="L596" s="231"/>
      <c r="M596" s="232" t="s">
        <v>19</v>
      </c>
      <c r="N596" s="233" t="s">
        <v>42</v>
      </c>
      <c r="O596" s="84"/>
      <c r="P596" s="213">
        <f>O596*H596</f>
        <v>0</v>
      </c>
      <c r="Q596" s="213">
        <v>0.00025000000000000001</v>
      </c>
      <c r="R596" s="213">
        <f>Q596*H596</f>
        <v>0.0012099999999999999</v>
      </c>
      <c r="S596" s="213">
        <v>0</v>
      </c>
      <c r="T596" s="214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15" t="s">
        <v>172</v>
      </c>
      <c r="AT596" s="215" t="s">
        <v>169</v>
      </c>
      <c r="AU596" s="215" t="s">
        <v>111</v>
      </c>
      <c r="AY596" s="17" t="s">
        <v>112</v>
      </c>
      <c r="BE596" s="216">
        <f>IF(N596="základní",J596,0)</f>
        <v>0</v>
      </c>
      <c r="BF596" s="216">
        <f>IF(N596="snížená",J596,0)</f>
        <v>0</v>
      </c>
      <c r="BG596" s="216">
        <f>IF(N596="zákl. přenesená",J596,0)</f>
        <v>0</v>
      </c>
      <c r="BH596" s="216">
        <f>IF(N596="sníž. přenesená",J596,0)</f>
        <v>0</v>
      </c>
      <c r="BI596" s="216">
        <f>IF(N596="nulová",J596,0)</f>
        <v>0</v>
      </c>
      <c r="BJ596" s="17" t="s">
        <v>111</v>
      </c>
      <c r="BK596" s="216">
        <f>ROUND(I596*H596,2)</f>
        <v>0</v>
      </c>
      <c r="BL596" s="17" t="s">
        <v>120</v>
      </c>
      <c r="BM596" s="215" t="s">
        <v>1100</v>
      </c>
    </row>
    <row r="597" s="2" customFormat="1">
      <c r="A597" s="38"/>
      <c r="B597" s="39"/>
      <c r="C597" s="40"/>
      <c r="D597" s="217" t="s">
        <v>122</v>
      </c>
      <c r="E597" s="40"/>
      <c r="F597" s="218" t="s">
        <v>1099</v>
      </c>
      <c r="G597" s="40"/>
      <c r="H597" s="40"/>
      <c r="I597" s="219"/>
      <c r="J597" s="40"/>
      <c r="K597" s="40"/>
      <c r="L597" s="44"/>
      <c r="M597" s="220"/>
      <c r="N597" s="221"/>
      <c r="O597" s="84"/>
      <c r="P597" s="84"/>
      <c r="Q597" s="84"/>
      <c r="R597" s="84"/>
      <c r="S597" s="84"/>
      <c r="T597" s="85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122</v>
      </c>
      <c r="AU597" s="17" t="s">
        <v>111</v>
      </c>
    </row>
    <row r="598" s="13" customFormat="1">
      <c r="A598" s="13"/>
      <c r="B598" s="238"/>
      <c r="C598" s="239"/>
      <c r="D598" s="217" t="s">
        <v>218</v>
      </c>
      <c r="E598" s="239"/>
      <c r="F598" s="240" t="s">
        <v>1101</v>
      </c>
      <c r="G598" s="239"/>
      <c r="H598" s="241">
        <v>4.8399999999999999</v>
      </c>
      <c r="I598" s="242"/>
      <c r="J598" s="239"/>
      <c r="K598" s="239"/>
      <c r="L598" s="243"/>
      <c r="M598" s="244"/>
      <c r="N598" s="245"/>
      <c r="O598" s="245"/>
      <c r="P598" s="245"/>
      <c r="Q598" s="245"/>
      <c r="R598" s="245"/>
      <c r="S598" s="245"/>
      <c r="T598" s="24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7" t="s">
        <v>218</v>
      </c>
      <c r="AU598" s="247" t="s">
        <v>111</v>
      </c>
      <c r="AV598" s="13" t="s">
        <v>111</v>
      </c>
      <c r="AW598" s="13" t="s">
        <v>4</v>
      </c>
      <c r="AX598" s="13" t="s">
        <v>78</v>
      </c>
      <c r="AY598" s="247" t="s">
        <v>112</v>
      </c>
    </row>
    <row r="599" s="2" customFormat="1" ht="21.75" customHeight="1">
      <c r="A599" s="38"/>
      <c r="B599" s="39"/>
      <c r="C599" s="204" t="s">
        <v>1102</v>
      </c>
      <c r="D599" s="204" t="s">
        <v>115</v>
      </c>
      <c r="E599" s="205" t="s">
        <v>1103</v>
      </c>
      <c r="F599" s="206" t="s">
        <v>1104</v>
      </c>
      <c r="G599" s="207" t="s">
        <v>164</v>
      </c>
      <c r="H599" s="208">
        <v>1</v>
      </c>
      <c r="I599" s="209"/>
      <c r="J599" s="210">
        <f>ROUND(I599*H599,2)</f>
        <v>0</v>
      </c>
      <c r="K599" s="206" t="s">
        <v>119</v>
      </c>
      <c r="L599" s="44"/>
      <c r="M599" s="211" t="s">
        <v>19</v>
      </c>
      <c r="N599" s="212" t="s">
        <v>42</v>
      </c>
      <c r="O599" s="84"/>
      <c r="P599" s="213">
        <f>O599*H599</f>
        <v>0</v>
      </c>
      <c r="Q599" s="213">
        <v>0</v>
      </c>
      <c r="R599" s="213">
        <f>Q599*H599</f>
        <v>0</v>
      </c>
      <c r="S599" s="213">
        <v>0</v>
      </c>
      <c r="T599" s="214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15" t="s">
        <v>120</v>
      </c>
      <c r="AT599" s="215" t="s">
        <v>115</v>
      </c>
      <c r="AU599" s="215" t="s">
        <v>111</v>
      </c>
      <c r="AY599" s="17" t="s">
        <v>112</v>
      </c>
      <c r="BE599" s="216">
        <f>IF(N599="základní",J599,0)</f>
        <v>0</v>
      </c>
      <c r="BF599" s="216">
        <f>IF(N599="snížená",J599,0)</f>
        <v>0</v>
      </c>
      <c r="BG599" s="216">
        <f>IF(N599="zákl. přenesená",J599,0)</f>
        <v>0</v>
      </c>
      <c r="BH599" s="216">
        <f>IF(N599="sníž. přenesená",J599,0)</f>
        <v>0</v>
      </c>
      <c r="BI599" s="216">
        <f>IF(N599="nulová",J599,0)</f>
        <v>0</v>
      </c>
      <c r="BJ599" s="17" t="s">
        <v>111</v>
      </c>
      <c r="BK599" s="216">
        <f>ROUND(I599*H599,2)</f>
        <v>0</v>
      </c>
      <c r="BL599" s="17" t="s">
        <v>120</v>
      </c>
      <c r="BM599" s="215" t="s">
        <v>1105</v>
      </c>
    </row>
    <row r="600" s="2" customFormat="1">
      <c r="A600" s="38"/>
      <c r="B600" s="39"/>
      <c r="C600" s="40"/>
      <c r="D600" s="217" t="s">
        <v>122</v>
      </c>
      <c r="E600" s="40"/>
      <c r="F600" s="218" t="s">
        <v>1106</v>
      </c>
      <c r="G600" s="40"/>
      <c r="H600" s="40"/>
      <c r="I600" s="219"/>
      <c r="J600" s="40"/>
      <c r="K600" s="40"/>
      <c r="L600" s="44"/>
      <c r="M600" s="220"/>
      <c r="N600" s="221"/>
      <c r="O600" s="84"/>
      <c r="P600" s="84"/>
      <c r="Q600" s="84"/>
      <c r="R600" s="84"/>
      <c r="S600" s="84"/>
      <c r="T600" s="85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122</v>
      </c>
      <c r="AU600" s="17" t="s">
        <v>111</v>
      </c>
    </row>
    <row r="601" s="2" customFormat="1">
      <c r="A601" s="38"/>
      <c r="B601" s="39"/>
      <c r="C601" s="40"/>
      <c r="D601" s="222" t="s">
        <v>124</v>
      </c>
      <c r="E601" s="40"/>
      <c r="F601" s="223" t="s">
        <v>1107</v>
      </c>
      <c r="G601" s="40"/>
      <c r="H601" s="40"/>
      <c r="I601" s="219"/>
      <c r="J601" s="40"/>
      <c r="K601" s="40"/>
      <c r="L601" s="44"/>
      <c r="M601" s="220"/>
      <c r="N601" s="221"/>
      <c r="O601" s="84"/>
      <c r="P601" s="84"/>
      <c r="Q601" s="84"/>
      <c r="R601" s="84"/>
      <c r="S601" s="84"/>
      <c r="T601" s="85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124</v>
      </c>
      <c r="AU601" s="17" t="s">
        <v>111</v>
      </c>
    </row>
    <row r="602" s="13" customFormat="1">
      <c r="A602" s="13"/>
      <c r="B602" s="238"/>
      <c r="C602" s="239"/>
      <c r="D602" s="217" t="s">
        <v>218</v>
      </c>
      <c r="E602" s="248" t="s">
        <v>19</v>
      </c>
      <c r="F602" s="240" t="s">
        <v>1108</v>
      </c>
      <c r="G602" s="239"/>
      <c r="H602" s="241">
        <v>1</v>
      </c>
      <c r="I602" s="242"/>
      <c r="J602" s="239"/>
      <c r="K602" s="239"/>
      <c r="L602" s="243"/>
      <c r="M602" s="244"/>
      <c r="N602" s="245"/>
      <c r="O602" s="245"/>
      <c r="P602" s="245"/>
      <c r="Q602" s="245"/>
      <c r="R602" s="245"/>
      <c r="S602" s="245"/>
      <c r="T602" s="24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7" t="s">
        <v>218</v>
      </c>
      <c r="AU602" s="247" t="s">
        <v>111</v>
      </c>
      <c r="AV602" s="13" t="s">
        <v>111</v>
      </c>
      <c r="AW602" s="13" t="s">
        <v>32</v>
      </c>
      <c r="AX602" s="13" t="s">
        <v>78</v>
      </c>
      <c r="AY602" s="247" t="s">
        <v>112</v>
      </c>
    </row>
    <row r="603" s="2" customFormat="1" ht="16.5" customHeight="1">
      <c r="A603" s="38"/>
      <c r="B603" s="39"/>
      <c r="C603" s="224" t="s">
        <v>1109</v>
      </c>
      <c r="D603" s="224" t="s">
        <v>169</v>
      </c>
      <c r="E603" s="225" t="s">
        <v>1110</v>
      </c>
      <c r="F603" s="226" t="s">
        <v>1111</v>
      </c>
      <c r="G603" s="227" t="s">
        <v>164</v>
      </c>
      <c r="H603" s="228">
        <v>1</v>
      </c>
      <c r="I603" s="229"/>
      <c r="J603" s="230">
        <f>ROUND(I603*H603,2)</f>
        <v>0</v>
      </c>
      <c r="K603" s="226" t="s">
        <v>19</v>
      </c>
      <c r="L603" s="231"/>
      <c r="M603" s="232" t="s">
        <v>19</v>
      </c>
      <c r="N603" s="233" t="s">
        <v>42</v>
      </c>
      <c r="O603" s="84"/>
      <c r="P603" s="213">
        <f>O603*H603</f>
        <v>0</v>
      </c>
      <c r="Q603" s="213">
        <v>0.11</v>
      </c>
      <c r="R603" s="213">
        <f>Q603*H603</f>
        <v>0.11</v>
      </c>
      <c r="S603" s="213">
        <v>0</v>
      </c>
      <c r="T603" s="214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15" t="s">
        <v>172</v>
      </c>
      <c r="AT603" s="215" t="s">
        <v>169</v>
      </c>
      <c r="AU603" s="215" t="s">
        <v>111</v>
      </c>
      <c r="AY603" s="17" t="s">
        <v>112</v>
      </c>
      <c r="BE603" s="216">
        <f>IF(N603="základní",J603,0)</f>
        <v>0</v>
      </c>
      <c r="BF603" s="216">
        <f>IF(N603="snížená",J603,0)</f>
        <v>0</v>
      </c>
      <c r="BG603" s="216">
        <f>IF(N603="zákl. přenesená",J603,0)</f>
        <v>0</v>
      </c>
      <c r="BH603" s="216">
        <f>IF(N603="sníž. přenesená",J603,0)</f>
        <v>0</v>
      </c>
      <c r="BI603" s="216">
        <f>IF(N603="nulová",J603,0)</f>
        <v>0</v>
      </c>
      <c r="BJ603" s="17" t="s">
        <v>111</v>
      </c>
      <c r="BK603" s="216">
        <f>ROUND(I603*H603,2)</f>
        <v>0</v>
      </c>
      <c r="BL603" s="17" t="s">
        <v>120</v>
      </c>
      <c r="BM603" s="215" t="s">
        <v>1112</v>
      </c>
    </row>
    <row r="604" s="2" customFormat="1">
      <c r="A604" s="38"/>
      <c r="B604" s="39"/>
      <c r="C604" s="40"/>
      <c r="D604" s="217" t="s">
        <v>122</v>
      </c>
      <c r="E604" s="40"/>
      <c r="F604" s="218" t="s">
        <v>1111</v>
      </c>
      <c r="G604" s="40"/>
      <c r="H604" s="40"/>
      <c r="I604" s="219"/>
      <c r="J604" s="40"/>
      <c r="K604" s="40"/>
      <c r="L604" s="44"/>
      <c r="M604" s="220"/>
      <c r="N604" s="221"/>
      <c r="O604" s="84"/>
      <c r="P604" s="84"/>
      <c r="Q604" s="84"/>
      <c r="R604" s="84"/>
      <c r="S604" s="84"/>
      <c r="T604" s="85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122</v>
      </c>
      <c r="AU604" s="17" t="s">
        <v>111</v>
      </c>
    </row>
    <row r="605" s="2" customFormat="1" ht="16.5" customHeight="1">
      <c r="A605" s="38"/>
      <c r="B605" s="39"/>
      <c r="C605" s="204" t="s">
        <v>1113</v>
      </c>
      <c r="D605" s="204" t="s">
        <v>115</v>
      </c>
      <c r="E605" s="205" t="s">
        <v>1114</v>
      </c>
      <c r="F605" s="206" t="s">
        <v>1115</v>
      </c>
      <c r="G605" s="207" t="s">
        <v>164</v>
      </c>
      <c r="H605" s="208">
        <v>1</v>
      </c>
      <c r="I605" s="209"/>
      <c r="J605" s="210">
        <f>ROUND(I605*H605,2)</f>
        <v>0</v>
      </c>
      <c r="K605" s="206" t="s">
        <v>119</v>
      </c>
      <c r="L605" s="44"/>
      <c r="M605" s="211" t="s">
        <v>19</v>
      </c>
      <c r="N605" s="212" t="s">
        <v>42</v>
      </c>
      <c r="O605" s="84"/>
      <c r="P605" s="213">
        <f>O605*H605</f>
        <v>0</v>
      </c>
      <c r="Q605" s="213">
        <v>0</v>
      </c>
      <c r="R605" s="213">
        <f>Q605*H605</f>
        <v>0</v>
      </c>
      <c r="S605" s="213">
        <v>0.0018</v>
      </c>
      <c r="T605" s="214">
        <f>S605*H605</f>
        <v>0.0018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15" t="s">
        <v>120</v>
      </c>
      <c r="AT605" s="215" t="s">
        <v>115</v>
      </c>
      <c r="AU605" s="215" t="s">
        <v>111</v>
      </c>
      <c r="AY605" s="17" t="s">
        <v>112</v>
      </c>
      <c r="BE605" s="216">
        <f>IF(N605="základní",J605,0)</f>
        <v>0</v>
      </c>
      <c r="BF605" s="216">
        <f>IF(N605="snížená",J605,0)</f>
        <v>0</v>
      </c>
      <c r="BG605" s="216">
        <f>IF(N605="zákl. přenesená",J605,0)</f>
        <v>0</v>
      </c>
      <c r="BH605" s="216">
        <f>IF(N605="sníž. přenesená",J605,0)</f>
        <v>0</v>
      </c>
      <c r="BI605" s="216">
        <f>IF(N605="nulová",J605,0)</f>
        <v>0</v>
      </c>
      <c r="BJ605" s="17" t="s">
        <v>111</v>
      </c>
      <c r="BK605" s="216">
        <f>ROUND(I605*H605,2)</f>
        <v>0</v>
      </c>
      <c r="BL605" s="17" t="s">
        <v>120</v>
      </c>
      <c r="BM605" s="215" t="s">
        <v>1116</v>
      </c>
    </row>
    <row r="606" s="2" customFormat="1">
      <c r="A606" s="38"/>
      <c r="B606" s="39"/>
      <c r="C606" s="40"/>
      <c r="D606" s="217" t="s">
        <v>122</v>
      </c>
      <c r="E606" s="40"/>
      <c r="F606" s="218" t="s">
        <v>1117</v>
      </c>
      <c r="G606" s="40"/>
      <c r="H606" s="40"/>
      <c r="I606" s="219"/>
      <c r="J606" s="40"/>
      <c r="K606" s="40"/>
      <c r="L606" s="44"/>
      <c r="M606" s="220"/>
      <c r="N606" s="221"/>
      <c r="O606" s="84"/>
      <c r="P606" s="84"/>
      <c r="Q606" s="84"/>
      <c r="R606" s="84"/>
      <c r="S606" s="84"/>
      <c r="T606" s="85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122</v>
      </c>
      <c r="AU606" s="17" t="s">
        <v>111</v>
      </c>
    </row>
    <row r="607" s="2" customFormat="1">
      <c r="A607" s="38"/>
      <c r="B607" s="39"/>
      <c r="C607" s="40"/>
      <c r="D607" s="222" t="s">
        <v>124</v>
      </c>
      <c r="E607" s="40"/>
      <c r="F607" s="223" t="s">
        <v>1118</v>
      </c>
      <c r="G607" s="40"/>
      <c r="H607" s="40"/>
      <c r="I607" s="219"/>
      <c r="J607" s="40"/>
      <c r="K607" s="40"/>
      <c r="L607" s="44"/>
      <c r="M607" s="220"/>
      <c r="N607" s="221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124</v>
      </c>
      <c r="AU607" s="17" t="s">
        <v>111</v>
      </c>
    </row>
    <row r="608" s="13" customFormat="1">
      <c r="A608" s="13"/>
      <c r="B608" s="238"/>
      <c r="C608" s="239"/>
      <c r="D608" s="217" t="s">
        <v>218</v>
      </c>
      <c r="E608" s="248" t="s">
        <v>19</v>
      </c>
      <c r="F608" s="240" t="s">
        <v>1119</v>
      </c>
      <c r="G608" s="239"/>
      <c r="H608" s="241">
        <v>1</v>
      </c>
      <c r="I608" s="242"/>
      <c r="J608" s="239"/>
      <c r="K608" s="239"/>
      <c r="L608" s="243"/>
      <c r="M608" s="244"/>
      <c r="N608" s="245"/>
      <c r="O608" s="245"/>
      <c r="P608" s="245"/>
      <c r="Q608" s="245"/>
      <c r="R608" s="245"/>
      <c r="S608" s="245"/>
      <c r="T608" s="24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7" t="s">
        <v>218</v>
      </c>
      <c r="AU608" s="247" t="s">
        <v>111</v>
      </c>
      <c r="AV608" s="13" t="s">
        <v>111</v>
      </c>
      <c r="AW608" s="13" t="s">
        <v>32</v>
      </c>
      <c r="AX608" s="13" t="s">
        <v>78</v>
      </c>
      <c r="AY608" s="247" t="s">
        <v>112</v>
      </c>
    </row>
    <row r="609" s="2" customFormat="1" ht="16.5" customHeight="1">
      <c r="A609" s="38"/>
      <c r="B609" s="39"/>
      <c r="C609" s="204" t="s">
        <v>1120</v>
      </c>
      <c r="D609" s="204" t="s">
        <v>115</v>
      </c>
      <c r="E609" s="205" t="s">
        <v>1121</v>
      </c>
      <c r="F609" s="206" t="s">
        <v>1122</v>
      </c>
      <c r="G609" s="207" t="s">
        <v>252</v>
      </c>
      <c r="H609" s="208">
        <v>8</v>
      </c>
      <c r="I609" s="209"/>
      <c r="J609" s="210">
        <f>ROUND(I609*H609,2)</f>
        <v>0</v>
      </c>
      <c r="K609" s="206" t="s">
        <v>119</v>
      </c>
      <c r="L609" s="44"/>
      <c r="M609" s="211" t="s">
        <v>19</v>
      </c>
      <c r="N609" s="212" t="s">
        <v>42</v>
      </c>
      <c r="O609" s="84"/>
      <c r="P609" s="213">
        <f>O609*H609</f>
        <v>0</v>
      </c>
      <c r="Q609" s="213">
        <v>0</v>
      </c>
      <c r="R609" s="213">
        <f>Q609*H609</f>
        <v>0</v>
      </c>
      <c r="S609" s="213">
        <v>0</v>
      </c>
      <c r="T609" s="214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15" t="s">
        <v>120</v>
      </c>
      <c r="AT609" s="215" t="s">
        <v>115</v>
      </c>
      <c r="AU609" s="215" t="s">
        <v>111</v>
      </c>
      <c r="AY609" s="17" t="s">
        <v>112</v>
      </c>
      <c r="BE609" s="216">
        <f>IF(N609="základní",J609,0)</f>
        <v>0</v>
      </c>
      <c r="BF609" s="216">
        <f>IF(N609="snížená",J609,0)</f>
        <v>0</v>
      </c>
      <c r="BG609" s="216">
        <f>IF(N609="zákl. přenesená",J609,0)</f>
        <v>0</v>
      </c>
      <c r="BH609" s="216">
        <f>IF(N609="sníž. přenesená",J609,0)</f>
        <v>0</v>
      </c>
      <c r="BI609" s="216">
        <f>IF(N609="nulová",J609,0)</f>
        <v>0</v>
      </c>
      <c r="BJ609" s="17" t="s">
        <v>111</v>
      </c>
      <c r="BK609" s="216">
        <f>ROUND(I609*H609,2)</f>
        <v>0</v>
      </c>
      <c r="BL609" s="17" t="s">
        <v>120</v>
      </c>
      <c r="BM609" s="215" t="s">
        <v>1123</v>
      </c>
    </row>
    <row r="610" s="2" customFormat="1">
      <c r="A610" s="38"/>
      <c r="B610" s="39"/>
      <c r="C610" s="40"/>
      <c r="D610" s="217" t="s">
        <v>122</v>
      </c>
      <c r="E610" s="40"/>
      <c r="F610" s="218" t="s">
        <v>1124</v>
      </c>
      <c r="G610" s="40"/>
      <c r="H610" s="40"/>
      <c r="I610" s="219"/>
      <c r="J610" s="40"/>
      <c r="K610" s="40"/>
      <c r="L610" s="44"/>
      <c r="M610" s="220"/>
      <c r="N610" s="221"/>
      <c r="O610" s="84"/>
      <c r="P610" s="84"/>
      <c r="Q610" s="84"/>
      <c r="R610" s="84"/>
      <c r="S610" s="84"/>
      <c r="T610" s="85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122</v>
      </c>
      <c r="AU610" s="17" t="s">
        <v>111</v>
      </c>
    </row>
    <row r="611" s="2" customFormat="1">
      <c r="A611" s="38"/>
      <c r="B611" s="39"/>
      <c r="C611" s="40"/>
      <c r="D611" s="222" t="s">
        <v>124</v>
      </c>
      <c r="E611" s="40"/>
      <c r="F611" s="223" t="s">
        <v>1125</v>
      </c>
      <c r="G611" s="40"/>
      <c r="H611" s="40"/>
      <c r="I611" s="219"/>
      <c r="J611" s="40"/>
      <c r="K611" s="40"/>
      <c r="L611" s="44"/>
      <c r="M611" s="220"/>
      <c r="N611" s="221"/>
      <c r="O611" s="84"/>
      <c r="P611" s="84"/>
      <c r="Q611" s="84"/>
      <c r="R611" s="84"/>
      <c r="S611" s="84"/>
      <c r="T611" s="85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T611" s="17" t="s">
        <v>124</v>
      </c>
      <c r="AU611" s="17" t="s">
        <v>111</v>
      </c>
    </row>
    <row r="612" s="13" customFormat="1">
      <c r="A612" s="13"/>
      <c r="B612" s="238"/>
      <c r="C612" s="239"/>
      <c r="D612" s="217" t="s">
        <v>218</v>
      </c>
      <c r="E612" s="248" t="s">
        <v>19</v>
      </c>
      <c r="F612" s="240" t="s">
        <v>1126</v>
      </c>
      <c r="G612" s="239"/>
      <c r="H612" s="241">
        <v>8</v>
      </c>
      <c r="I612" s="242"/>
      <c r="J612" s="239"/>
      <c r="K612" s="239"/>
      <c r="L612" s="243"/>
      <c r="M612" s="244"/>
      <c r="N612" s="245"/>
      <c r="O612" s="245"/>
      <c r="P612" s="245"/>
      <c r="Q612" s="245"/>
      <c r="R612" s="245"/>
      <c r="S612" s="245"/>
      <c r="T612" s="24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7" t="s">
        <v>218</v>
      </c>
      <c r="AU612" s="247" t="s">
        <v>111</v>
      </c>
      <c r="AV612" s="13" t="s">
        <v>111</v>
      </c>
      <c r="AW612" s="13" t="s">
        <v>32</v>
      </c>
      <c r="AX612" s="13" t="s">
        <v>78</v>
      </c>
      <c r="AY612" s="247" t="s">
        <v>112</v>
      </c>
    </row>
    <row r="613" s="2" customFormat="1" ht="16.5" customHeight="1">
      <c r="A613" s="38"/>
      <c r="B613" s="39"/>
      <c r="C613" s="224" t="s">
        <v>1127</v>
      </c>
      <c r="D613" s="224" t="s">
        <v>169</v>
      </c>
      <c r="E613" s="225" t="s">
        <v>1128</v>
      </c>
      <c r="F613" s="226" t="s">
        <v>1129</v>
      </c>
      <c r="G613" s="227" t="s">
        <v>252</v>
      </c>
      <c r="H613" s="228">
        <v>8</v>
      </c>
      <c r="I613" s="229"/>
      <c r="J613" s="230">
        <f>ROUND(I613*H613,2)</f>
        <v>0</v>
      </c>
      <c r="K613" s="226" t="s">
        <v>119</v>
      </c>
      <c r="L613" s="231"/>
      <c r="M613" s="232" t="s">
        <v>19</v>
      </c>
      <c r="N613" s="233" t="s">
        <v>42</v>
      </c>
      <c r="O613" s="84"/>
      <c r="P613" s="213">
        <f>O613*H613</f>
        <v>0</v>
      </c>
      <c r="Q613" s="213">
        <v>0.0050000000000000001</v>
      </c>
      <c r="R613" s="213">
        <f>Q613*H613</f>
        <v>0.040000000000000001</v>
      </c>
      <c r="S613" s="213">
        <v>0</v>
      </c>
      <c r="T613" s="214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15" t="s">
        <v>172</v>
      </c>
      <c r="AT613" s="215" t="s">
        <v>169</v>
      </c>
      <c r="AU613" s="215" t="s">
        <v>111</v>
      </c>
      <c r="AY613" s="17" t="s">
        <v>112</v>
      </c>
      <c r="BE613" s="216">
        <f>IF(N613="základní",J613,0)</f>
        <v>0</v>
      </c>
      <c r="BF613" s="216">
        <f>IF(N613="snížená",J613,0)</f>
        <v>0</v>
      </c>
      <c r="BG613" s="216">
        <f>IF(N613="zákl. přenesená",J613,0)</f>
        <v>0</v>
      </c>
      <c r="BH613" s="216">
        <f>IF(N613="sníž. přenesená",J613,0)</f>
        <v>0</v>
      </c>
      <c r="BI613" s="216">
        <f>IF(N613="nulová",J613,0)</f>
        <v>0</v>
      </c>
      <c r="BJ613" s="17" t="s">
        <v>111</v>
      </c>
      <c r="BK613" s="216">
        <f>ROUND(I613*H613,2)</f>
        <v>0</v>
      </c>
      <c r="BL613" s="17" t="s">
        <v>120</v>
      </c>
      <c r="BM613" s="215" t="s">
        <v>1130</v>
      </c>
    </row>
    <row r="614" s="2" customFormat="1">
      <c r="A614" s="38"/>
      <c r="B614" s="39"/>
      <c r="C614" s="40"/>
      <c r="D614" s="217" t="s">
        <v>122</v>
      </c>
      <c r="E614" s="40"/>
      <c r="F614" s="218" t="s">
        <v>1129</v>
      </c>
      <c r="G614" s="40"/>
      <c r="H614" s="40"/>
      <c r="I614" s="219"/>
      <c r="J614" s="40"/>
      <c r="K614" s="40"/>
      <c r="L614" s="44"/>
      <c r="M614" s="220"/>
      <c r="N614" s="221"/>
      <c r="O614" s="84"/>
      <c r="P614" s="84"/>
      <c r="Q614" s="84"/>
      <c r="R614" s="84"/>
      <c r="S614" s="84"/>
      <c r="T614" s="85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122</v>
      </c>
      <c r="AU614" s="17" t="s">
        <v>111</v>
      </c>
    </row>
    <row r="615" s="2" customFormat="1" ht="16.5" customHeight="1">
      <c r="A615" s="38"/>
      <c r="B615" s="39"/>
      <c r="C615" s="204" t="s">
        <v>1131</v>
      </c>
      <c r="D615" s="204" t="s">
        <v>115</v>
      </c>
      <c r="E615" s="205" t="s">
        <v>1132</v>
      </c>
      <c r="F615" s="206" t="s">
        <v>1133</v>
      </c>
      <c r="G615" s="207" t="s">
        <v>204</v>
      </c>
      <c r="H615" s="208">
        <v>0.307</v>
      </c>
      <c r="I615" s="209"/>
      <c r="J615" s="210">
        <f>ROUND(I615*H615,2)</f>
        <v>0</v>
      </c>
      <c r="K615" s="206" t="s">
        <v>119</v>
      </c>
      <c r="L615" s="44"/>
      <c r="M615" s="211" t="s">
        <v>19</v>
      </c>
      <c r="N615" s="212" t="s">
        <v>42</v>
      </c>
      <c r="O615" s="84"/>
      <c r="P615" s="213">
        <f>O615*H615</f>
        <v>0</v>
      </c>
      <c r="Q615" s="213">
        <v>0</v>
      </c>
      <c r="R615" s="213">
        <f>Q615*H615</f>
        <v>0</v>
      </c>
      <c r="S615" s="213">
        <v>0</v>
      </c>
      <c r="T615" s="214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15" t="s">
        <v>120</v>
      </c>
      <c r="AT615" s="215" t="s">
        <v>115</v>
      </c>
      <c r="AU615" s="215" t="s">
        <v>111</v>
      </c>
      <c r="AY615" s="17" t="s">
        <v>112</v>
      </c>
      <c r="BE615" s="216">
        <f>IF(N615="základní",J615,0)</f>
        <v>0</v>
      </c>
      <c r="BF615" s="216">
        <f>IF(N615="snížená",J615,0)</f>
        <v>0</v>
      </c>
      <c r="BG615" s="216">
        <f>IF(N615="zákl. přenesená",J615,0)</f>
        <v>0</v>
      </c>
      <c r="BH615" s="216">
        <f>IF(N615="sníž. přenesená",J615,0)</f>
        <v>0</v>
      </c>
      <c r="BI615" s="216">
        <f>IF(N615="nulová",J615,0)</f>
        <v>0</v>
      </c>
      <c r="BJ615" s="17" t="s">
        <v>111</v>
      </c>
      <c r="BK615" s="216">
        <f>ROUND(I615*H615,2)</f>
        <v>0</v>
      </c>
      <c r="BL615" s="17" t="s">
        <v>120</v>
      </c>
      <c r="BM615" s="215" t="s">
        <v>1134</v>
      </c>
    </row>
    <row r="616" s="2" customFormat="1">
      <c r="A616" s="38"/>
      <c r="B616" s="39"/>
      <c r="C616" s="40"/>
      <c r="D616" s="217" t="s">
        <v>122</v>
      </c>
      <c r="E616" s="40"/>
      <c r="F616" s="218" t="s">
        <v>1135</v>
      </c>
      <c r="G616" s="40"/>
      <c r="H616" s="40"/>
      <c r="I616" s="219"/>
      <c r="J616" s="40"/>
      <c r="K616" s="40"/>
      <c r="L616" s="44"/>
      <c r="M616" s="220"/>
      <c r="N616" s="221"/>
      <c r="O616" s="84"/>
      <c r="P616" s="84"/>
      <c r="Q616" s="84"/>
      <c r="R616" s="84"/>
      <c r="S616" s="84"/>
      <c r="T616" s="85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T616" s="17" t="s">
        <v>122</v>
      </c>
      <c r="AU616" s="17" t="s">
        <v>111</v>
      </c>
    </row>
    <row r="617" s="2" customFormat="1">
      <c r="A617" s="38"/>
      <c r="B617" s="39"/>
      <c r="C617" s="40"/>
      <c r="D617" s="222" t="s">
        <v>124</v>
      </c>
      <c r="E617" s="40"/>
      <c r="F617" s="223" t="s">
        <v>1136</v>
      </c>
      <c r="G617" s="40"/>
      <c r="H617" s="40"/>
      <c r="I617" s="219"/>
      <c r="J617" s="40"/>
      <c r="K617" s="40"/>
      <c r="L617" s="44"/>
      <c r="M617" s="220"/>
      <c r="N617" s="221"/>
      <c r="O617" s="84"/>
      <c r="P617" s="84"/>
      <c r="Q617" s="84"/>
      <c r="R617" s="84"/>
      <c r="S617" s="84"/>
      <c r="T617" s="85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124</v>
      </c>
      <c r="AU617" s="17" t="s">
        <v>111</v>
      </c>
    </row>
    <row r="618" s="12" customFormat="1" ht="22.8" customHeight="1">
      <c r="A618" s="12"/>
      <c r="B618" s="188"/>
      <c r="C618" s="189"/>
      <c r="D618" s="190" t="s">
        <v>69</v>
      </c>
      <c r="E618" s="202" t="s">
        <v>1137</v>
      </c>
      <c r="F618" s="202" t="s">
        <v>1138</v>
      </c>
      <c r="G618" s="189"/>
      <c r="H618" s="189"/>
      <c r="I618" s="192"/>
      <c r="J618" s="203">
        <f>BK618</f>
        <v>0</v>
      </c>
      <c r="K618" s="189"/>
      <c r="L618" s="194"/>
      <c r="M618" s="195"/>
      <c r="N618" s="196"/>
      <c r="O618" s="196"/>
      <c r="P618" s="197">
        <f>SUM(P619:P683)</f>
        <v>0</v>
      </c>
      <c r="Q618" s="196"/>
      <c r="R618" s="197">
        <f>SUM(R619:R683)</f>
        <v>0.25559364000000001</v>
      </c>
      <c r="S618" s="196"/>
      <c r="T618" s="198">
        <f>SUM(T619:T683)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199" t="s">
        <v>111</v>
      </c>
      <c r="AT618" s="200" t="s">
        <v>69</v>
      </c>
      <c r="AU618" s="200" t="s">
        <v>78</v>
      </c>
      <c r="AY618" s="199" t="s">
        <v>112</v>
      </c>
      <c r="BK618" s="201">
        <f>SUM(BK619:BK683)</f>
        <v>0</v>
      </c>
    </row>
    <row r="619" s="2" customFormat="1" ht="16.5" customHeight="1">
      <c r="A619" s="38"/>
      <c r="B619" s="39"/>
      <c r="C619" s="204" t="s">
        <v>1139</v>
      </c>
      <c r="D619" s="204" t="s">
        <v>115</v>
      </c>
      <c r="E619" s="205" t="s">
        <v>1140</v>
      </c>
      <c r="F619" s="206" t="s">
        <v>1141</v>
      </c>
      <c r="G619" s="207" t="s">
        <v>229</v>
      </c>
      <c r="H619" s="208">
        <v>7.5039999999999996</v>
      </c>
      <c r="I619" s="209"/>
      <c r="J619" s="210">
        <f>ROUND(I619*H619,2)</f>
        <v>0</v>
      </c>
      <c r="K619" s="206" t="s">
        <v>119</v>
      </c>
      <c r="L619" s="44"/>
      <c r="M619" s="211" t="s">
        <v>19</v>
      </c>
      <c r="N619" s="212" t="s">
        <v>42</v>
      </c>
      <c r="O619" s="84"/>
      <c r="P619" s="213">
        <f>O619*H619</f>
        <v>0</v>
      </c>
      <c r="Q619" s="213">
        <v>0</v>
      </c>
      <c r="R619" s="213">
        <f>Q619*H619</f>
        <v>0</v>
      </c>
      <c r="S619" s="213">
        <v>0</v>
      </c>
      <c r="T619" s="214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15" t="s">
        <v>120</v>
      </c>
      <c r="AT619" s="215" t="s">
        <v>115</v>
      </c>
      <c r="AU619" s="215" t="s">
        <v>111</v>
      </c>
      <c r="AY619" s="17" t="s">
        <v>112</v>
      </c>
      <c r="BE619" s="216">
        <f>IF(N619="základní",J619,0)</f>
        <v>0</v>
      </c>
      <c r="BF619" s="216">
        <f>IF(N619="snížená",J619,0)</f>
        <v>0</v>
      </c>
      <c r="BG619" s="216">
        <f>IF(N619="zákl. přenesená",J619,0)</f>
        <v>0</v>
      </c>
      <c r="BH619" s="216">
        <f>IF(N619="sníž. přenesená",J619,0)</f>
        <v>0</v>
      </c>
      <c r="BI619" s="216">
        <f>IF(N619="nulová",J619,0)</f>
        <v>0</v>
      </c>
      <c r="BJ619" s="17" t="s">
        <v>111</v>
      </c>
      <c r="BK619" s="216">
        <f>ROUND(I619*H619,2)</f>
        <v>0</v>
      </c>
      <c r="BL619" s="17" t="s">
        <v>120</v>
      </c>
      <c r="BM619" s="215" t="s">
        <v>1142</v>
      </c>
    </row>
    <row r="620" s="2" customFormat="1">
      <c r="A620" s="38"/>
      <c r="B620" s="39"/>
      <c r="C620" s="40"/>
      <c r="D620" s="217" t="s">
        <v>122</v>
      </c>
      <c r="E620" s="40"/>
      <c r="F620" s="218" t="s">
        <v>1143</v>
      </c>
      <c r="G620" s="40"/>
      <c r="H620" s="40"/>
      <c r="I620" s="219"/>
      <c r="J620" s="40"/>
      <c r="K620" s="40"/>
      <c r="L620" s="44"/>
      <c r="M620" s="220"/>
      <c r="N620" s="221"/>
      <c r="O620" s="84"/>
      <c r="P620" s="84"/>
      <c r="Q620" s="84"/>
      <c r="R620" s="84"/>
      <c r="S620" s="84"/>
      <c r="T620" s="85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122</v>
      </c>
      <c r="AU620" s="17" t="s">
        <v>111</v>
      </c>
    </row>
    <row r="621" s="2" customFormat="1">
      <c r="A621" s="38"/>
      <c r="B621" s="39"/>
      <c r="C621" s="40"/>
      <c r="D621" s="222" t="s">
        <v>124</v>
      </c>
      <c r="E621" s="40"/>
      <c r="F621" s="223" t="s">
        <v>1144</v>
      </c>
      <c r="G621" s="40"/>
      <c r="H621" s="40"/>
      <c r="I621" s="219"/>
      <c r="J621" s="40"/>
      <c r="K621" s="40"/>
      <c r="L621" s="44"/>
      <c r="M621" s="220"/>
      <c r="N621" s="221"/>
      <c r="O621" s="84"/>
      <c r="P621" s="84"/>
      <c r="Q621" s="84"/>
      <c r="R621" s="84"/>
      <c r="S621" s="84"/>
      <c r="T621" s="85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7" t="s">
        <v>124</v>
      </c>
      <c r="AU621" s="17" t="s">
        <v>111</v>
      </c>
    </row>
    <row r="622" s="13" customFormat="1">
      <c r="A622" s="13"/>
      <c r="B622" s="238"/>
      <c r="C622" s="239"/>
      <c r="D622" s="217" t="s">
        <v>218</v>
      </c>
      <c r="E622" s="248" t="s">
        <v>19</v>
      </c>
      <c r="F622" s="240" t="s">
        <v>1145</v>
      </c>
      <c r="G622" s="239"/>
      <c r="H622" s="241">
        <v>1.7</v>
      </c>
      <c r="I622" s="242"/>
      <c r="J622" s="239"/>
      <c r="K622" s="239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218</v>
      </c>
      <c r="AU622" s="247" t="s">
        <v>111</v>
      </c>
      <c r="AV622" s="13" t="s">
        <v>111</v>
      </c>
      <c r="AW622" s="13" t="s">
        <v>32</v>
      </c>
      <c r="AX622" s="13" t="s">
        <v>70</v>
      </c>
      <c r="AY622" s="247" t="s">
        <v>112</v>
      </c>
    </row>
    <row r="623" s="13" customFormat="1">
      <c r="A623" s="13"/>
      <c r="B623" s="238"/>
      <c r="C623" s="239"/>
      <c r="D623" s="217" t="s">
        <v>218</v>
      </c>
      <c r="E623" s="248" t="s">
        <v>19</v>
      </c>
      <c r="F623" s="240" t="s">
        <v>1146</v>
      </c>
      <c r="G623" s="239"/>
      <c r="H623" s="241">
        <v>4.4470000000000001</v>
      </c>
      <c r="I623" s="242"/>
      <c r="J623" s="239"/>
      <c r="K623" s="239"/>
      <c r="L623" s="243"/>
      <c r="M623" s="244"/>
      <c r="N623" s="245"/>
      <c r="O623" s="245"/>
      <c r="P623" s="245"/>
      <c r="Q623" s="245"/>
      <c r="R623" s="245"/>
      <c r="S623" s="245"/>
      <c r="T623" s="24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7" t="s">
        <v>218</v>
      </c>
      <c r="AU623" s="247" t="s">
        <v>111</v>
      </c>
      <c r="AV623" s="13" t="s">
        <v>111</v>
      </c>
      <c r="AW623" s="13" t="s">
        <v>32</v>
      </c>
      <c r="AX623" s="13" t="s">
        <v>70</v>
      </c>
      <c r="AY623" s="247" t="s">
        <v>112</v>
      </c>
    </row>
    <row r="624" s="13" customFormat="1">
      <c r="A624" s="13"/>
      <c r="B624" s="238"/>
      <c r="C624" s="239"/>
      <c r="D624" s="217" t="s">
        <v>218</v>
      </c>
      <c r="E624" s="248" t="s">
        <v>19</v>
      </c>
      <c r="F624" s="240" t="s">
        <v>1147</v>
      </c>
      <c r="G624" s="239"/>
      <c r="H624" s="241">
        <v>1.357</v>
      </c>
      <c r="I624" s="242"/>
      <c r="J624" s="239"/>
      <c r="K624" s="239"/>
      <c r="L624" s="243"/>
      <c r="M624" s="244"/>
      <c r="N624" s="245"/>
      <c r="O624" s="245"/>
      <c r="P624" s="245"/>
      <c r="Q624" s="245"/>
      <c r="R624" s="245"/>
      <c r="S624" s="245"/>
      <c r="T624" s="24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7" t="s">
        <v>218</v>
      </c>
      <c r="AU624" s="247" t="s">
        <v>111</v>
      </c>
      <c r="AV624" s="13" t="s">
        <v>111</v>
      </c>
      <c r="AW624" s="13" t="s">
        <v>32</v>
      </c>
      <c r="AX624" s="13" t="s">
        <v>70</v>
      </c>
      <c r="AY624" s="247" t="s">
        <v>112</v>
      </c>
    </row>
    <row r="625" s="14" customFormat="1">
      <c r="A625" s="14"/>
      <c r="B625" s="249"/>
      <c r="C625" s="250"/>
      <c r="D625" s="217" t="s">
        <v>218</v>
      </c>
      <c r="E625" s="251" t="s">
        <v>19</v>
      </c>
      <c r="F625" s="252" t="s">
        <v>459</v>
      </c>
      <c r="G625" s="250"/>
      <c r="H625" s="253">
        <v>7.5039999999999996</v>
      </c>
      <c r="I625" s="254"/>
      <c r="J625" s="250"/>
      <c r="K625" s="250"/>
      <c r="L625" s="255"/>
      <c r="M625" s="256"/>
      <c r="N625" s="257"/>
      <c r="O625" s="257"/>
      <c r="P625" s="257"/>
      <c r="Q625" s="257"/>
      <c r="R625" s="257"/>
      <c r="S625" s="257"/>
      <c r="T625" s="25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9" t="s">
        <v>218</v>
      </c>
      <c r="AU625" s="259" t="s">
        <v>111</v>
      </c>
      <c r="AV625" s="14" t="s">
        <v>137</v>
      </c>
      <c r="AW625" s="14" t="s">
        <v>32</v>
      </c>
      <c r="AX625" s="14" t="s">
        <v>78</v>
      </c>
      <c r="AY625" s="259" t="s">
        <v>112</v>
      </c>
    </row>
    <row r="626" s="2" customFormat="1" ht="16.5" customHeight="1">
      <c r="A626" s="38"/>
      <c r="B626" s="39"/>
      <c r="C626" s="204" t="s">
        <v>1148</v>
      </c>
      <c r="D626" s="204" t="s">
        <v>115</v>
      </c>
      <c r="E626" s="205" t="s">
        <v>1149</v>
      </c>
      <c r="F626" s="206" t="s">
        <v>1150</v>
      </c>
      <c r="G626" s="207" t="s">
        <v>229</v>
      </c>
      <c r="H626" s="208">
        <v>7.5039999999999996</v>
      </c>
      <c r="I626" s="209"/>
      <c r="J626" s="210">
        <f>ROUND(I626*H626,2)</f>
        <v>0</v>
      </c>
      <c r="K626" s="206" t="s">
        <v>119</v>
      </c>
      <c r="L626" s="44"/>
      <c r="M626" s="211" t="s">
        <v>19</v>
      </c>
      <c r="N626" s="212" t="s">
        <v>42</v>
      </c>
      <c r="O626" s="84"/>
      <c r="P626" s="213">
        <f>O626*H626</f>
        <v>0</v>
      </c>
      <c r="Q626" s="213">
        <v>0.00029999999999999997</v>
      </c>
      <c r="R626" s="213">
        <f>Q626*H626</f>
        <v>0.0022511999999999996</v>
      </c>
      <c r="S626" s="213">
        <v>0</v>
      </c>
      <c r="T626" s="21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15" t="s">
        <v>120</v>
      </c>
      <c r="AT626" s="215" t="s">
        <v>115</v>
      </c>
      <c r="AU626" s="215" t="s">
        <v>111</v>
      </c>
      <c r="AY626" s="17" t="s">
        <v>112</v>
      </c>
      <c r="BE626" s="216">
        <f>IF(N626="základní",J626,0)</f>
        <v>0</v>
      </c>
      <c r="BF626" s="216">
        <f>IF(N626="snížená",J626,0)</f>
        <v>0</v>
      </c>
      <c r="BG626" s="216">
        <f>IF(N626="zákl. přenesená",J626,0)</f>
        <v>0</v>
      </c>
      <c r="BH626" s="216">
        <f>IF(N626="sníž. přenesená",J626,0)</f>
        <v>0</v>
      </c>
      <c r="BI626" s="216">
        <f>IF(N626="nulová",J626,0)</f>
        <v>0</v>
      </c>
      <c r="BJ626" s="17" t="s">
        <v>111</v>
      </c>
      <c r="BK626" s="216">
        <f>ROUND(I626*H626,2)</f>
        <v>0</v>
      </c>
      <c r="BL626" s="17" t="s">
        <v>120</v>
      </c>
      <c r="BM626" s="215" t="s">
        <v>1151</v>
      </c>
    </row>
    <row r="627" s="2" customFormat="1">
      <c r="A627" s="38"/>
      <c r="B627" s="39"/>
      <c r="C627" s="40"/>
      <c r="D627" s="217" t="s">
        <v>122</v>
      </c>
      <c r="E627" s="40"/>
      <c r="F627" s="218" t="s">
        <v>1152</v>
      </c>
      <c r="G627" s="40"/>
      <c r="H627" s="40"/>
      <c r="I627" s="219"/>
      <c r="J627" s="40"/>
      <c r="K627" s="40"/>
      <c r="L627" s="44"/>
      <c r="M627" s="220"/>
      <c r="N627" s="221"/>
      <c r="O627" s="84"/>
      <c r="P627" s="84"/>
      <c r="Q627" s="84"/>
      <c r="R627" s="84"/>
      <c r="S627" s="84"/>
      <c r="T627" s="85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122</v>
      </c>
      <c r="AU627" s="17" t="s">
        <v>111</v>
      </c>
    </row>
    <row r="628" s="2" customFormat="1">
      <c r="A628" s="38"/>
      <c r="B628" s="39"/>
      <c r="C628" s="40"/>
      <c r="D628" s="222" t="s">
        <v>124</v>
      </c>
      <c r="E628" s="40"/>
      <c r="F628" s="223" t="s">
        <v>1153</v>
      </c>
      <c r="G628" s="40"/>
      <c r="H628" s="40"/>
      <c r="I628" s="219"/>
      <c r="J628" s="40"/>
      <c r="K628" s="40"/>
      <c r="L628" s="44"/>
      <c r="M628" s="220"/>
      <c r="N628" s="221"/>
      <c r="O628" s="84"/>
      <c r="P628" s="84"/>
      <c r="Q628" s="84"/>
      <c r="R628" s="84"/>
      <c r="S628" s="84"/>
      <c r="T628" s="85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124</v>
      </c>
      <c r="AU628" s="17" t="s">
        <v>111</v>
      </c>
    </row>
    <row r="629" s="13" customFormat="1">
      <c r="A629" s="13"/>
      <c r="B629" s="238"/>
      <c r="C629" s="239"/>
      <c r="D629" s="217" t="s">
        <v>218</v>
      </c>
      <c r="E629" s="248" t="s">
        <v>19</v>
      </c>
      <c r="F629" s="240" t="s">
        <v>1145</v>
      </c>
      <c r="G629" s="239"/>
      <c r="H629" s="241">
        <v>1.7</v>
      </c>
      <c r="I629" s="242"/>
      <c r="J629" s="239"/>
      <c r="K629" s="239"/>
      <c r="L629" s="243"/>
      <c r="M629" s="244"/>
      <c r="N629" s="245"/>
      <c r="O629" s="245"/>
      <c r="P629" s="245"/>
      <c r="Q629" s="245"/>
      <c r="R629" s="245"/>
      <c r="S629" s="245"/>
      <c r="T629" s="24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7" t="s">
        <v>218</v>
      </c>
      <c r="AU629" s="247" t="s">
        <v>111</v>
      </c>
      <c r="AV629" s="13" t="s">
        <v>111</v>
      </c>
      <c r="AW629" s="13" t="s">
        <v>32</v>
      </c>
      <c r="AX629" s="13" t="s">
        <v>70</v>
      </c>
      <c r="AY629" s="247" t="s">
        <v>112</v>
      </c>
    </row>
    <row r="630" s="13" customFormat="1">
      <c r="A630" s="13"/>
      <c r="B630" s="238"/>
      <c r="C630" s="239"/>
      <c r="D630" s="217" t="s">
        <v>218</v>
      </c>
      <c r="E630" s="248" t="s">
        <v>19</v>
      </c>
      <c r="F630" s="240" t="s">
        <v>1146</v>
      </c>
      <c r="G630" s="239"/>
      <c r="H630" s="241">
        <v>4.4470000000000001</v>
      </c>
      <c r="I630" s="242"/>
      <c r="J630" s="239"/>
      <c r="K630" s="239"/>
      <c r="L630" s="243"/>
      <c r="M630" s="244"/>
      <c r="N630" s="245"/>
      <c r="O630" s="245"/>
      <c r="P630" s="245"/>
      <c r="Q630" s="245"/>
      <c r="R630" s="245"/>
      <c r="S630" s="245"/>
      <c r="T630" s="24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7" t="s">
        <v>218</v>
      </c>
      <c r="AU630" s="247" t="s">
        <v>111</v>
      </c>
      <c r="AV630" s="13" t="s">
        <v>111</v>
      </c>
      <c r="AW630" s="13" t="s">
        <v>32</v>
      </c>
      <c r="AX630" s="13" t="s">
        <v>70</v>
      </c>
      <c r="AY630" s="247" t="s">
        <v>112</v>
      </c>
    </row>
    <row r="631" s="13" customFormat="1">
      <c r="A631" s="13"/>
      <c r="B631" s="238"/>
      <c r="C631" s="239"/>
      <c r="D631" s="217" t="s">
        <v>218</v>
      </c>
      <c r="E631" s="248" t="s">
        <v>19</v>
      </c>
      <c r="F631" s="240" t="s">
        <v>1147</v>
      </c>
      <c r="G631" s="239"/>
      <c r="H631" s="241">
        <v>1.357</v>
      </c>
      <c r="I631" s="242"/>
      <c r="J631" s="239"/>
      <c r="K631" s="239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218</v>
      </c>
      <c r="AU631" s="247" t="s">
        <v>111</v>
      </c>
      <c r="AV631" s="13" t="s">
        <v>111</v>
      </c>
      <c r="AW631" s="13" t="s">
        <v>32</v>
      </c>
      <c r="AX631" s="13" t="s">
        <v>70</v>
      </c>
      <c r="AY631" s="247" t="s">
        <v>112</v>
      </c>
    </row>
    <row r="632" s="14" customFormat="1">
      <c r="A632" s="14"/>
      <c r="B632" s="249"/>
      <c r="C632" s="250"/>
      <c r="D632" s="217" t="s">
        <v>218</v>
      </c>
      <c r="E632" s="251" t="s">
        <v>19</v>
      </c>
      <c r="F632" s="252" t="s">
        <v>459</v>
      </c>
      <c r="G632" s="250"/>
      <c r="H632" s="253">
        <v>7.5039999999999996</v>
      </c>
      <c r="I632" s="254"/>
      <c r="J632" s="250"/>
      <c r="K632" s="250"/>
      <c r="L632" s="255"/>
      <c r="M632" s="256"/>
      <c r="N632" s="257"/>
      <c r="O632" s="257"/>
      <c r="P632" s="257"/>
      <c r="Q632" s="257"/>
      <c r="R632" s="257"/>
      <c r="S632" s="257"/>
      <c r="T632" s="258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9" t="s">
        <v>218</v>
      </c>
      <c r="AU632" s="259" t="s">
        <v>111</v>
      </c>
      <c r="AV632" s="14" t="s">
        <v>137</v>
      </c>
      <c r="AW632" s="14" t="s">
        <v>32</v>
      </c>
      <c r="AX632" s="14" t="s">
        <v>78</v>
      </c>
      <c r="AY632" s="259" t="s">
        <v>112</v>
      </c>
    </row>
    <row r="633" s="2" customFormat="1" ht="16.5" customHeight="1">
      <c r="A633" s="38"/>
      <c r="B633" s="39"/>
      <c r="C633" s="204" t="s">
        <v>1154</v>
      </c>
      <c r="D633" s="204" t="s">
        <v>115</v>
      </c>
      <c r="E633" s="205" t="s">
        <v>1155</v>
      </c>
      <c r="F633" s="206" t="s">
        <v>1156</v>
      </c>
      <c r="G633" s="207" t="s">
        <v>252</v>
      </c>
      <c r="H633" s="208">
        <v>4.2999999999999998</v>
      </c>
      <c r="I633" s="209"/>
      <c r="J633" s="210">
        <f>ROUND(I633*H633,2)</f>
        <v>0</v>
      </c>
      <c r="K633" s="206" t="s">
        <v>119</v>
      </c>
      <c r="L633" s="44"/>
      <c r="M633" s="211" t="s">
        <v>19</v>
      </c>
      <c r="N633" s="212" t="s">
        <v>42</v>
      </c>
      <c r="O633" s="84"/>
      <c r="P633" s="213">
        <f>O633*H633</f>
        <v>0</v>
      </c>
      <c r="Q633" s="213">
        <v>0.00042999999999999999</v>
      </c>
      <c r="R633" s="213">
        <f>Q633*H633</f>
        <v>0.001849</v>
      </c>
      <c r="S633" s="213">
        <v>0</v>
      </c>
      <c r="T633" s="214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15" t="s">
        <v>120</v>
      </c>
      <c r="AT633" s="215" t="s">
        <v>115</v>
      </c>
      <c r="AU633" s="215" t="s">
        <v>111</v>
      </c>
      <c r="AY633" s="17" t="s">
        <v>112</v>
      </c>
      <c r="BE633" s="216">
        <f>IF(N633="základní",J633,0)</f>
        <v>0</v>
      </c>
      <c r="BF633" s="216">
        <f>IF(N633="snížená",J633,0)</f>
        <v>0</v>
      </c>
      <c r="BG633" s="216">
        <f>IF(N633="zákl. přenesená",J633,0)</f>
        <v>0</v>
      </c>
      <c r="BH633" s="216">
        <f>IF(N633="sníž. přenesená",J633,0)</f>
        <v>0</v>
      </c>
      <c r="BI633" s="216">
        <f>IF(N633="nulová",J633,0)</f>
        <v>0</v>
      </c>
      <c r="BJ633" s="17" t="s">
        <v>111</v>
      </c>
      <c r="BK633" s="216">
        <f>ROUND(I633*H633,2)</f>
        <v>0</v>
      </c>
      <c r="BL633" s="17" t="s">
        <v>120</v>
      </c>
      <c r="BM633" s="215" t="s">
        <v>1157</v>
      </c>
    </row>
    <row r="634" s="2" customFormat="1">
      <c r="A634" s="38"/>
      <c r="B634" s="39"/>
      <c r="C634" s="40"/>
      <c r="D634" s="217" t="s">
        <v>122</v>
      </c>
      <c r="E634" s="40"/>
      <c r="F634" s="218" t="s">
        <v>1158</v>
      </c>
      <c r="G634" s="40"/>
      <c r="H634" s="40"/>
      <c r="I634" s="219"/>
      <c r="J634" s="40"/>
      <c r="K634" s="40"/>
      <c r="L634" s="44"/>
      <c r="M634" s="220"/>
      <c r="N634" s="221"/>
      <c r="O634" s="84"/>
      <c r="P634" s="84"/>
      <c r="Q634" s="84"/>
      <c r="R634" s="84"/>
      <c r="S634" s="84"/>
      <c r="T634" s="85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122</v>
      </c>
      <c r="AU634" s="17" t="s">
        <v>111</v>
      </c>
    </row>
    <row r="635" s="2" customFormat="1">
      <c r="A635" s="38"/>
      <c r="B635" s="39"/>
      <c r="C635" s="40"/>
      <c r="D635" s="222" t="s">
        <v>124</v>
      </c>
      <c r="E635" s="40"/>
      <c r="F635" s="223" t="s">
        <v>1159</v>
      </c>
      <c r="G635" s="40"/>
      <c r="H635" s="40"/>
      <c r="I635" s="219"/>
      <c r="J635" s="40"/>
      <c r="K635" s="40"/>
      <c r="L635" s="44"/>
      <c r="M635" s="220"/>
      <c r="N635" s="221"/>
      <c r="O635" s="84"/>
      <c r="P635" s="84"/>
      <c r="Q635" s="84"/>
      <c r="R635" s="84"/>
      <c r="S635" s="84"/>
      <c r="T635" s="85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124</v>
      </c>
      <c r="AU635" s="17" t="s">
        <v>111</v>
      </c>
    </row>
    <row r="636" s="13" customFormat="1">
      <c r="A636" s="13"/>
      <c r="B636" s="238"/>
      <c r="C636" s="239"/>
      <c r="D636" s="217" t="s">
        <v>218</v>
      </c>
      <c r="E636" s="248" t="s">
        <v>19</v>
      </c>
      <c r="F636" s="240" t="s">
        <v>1160</v>
      </c>
      <c r="G636" s="239"/>
      <c r="H636" s="241">
        <v>4.2999999999999998</v>
      </c>
      <c r="I636" s="242"/>
      <c r="J636" s="239"/>
      <c r="K636" s="239"/>
      <c r="L636" s="243"/>
      <c r="M636" s="244"/>
      <c r="N636" s="245"/>
      <c r="O636" s="245"/>
      <c r="P636" s="245"/>
      <c r="Q636" s="245"/>
      <c r="R636" s="245"/>
      <c r="S636" s="245"/>
      <c r="T636" s="24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7" t="s">
        <v>218</v>
      </c>
      <c r="AU636" s="247" t="s">
        <v>111</v>
      </c>
      <c r="AV636" s="13" t="s">
        <v>111</v>
      </c>
      <c r="AW636" s="13" t="s">
        <v>32</v>
      </c>
      <c r="AX636" s="13" t="s">
        <v>78</v>
      </c>
      <c r="AY636" s="247" t="s">
        <v>112</v>
      </c>
    </row>
    <row r="637" s="2" customFormat="1" ht="16.5" customHeight="1">
      <c r="A637" s="38"/>
      <c r="B637" s="39"/>
      <c r="C637" s="224" t="s">
        <v>1161</v>
      </c>
      <c r="D637" s="224" t="s">
        <v>169</v>
      </c>
      <c r="E637" s="225" t="s">
        <v>1162</v>
      </c>
      <c r="F637" s="226" t="s">
        <v>1163</v>
      </c>
      <c r="G637" s="227" t="s">
        <v>164</v>
      </c>
      <c r="H637" s="228">
        <v>10.643000000000001</v>
      </c>
      <c r="I637" s="229"/>
      <c r="J637" s="230">
        <f>ROUND(I637*H637,2)</f>
        <v>0</v>
      </c>
      <c r="K637" s="226" t="s">
        <v>119</v>
      </c>
      <c r="L637" s="231"/>
      <c r="M637" s="232" t="s">
        <v>19</v>
      </c>
      <c r="N637" s="233" t="s">
        <v>42</v>
      </c>
      <c r="O637" s="84"/>
      <c r="P637" s="213">
        <f>O637*H637</f>
        <v>0</v>
      </c>
      <c r="Q637" s="213">
        <v>0.00089999999999999998</v>
      </c>
      <c r="R637" s="213">
        <f>Q637*H637</f>
        <v>0.0095787000000000008</v>
      </c>
      <c r="S637" s="213">
        <v>0</v>
      </c>
      <c r="T637" s="214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15" t="s">
        <v>172</v>
      </c>
      <c r="AT637" s="215" t="s">
        <v>169</v>
      </c>
      <c r="AU637" s="215" t="s">
        <v>111</v>
      </c>
      <c r="AY637" s="17" t="s">
        <v>112</v>
      </c>
      <c r="BE637" s="216">
        <f>IF(N637="základní",J637,0)</f>
        <v>0</v>
      </c>
      <c r="BF637" s="216">
        <f>IF(N637="snížená",J637,0)</f>
        <v>0</v>
      </c>
      <c r="BG637" s="216">
        <f>IF(N637="zákl. přenesená",J637,0)</f>
        <v>0</v>
      </c>
      <c r="BH637" s="216">
        <f>IF(N637="sníž. přenesená",J637,0)</f>
        <v>0</v>
      </c>
      <c r="BI637" s="216">
        <f>IF(N637="nulová",J637,0)</f>
        <v>0</v>
      </c>
      <c r="BJ637" s="17" t="s">
        <v>111</v>
      </c>
      <c r="BK637" s="216">
        <f>ROUND(I637*H637,2)</f>
        <v>0</v>
      </c>
      <c r="BL637" s="17" t="s">
        <v>120</v>
      </c>
      <c r="BM637" s="215" t="s">
        <v>1164</v>
      </c>
    </row>
    <row r="638" s="2" customFormat="1">
      <c r="A638" s="38"/>
      <c r="B638" s="39"/>
      <c r="C638" s="40"/>
      <c r="D638" s="217" t="s">
        <v>122</v>
      </c>
      <c r="E638" s="40"/>
      <c r="F638" s="218" t="s">
        <v>1163</v>
      </c>
      <c r="G638" s="40"/>
      <c r="H638" s="40"/>
      <c r="I638" s="219"/>
      <c r="J638" s="40"/>
      <c r="K638" s="40"/>
      <c r="L638" s="44"/>
      <c r="M638" s="220"/>
      <c r="N638" s="221"/>
      <c r="O638" s="84"/>
      <c r="P638" s="84"/>
      <c r="Q638" s="84"/>
      <c r="R638" s="84"/>
      <c r="S638" s="84"/>
      <c r="T638" s="85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122</v>
      </c>
      <c r="AU638" s="17" t="s">
        <v>111</v>
      </c>
    </row>
    <row r="639" s="13" customFormat="1">
      <c r="A639" s="13"/>
      <c r="B639" s="238"/>
      <c r="C639" s="239"/>
      <c r="D639" s="217" t="s">
        <v>218</v>
      </c>
      <c r="E639" s="239"/>
      <c r="F639" s="240" t="s">
        <v>1165</v>
      </c>
      <c r="G639" s="239"/>
      <c r="H639" s="241">
        <v>10.643000000000001</v>
      </c>
      <c r="I639" s="242"/>
      <c r="J639" s="239"/>
      <c r="K639" s="239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218</v>
      </c>
      <c r="AU639" s="247" t="s">
        <v>111</v>
      </c>
      <c r="AV639" s="13" t="s">
        <v>111</v>
      </c>
      <c r="AW639" s="13" t="s">
        <v>4</v>
      </c>
      <c r="AX639" s="13" t="s">
        <v>78</v>
      </c>
      <c r="AY639" s="247" t="s">
        <v>112</v>
      </c>
    </row>
    <row r="640" s="2" customFormat="1" ht="16.5" customHeight="1">
      <c r="A640" s="38"/>
      <c r="B640" s="39"/>
      <c r="C640" s="204" t="s">
        <v>1166</v>
      </c>
      <c r="D640" s="204" t="s">
        <v>115</v>
      </c>
      <c r="E640" s="205" t="s">
        <v>1167</v>
      </c>
      <c r="F640" s="206" t="s">
        <v>1168</v>
      </c>
      <c r="G640" s="207" t="s">
        <v>229</v>
      </c>
      <c r="H640" s="208">
        <v>7.5039999999999996</v>
      </c>
      <c r="I640" s="209"/>
      <c r="J640" s="210">
        <f>ROUND(I640*H640,2)</f>
        <v>0</v>
      </c>
      <c r="K640" s="206" t="s">
        <v>119</v>
      </c>
      <c r="L640" s="44"/>
      <c r="M640" s="211" t="s">
        <v>19</v>
      </c>
      <c r="N640" s="212" t="s">
        <v>42</v>
      </c>
      <c r="O640" s="84"/>
      <c r="P640" s="213">
        <f>O640*H640</f>
        <v>0</v>
      </c>
      <c r="Q640" s="213">
        <v>0.0074999999999999997</v>
      </c>
      <c r="R640" s="213">
        <f>Q640*H640</f>
        <v>0.056279999999999997</v>
      </c>
      <c r="S640" s="213">
        <v>0</v>
      </c>
      <c r="T640" s="214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15" t="s">
        <v>120</v>
      </c>
      <c r="AT640" s="215" t="s">
        <v>115</v>
      </c>
      <c r="AU640" s="215" t="s">
        <v>111</v>
      </c>
      <c r="AY640" s="17" t="s">
        <v>112</v>
      </c>
      <c r="BE640" s="216">
        <f>IF(N640="základní",J640,0)</f>
        <v>0</v>
      </c>
      <c r="BF640" s="216">
        <f>IF(N640="snížená",J640,0)</f>
        <v>0</v>
      </c>
      <c r="BG640" s="216">
        <f>IF(N640="zákl. přenesená",J640,0)</f>
        <v>0</v>
      </c>
      <c r="BH640" s="216">
        <f>IF(N640="sníž. přenesená",J640,0)</f>
        <v>0</v>
      </c>
      <c r="BI640" s="216">
        <f>IF(N640="nulová",J640,0)</f>
        <v>0</v>
      </c>
      <c r="BJ640" s="17" t="s">
        <v>111</v>
      </c>
      <c r="BK640" s="216">
        <f>ROUND(I640*H640,2)</f>
        <v>0</v>
      </c>
      <c r="BL640" s="17" t="s">
        <v>120</v>
      </c>
      <c r="BM640" s="215" t="s">
        <v>1169</v>
      </c>
    </row>
    <row r="641" s="2" customFormat="1">
      <c r="A641" s="38"/>
      <c r="B641" s="39"/>
      <c r="C641" s="40"/>
      <c r="D641" s="217" t="s">
        <v>122</v>
      </c>
      <c r="E641" s="40"/>
      <c r="F641" s="218" t="s">
        <v>1170</v>
      </c>
      <c r="G641" s="40"/>
      <c r="H641" s="40"/>
      <c r="I641" s="219"/>
      <c r="J641" s="40"/>
      <c r="K641" s="40"/>
      <c r="L641" s="44"/>
      <c r="M641" s="220"/>
      <c r="N641" s="221"/>
      <c r="O641" s="84"/>
      <c r="P641" s="84"/>
      <c r="Q641" s="84"/>
      <c r="R641" s="84"/>
      <c r="S641" s="84"/>
      <c r="T641" s="85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7" t="s">
        <v>122</v>
      </c>
      <c r="AU641" s="17" t="s">
        <v>111</v>
      </c>
    </row>
    <row r="642" s="2" customFormat="1">
      <c r="A642" s="38"/>
      <c r="B642" s="39"/>
      <c r="C642" s="40"/>
      <c r="D642" s="222" t="s">
        <v>124</v>
      </c>
      <c r="E642" s="40"/>
      <c r="F642" s="223" t="s">
        <v>1171</v>
      </c>
      <c r="G642" s="40"/>
      <c r="H642" s="40"/>
      <c r="I642" s="219"/>
      <c r="J642" s="40"/>
      <c r="K642" s="40"/>
      <c r="L642" s="44"/>
      <c r="M642" s="220"/>
      <c r="N642" s="221"/>
      <c r="O642" s="84"/>
      <c r="P642" s="84"/>
      <c r="Q642" s="84"/>
      <c r="R642" s="84"/>
      <c r="S642" s="84"/>
      <c r="T642" s="85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124</v>
      </c>
      <c r="AU642" s="17" t="s">
        <v>111</v>
      </c>
    </row>
    <row r="643" s="13" customFormat="1">
      <c r="A643" s="13"/>
      <c r="B643" s="238"/>
      <c r="C643" s="239"/>
      <c r="D643" s="217" t="s">
        <v>218</v>
      </c>
      <c r="E643" s="248" t="s">
        <v>19</v>
      </c>
      <c r="F643" s="240" t="s">
        <v>1145</v>
      </c>
      <c r="G643" s="239"/>
      <c r="H643" s="241">
        <v>1.7</v>
      </c>
      <c r="I643" s="242"/>
      <c r="J643" s="239"/>
      <c r="K643" s="239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218</v>
      </c>
      <c r="AU643" s="247" t="s">
        <v>111</v>
      </c>
      <c r="AV643" s="13" t="s">
        <v>111</v>
      </c>
      <c r="AW643" s="13" t="s">
        <v>32</v>
      </c>
      <c r="AX643" s="13" t="s">
        <v>70</v>
      </c>
      <c r="AY643" s="247" t="s">
        <v>112</v>
      </c>
    </row>
    <row r="644" s="13" customFormat="1">
      <c r="A644" s="13"/>
      <c r="B644" s="238"/>
      <c r="C644" s="239"/>
      <c r="D644" s="217" t="s">
        <v>218</v>
      </c>
      <c r="E644" s="248" t="s">
        <v>19</v>
      </c>
      <c r="F644" s="240" t="s">
        <v>1146</v>
      </c>
      <c r="G644" s="239"/>
      <c r="H644" s="241">
        <v>4.4470000000000001</v>
      </c>
      <c r="I644" s="242"/>
      <c r="J644" s="239"/>
      <c r="K644" s="239"/>
      <c r="L644" s="243"/>
      <c r="M644" s="244"/>
      <c r="N644" s="245"/>
      <c r="O644" s="245"/>
      <c r="P644" s="245"/>
      <c r="Q644" s="245"/>
      <c r="R644" s="245"/>
      <c r="S644" s="245"/>
      <c r="T644" s="24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7" t="s">
        <v>218</v>
      </c>
      <c r="AU644" s="247" t="s">
        <v>111</v>
      </c>
      <c r="AV644" s="13" t="s">
        <v>111</v>
      </c>
      <c r="AW644" s="13" t="s">
        <v>32</v>
      </c>
      <c r="AX644" s="13" t="s">
        <v>70</v>
      </c>
      <c r="AY644" s="247" t="s">
        <v>112</v>
      </c>
    </row>
    <row r="645" s="13" customFormat="1">
      <c r="A645" s="13"/>
      <c r="B645" s="238"/>
      <c r="C645" s="239"/>
      <c r="D645" s="217" t="s">
        <v>218</v>
      </c>
      <c r="E645" s="248" t="s">
        <v>19</v>
      </c>
      <c r="F645" s="240" t="s">
        <v>1147</v>
      </c>
      <c r="G645" s="239"/>
      <c r="H645" s="241">
        <v>1.357</v>
      </c>
      <c r="I645" s="242"/>
      <c r="J645" s="239"/>
      <c r="K645" s="239"/>
      <c r="L645" s="243"/>
      <c r="M645" s="244"/>
      <c r="N645" s="245"/>
      <c r="O645" s="245"/>
      <c r="P645" s="245"/>
      <c r="Q645" s="245"/>
      <c r="R645" s="245"/>
      <c r="S645" s="245"/>
      <c r="T645" s="24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7" t="s">
        <v>218</v>
      </c>
      <c r="AU645" s="247" t="s">
        <v>111</v>
      </c>
      <c r="AV645" s="13" t="s">
        <v>111</v>
      </c>
      <c r="AW645" s="13" t="s">
        <v>32</v>
      </c>
      <c r="AX645" s="13" t="s">
        <v>70</v>
      </c>
      <c r="AY645" s="247" t="s">
        <v>112</v>
      </c>
    </row>
    <row r="646" s="14" customFormat="1">
      <c r="A646" s="14"/>
      <c r="B646" s="249"/>
      <c r="C646" s="250"/>
      <c r="D646" s="217" t="s">
        <v>218</v>
      </c>
      <c r="E646" s="251" t="s">
        <v>19</v>
      </c>
      <c r="F646" s="252" t="s">
        <v>459</v>
      </c>
      <c r="G646" s="250"/>
      <c r="H646" s="253">
        <v>7.5039999999999996</v>
      </c>
      <c r="I646" s="254"/>
      <c r="J646" s="250"/>
      <c r="K646" s="250"/>
      <c r="L646" s="255"/>
      <c r="M646" s="256"/>
      <c r="N646" s="257"/>
      <c r="O646" s="257"/>
      <c r="P646" s="257"/>
      <c r="Q646" s="257"/>
      <c r="R646" s="257"/>
      <c r="S646" s="257"/>
      <c r="T646" s="258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9" t="s">
        <v>218</v>
      </c>
      <c r="AU646" s="259" t="s">
        <v>111</v>
      </c>
      <c r="AV646" s="14" t="s">
        <v>137</v>
      </c>
      <c r="AW646" s="14" t="s">
        <v>32</v>
      </c>
      <c r="AX646" s="14" t="s">
        <v>78</v>
      </c>
      <c r="AY646" s="259" t="s">
        <v>112</v>
      </c>
    </row>
    <row r="647" s="2" customFormat="1" ht="16.5" customHeight="1">
      <c r="A647" s="38"/>
      <c r="B647" s="39"/>
      <c r="C647" s="224" t="s">
        <v>1172</v>
      </c>
      <c r="D647" s="224" t="s">
        <v>169</v>
      </c>
      <c r="E647" s="225" t="s">
        <v>1173</v>
      </c>
      <c r="F647" s="226" t="s">
        <v>1174</v>
      </c>
      <c r="G647" s="227" t="s">
        <v>229</v>
      </c>
      <c r="H647" s="228">
        <v>8.2539999999999996</v>
      </c>
      <c r="I647" s="229"/>
      <c r="J647" s="230">
        <f>ROUND(I647*H647,2)</f>
        <v>0</v>
      </c>
      <c r="K647" s="226" t="s">
        <v>119</v>
      </c>
      <c r="L647" s="231"/>
      <c r="M647" s="232" t="s">
        <v>19</v>
      </c>
      <c r="N647" s="233" t="s">
        <v>42</v>
      </c>
      <c r="O647" s="84"/>
      <c r="P647" s="213">
        <f>O647*H647</f>
        <v>0</v>
      </c>
      <c r="Q647" s="213">
        <v>0.0177</v>
      </c>
      <c r="R647" s="213">
        <f>Q647*H647</f>
        <v>0.1460958</v>
      </c>
      <c r="S647" s="213">
        <v>0</v>
      </c>
      <c r="T647" s="214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15" t="s">
        <v>172</v>
      </c>
      <c r="AT647" s="215" t="s">
        <v>169</v>
      </c>
      <c r="AU647" s="215" t="s">
        <v>111</v>
      </c>
      <c r="AY647" s="17" t="s">
        <v>112</v>
      </c>
      <c r="BE647" s="216">
        <f>IF(N647="základní",J647,0)</f>
        <v>0</v>
      </c>
      <c r="BF647" s="216">
        <f>IF(N647="snížená",J647,0)</f>
        <v>0</v>
      </c>
      <c r="BG647" s="216">
        <f>IF(N647="zákl. přenesená",J647,0)</f>
        <v>0</v>
      </c>
      <c r="BH647" s="216">
        <f>IF(N647="sníž. přenesená",J647,0)</f>
        <v>0</v>
      </c>
      <c r="BI647" s="216">
        <f>IF(N647="nulová",J647,0)</f>
        <v>0</v>
      </c>
      <c r="BJ647" s="17" t="s">
        <v>111</v>
      </c>
      <c r="BK647" s="216">
        <f>ROUND(I647*H647,2)</f>
        <v>0</v>
      </c>
      <c r="BL647" s="17" t="s">
        <v>120</v>
      </c>
      <c r="BM647" s="215" t="s">
        <v>1175</v>
      </c>
    </row>
    <row r="648" s="2" customFormat="1">
      <c r="A648" s="38"/>
      <c r="B648" s="39"/>
      <c r="C648" s="40"/>
      <c r="D648" s="217" t="s">
        <v>122</v>
      </c>
      <c r="E648" s="40"/>
      <c r="F648" s="218" t="s">
        <v>1174</v>
      </c>
      <c r="G648" s="40"/>
      <c r="H648" s="40"/>
      <c r="I648" s="219"/>
      <c r="J648" s="40"/>
      <c r="K648" s="40"/>
      <c r="L648" s="44"/>
      <c r="M648" s="220"/>
      <c r="N648" s="221"/>
      <c r="O648" s="84"/>
      <c r="P648" s="84"/>
      <c r="Q648" s="84"/>
      <c r="R648" s="84"/>
      <c r="S648" s="84"/>
      <c r="T648" s="85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7" t="s">
        <v>122</v>
      </c>
      <c r="AU648" s="17" t="s">
        <v>111</v>
      </c>
    </row>
    <row r="649" s="13" customFormat="1">
      <c r="A649" s="13"/>
      <c r="B649" s="238"/>
      <c r="C649" s="239"/>
      <c r="D649" s="217" t="s">
        <v>218</v>
      </c>
      <c r="E649" s="239"/>
      <c r="F649" s="240" t="s">
        <v>1176</v>
      </c>
      <c r="G649" s="239"/>
      <c r="H649" s="241">
        <v>8.2539999999999996</v>
      </c>
      <c r="I649" s="242"/>
      <c r="J649" s="239"/>
      <c r="K649" s="239"/>
      <c r="L649" s="243"/>
      <c r="M649" s="244"/>
      <c r="N649" s="245"/>
      <c r="O649" s="245"/>
      <c r="P649" s="245"/>
      <c r="Q649" s="245"/>
      <c r="R649" s="245"/>
      <c r="S649" s="245"/>
      <c r="T649" s="24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7" t="s">
        <v>218</v>
      </c>
      <c r="AU649" s="247" t="s">
        <v>111</v>
      </c>
      <c r="AV649" s="13" t="s">
        <v>111</v>
      </c>
      <c r="AW649" s="13" t="s">
        <v>4</v>
      </c>
      <c r="AX649" s="13" t="s">
        <v>78</v>
      </c>
      <c r="AY649" s="247" t="s">
        <v>112</v>
      </c>
    </row>
    <row r="650" s="2" customFormat="1" ht="16.5" customHeight="1">
      <c r="A650" s="38"/>
      <c r="B650" s="39"/>
      <c r="C650" s="204" t="s">
        <v>1177</v>
      </c>
      <c r="D650" s="204" t="s">
        <v>115</v>
      </c>
      <c r="E650" s="205" t="s">
        <v>1178</v>
      </c>
      <c r="F650" s="206" t="s">
        <v>1179</v>
      </c>
      <c r="G650" s="207" t="s">
        <v>252</v>
      </c>
      <c r="H650" s="208">
        <v>19.489999999999998</v>
      </c>
      <c r="I650" s="209"/>
      <c r="J650" s="210">
        <f>ROUND(I650*H650,2)</f>
        <v>0</v>
      </c>
      <c r="K650" s="206" t="s">
        <v>119</v>
      </c>
      <c r="L650" s="44"/>
      <c r="M650" s="211" t="s">
        <v>19</v>
      </c>
      <c r="N650" s="212" t="s">
        <v>42</v>
      </c>
      <c r="O650" s="84"/>
      <c r="P650" s="213">
        <f>O650*H650</f>
        <v>0</v>
      </c>
      <c r="Q650" s="213">
        <v>3.0000000000000001E-05</v>
      </c>
      <c r="R650" s="213">
        <f>Q650*H650</f>
        <v>0.00058469999999999996</v>
      </c>
      <c r="S650" s="213">
        <v>0</v>
      </c>
      <c r="T650" s="21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15" t="s">
        <v>120</v>
      </c>
      <c r="AT650" s="215" t="s">
        <v>115</v>
      </c>
      <c r="AU650" s="215" t="s">
        <v>111</v>
      </c>
      <c r="AY650" s="17" t="s">
        <v>112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7" t="s">
        <v>111</v>
      </c>
      <c r="BK650" s="216">
        <f>ROUND(I650*H650,2)</f>
        <v>0</v>
      </c>
      <c r="BL650" s="17" t="s">
        <v>120</v>
      </c>
      <c r="BM650" s="215" t="s">
        <v>1180</v>
      </c>
    </row>
    <row r="651" s="2" customFormat="1">
      <c r="A651" s="38"/>
      <c r="B651" s="39"/>
      <c r="C651" s="40"/>
      <c r="D651" s="217" t="s">
        <v>122</v>
      </c>
      <c r="E651" s="40"/>
      <c r="F651" s="218" t="s">
        <v>1181</v>
      </c>
      <c r="G651" s="40"/>
      <c r="H651" s="40"/>
      <c r="I651" s="219"/>
      <c r="J651" s="40"/>
      <c r="K651" s="40"/>
      <c r="L651" s="44"/>
      <c r="M651" s="220"/>
      <c r="N651" s="221"/>
      <c r="O651" s="84"/>
      <c r="P651" s="84"/>
      <c r="Q651" s="84"/>
      <c r="R651" s="84"/>
      <c r="S651" s="84"/>
      <c r="T651" s="85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122</v>
      </c>
      <c r="AU651" s="17" t="s">
        <v>111</v>
      </c>
    </row>
    <row r="652" s="2" customFormat="1">
      <c r="A652" s="38"/>
      <c r="B652" s="39"/>
      <c r="C652" s="40"/>
      <c r="D652" s="222" t="s">
        <v>124</v>
      </c>
      <c r="E652" s="40"/>
      <c r="F652" s="223" t="s">
        <v>1182</v>
      </c>
      <c r="G652" s="40"/>
      <c r="H652" s="40"/>
      <c r="I652" s="219"/>
      <c r="J652" s="40"/>
      <c r="K652" s="40"/>
      <c r="L652" s="44"/>
      <c r="M652" s="220"/>
      <c r="N652" s="221"/>
      <c r="O652" s="84"/>
      <c r="P652" s="84"/>
      <c r="Q652" s="84"/>
      <c r="R652" s="84"/>
      <c r="S652" s="84"/>
      <c r="T652" s="85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T652" s="17" t="s">
        <v>124</v>
      </c>
      <c r="AU652" s="17" t="s">
        <v>111</v>
      </c>
    </row>
    <row r="653" s="13" customFormat="1">
      <c r="A653" s="13"/>
      <c r="B653" s="238"/>
      <c r="C653" s="239"/>
      <c r="D653" s="217" t="s">
        <v>218</v>
      </c>
      <c r="E653" s="248" t="s">
        <v>19</v>
      </c>
      <c r="F653" s="240" t="s">
        <v>1183</v>
      </c>
      <c r="G653" s="239"/>
      <c r="H653" s="241">
        <v>5.4000000000000004</v>
      </c>
      <c r="I653" s="242"/>
      <c r="J653" s="239"/>
      <c r="K653" s="239"/>
      <c r="L653" s="243"/>
      <c r="M653" s="244"/>
      <c r="N653" s="245"/>
      <c r="O653" s="245"/>
      <c r="P653" s="245"/>
      <c r="Q653" s="245"/>
      <c r="R653" s="245"/>
      <c r="S653" s="245"/>
      <c r="T653" s="24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7" t="s">
        <v>218</v>
      </c>
      <c r="AU653" s="247" t="s">
        <v>111</v>
      </c>
      <c r="AV653" s="13" t="s">
        <v>111</v>
      </c>
      <c r="AW653" s="13" t="s">
        <v>32</v>
      </c>
      <c r="AX653" s="13" t="s">
        <v>70</v>
      </c>
      <c r="AY653" s="247" t="s">
        <v>112</v>
      </c>
    </row>
    <row r="654" s="13" customFormat="1">
      <c r="A654" s="13"/>
      <c r="B654" s="238"/>
      <c r="C654" s="239"/>
      <c r="D654" s="217" t="s">
        <v>218</v>
      </c>
      <c r="E654" s="248" t="s">
        <v>19</v>
      </c>
      <c r="F654" s="240" t="s">
        <v>1184</v>
      </c>
      <c r="G654" s="239"/>
      <c r="H654" s="241">
        <v>9.2599999999999998</v>
      </c>
      <c r="I654" s="242"/>
      <c r="J654" s="239"/>
      <c r="K654" s="239"/>
      <c r="L654" s="243"/>
      <c r="M654" s="244"/>
      <c r="N654" s="245"/>
      <c r="O654" s="245"/>
      <c r="P654" s="245"/>
      <c r="Q654" s="245"/>
      <c r="R654" s="245"/>
      <c r="S654" s="245"/>
      <c r="T654" s="24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7" t="s">
        <v>218</v>
      </c>
      <c r="AU654" s="247" t="s">
        <v>111</v>
      </c>
      <c r="AV654" s="13" t="s">
        <v>111</v>
      </c>
      <c r="AW654" s="13" t="s">
        <v>32</v>
      </c>
      <c r="AX654" s="13" t="s">
        <v>70</v>
      </c>
      <c r="AY654" s="247" t="s">
        <v>112</v>
      </c>
    </row>
    <row r="655" s="13" customFormat="1">
      <c r="A655" s="13"/>
      <c r="B655" s="238"/>
      <c r="C655" s="239"/>
      <c r="D655" s="217" t="s">
        <v>218</v>
      </c>
      <c r="E655" s="248" t="s">
        <v>19</v>
      </c>
      <c r="F655" s="240" t="s">
        <v>1185</v>
      </c>
      <c r="G655" s="239"/>
      <c r="H655" s="241">
        <v>4.8300000000000001</v>
      </c>
      <c r="I655" s="242"/>
      <c r="J655" s="239"/>
      <c r="K655" s="239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218</v>
      </c>
      <c r="AU655" s="247" t="s">
        <v>111</v>
      </c>
      <c r="AV655" s="13" t="s">
        <v>111</v>
      </c>
      <c r="AW655" s="13" t="s">
        <v>32</v>
      </c>
      <c r="AX655" s="13" t="s">
        <v>70</v>
      </c>
      <c r="AY655" s="247" t="s">
        <v>112</v>
      </c>
    </row>
    <row r="656" s="14" customFormat="1">
      <c r="A656" s="14"/>
      <c r="B656" s="249"/>
      <c r="C656" s="250"/>
      <c r="D656" s="217" t="s">
        <v>218</v>
      </c>
      <c r="E656" s="251" t="s">
        <v>19</v>
      </c>
      <c r="F656" s="252" t="s">
        <v>459</v>
      </c>
      <c r="G656" s="250"/>
      <c r="H656" s="253">
        <v>19.489999999999998</v>
      </c>
      <c r="I656" s="254"/>
      <c r="J656" s="250"/>
      <c r="K656" s="250"/>
      <c r="L656" s="255"/>
      <c r="M656" s="256"/>
      <c r="N656" s="257"/>
      <c r="O656" s="257"/>
      <c r="P656" s="257"/>
      <c r="Q656" s="257"/>
      <c r="R656" s="257"/>
      <c r="S656" s="257"/>
      <c r="T656" s="25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9" t="s">
        <v>218</v>
      </c>
      <c r="AU656" s="259" t="s">
        <v>111</v>
      </c>
      <c r="AV656" s="14" t="s">
        <v>137</v>
      </c>
      <c r="AW656" s="14" t="s">
        <v>32</v>
      </c>
      <c r="AX656" s="14" t="s">
        <v>78</v>
      </c>
      <c r="AY656" s="259" t="s">
        <v>112</v>
      </c>
    </row>
    <row r="657" s="2" customFormat="1" ht="16.5" customHeight="1">
      <c r="A657" s="38"/>
      <c r="B657" s="39"/>
      <c r="C657" s="204" t="s">
        <v>1186</v>
      </c>
      <c r="D657" s="204" t="s">
        <v>115</v>
      </c>
      <c r="E657" s="205" t="s">
        <v>1187</v>
      </c>
      <c r="F657" s="206" t="s">
        <v>1188</v>
      </c>
      <c r="G657" s="207" t="s">
        <v>229</v>
      </c>
      <c r="H657" s="208">
        <v>7.5039999999999996</v>
      </c>
      <c r="I657" s="209"/>
      <c r="J657" s="210">
        <f>ROUND(I657*H657,2)</f>
        <v>0</v>
      </c>
      <c r="K657" s="206" t="s">
        <v>119</v>
      </c>
      <c r="L657" s="44"/>
      <c r="M657" s="211" t="s">
        <v>19</v>
      </c>
      <c r="N657" s="212" t="s">
        <v>42</v>
      </c>
      <c r="O657" s="84"/>
      <c r="P657" s="213">
        <f>O657*H657</f>
        <v>0</v>
      </c>
      <c r="Q657" s="213">
        <v>0.0043099999999999996</v>
      </c>
      <c r="R657" s="213">
        <f>Q657*H657</f>
        <v>0.032342239999999994</v>
      </c>
      <c r="S657" s="213">
        <v>0</v>
      </c>
      <c r="T657" s="214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15" t="s">
        <v>120</v>
      </c>
      <c r="AT657" s="215" t="s">
        <v>115</v>
      </c>
      <c r="AU657" s="215" t="s">
        <v>111</v>
      </c>
      <c r="AY657" s="17" t="s">
        <v>112</v>
      </c>
      <c r="BE657" s="216">
        <f>IF(N657="základní",J657,0)</f>
        <v>0</v>
      </c>
      <c r="BF657" s="216">
        <f>IF(N657="snížená",J657,0)</f>
        <v>0</v>
      </c>
      <c r="BG657" s="216">
        <f>IF(N657="zákl. přenesená",J657,0)</f>
        <v>0</v>
      </c>
      <c r="BH657" s="216">
        <f>IF(N657="sníž. přenesená",J657,0)</f>
        <v>0</v>
      </c>
      <c r="BI657" s="216">
        <f>IF(N657="nulová",J657,0)</f>
        <v>0</v>
      </c>
      <c r="BJ657" s="17" t="s">
        <v>111</v>
      </c>
      <c r="BK657" s="216">
        <f>ROUND(I657*H657,2)</f>
        <v>0</v>
      </c>
      <c r="BL657" s="17" t="s">
        <v>120</v>
      </c>
      <c r="BM657" s="215" t="s">
        <v>1189</v>
      </c>
    </row>
    <row r="658" s="2" customFormat="1">
      <c r="A658" s="38"/>
      <c r="B658" s="39"/>
      <c r="C658" s="40"/>
      <c r="D658" s="217" t="s">
        <v>122</v>
      </c>
      <c r="E658" s="40"/>
      <c r="F658" s="218" t="s">
        <v>1190</v>
      </c>
      <c r="G658" s="40"/>
      <c r="H658" s="40"/>
      <c r="I658" s="219"/>
      <c r="J658" s="40"/>
      <c r="K658" s="40"/>
      <c r="L658" s="44"/>
      <c r="M658" s="220"/>
      <c r="N658" s="221"/>
      <c r="O658" s="84"/>
      <c r="P658" s="84"/>
      <c r="Q658" s="84"/>
      <c r="R658" s="84"/>
      <c r="S658" s="84"/>
      <c r="T658" s="85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T658" s="17" t="s">
        <v>122</v>
      </c>
      <c r="AU658" s="17" t="s">
        <v>111</v>
      </c>
    </row>
    <row r="659" s="2" customFormat="1">
      <c r="A659" s="38"/>
      <c r="B659" s="39"/>
      <c r="C659" s="40"/>
      <c r="D659" s="222" t="s">
        <v>124</v>
      </c>
      <c r="E659" s="40"/>
      <c r="F659" s="223" t="s">
        <v>1191</v>
      </c>
      <c r="G659" s="40"/>
      <c r="H659" s="40"/>
      <c r="I659" s="219"/>
      <c r="J659" s="40"/>
      <c r="K659" s="40"/>
      <c r="L659" s="44"/>
      <c r="M659" s="220"/>
      <c r="N659" s="221"/>
      <c r="O659" s="84"/>
      <c r="P659" s="84"/>
      <c r="Q659" s="84"/>
      <c r="R659" s="84"/>
      <c r="S659" s="84"/>
      <c r="T659" s="85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124</v>
      </c>
      <c r="AU659" s="17" t="s">
        <v>111</v>
      </c>
    </row>
    <row r="660" s="13" customFormat="1">
      <c r="A660" s="13"/>
      <c r="B660" s="238"/>
      <c r="C660" s="239"/>
      <c r="D660" s="217" t="s">
        <v>218</v>
      </c>
      <c r="E660" s="248" t="s">
        <v>19</v>
      </c>
      <c r="F660" s="240" t="s">
        <v>1145</v>
      </c>
      <c r="G660" s="239"/>
      <c r="H660" s="241">
        <v>1.7</v>
      </c>
      <c r="I660" s="242"/>
      <c r="J660" s="239"/>
      <c r="K660" s="239"/>
      <c r="L660" s="243"/>
      <c r="M660" s="244"/>
      <c r="N660" s="245"/>
      <c r="O660" s="245"/>
      <c r="P660" s="245"/>
      <c r="Q660" s="245"/>
      <c r="R660" s="245"/>
      <c r="S660" s="245"/>
      <c r="T660" s="24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7" t="s">
        <v>218</v>
      </c>
      <c r="AU660" s="247" t="s">
        <v>111</v>
      </c>
      <c r="AV660" s="13" t="s">
        <v>111</v>
      </c>
      <c r="AW660" s="13" t="s">
        <v>32</v>
      </c>
      <c r="AX660" s="13" t="s">
        <v>70</v>
      </c>
      <c r="AY660" s="247" t="s">
        <v>112</v>
      </c>
    </row>
    <row r="661" s="13" customFormat="1">
      <c r="A661" s="13"/>
      <c r="B661" s="238"/>
      <c r="C661" s="239"/>
      <c r="D661" s="217" t="s">
        <v>218</v>
      </c>
      <c r="E661" s="248" t="s">
        <v>19</v>
      </c>
      <c r="F661" s="240" t="s">
        <v>1146</v>
      </c>
      <c r="G661" s="239"/>
      <c r="H661" s="241">
        <v>4.4470000000000001</v>
      </c>
      <c r="I661" s="242"/>
      <c r="J661" s="239"/>
      <c r="K661" s="239"/>
      <c r="L661" s="243"/>
      <c r="M661" s="244"/>
      <c r="N661" s="245"/>
      <c r="O661" s="245"/>
      <c r="P661" s="245"/>
      <c r="Q661" s="245"/>
      <c r="R661" s="245"/>
      <c r="S661" s="245"/>
      <c r="T661" s="24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7" t="s">
        <v>218</v>
      </c>
      <c r="AU661" s="247" t="s">
        <v>111</v>
      </c>
      <c r="AV661" s="13" t="s">
        <v>111</v>
      </c>
      <c r="AW661" s="13" t="s">
        <v>32</v>
      </c>
      <c r="AX661" s="13" t="s">
        <v>70</v>
      </c>
      <c r="AY661" s="247" t="s">
        <v>112</v>
      </c>
    </row>
    <row r="662" s="13" customFormat="1">
      <c r="A662" s="13"/>
      <c r="B662" s="238"/>
      <c r="C662" s="239"/>
      <c r="D662" s="217" t="s">
        <v>218</v>
      </c>
      <c r="E662" s="248" t="s">
        <v>19</v>
      </c>
      <c r="F662" s="240" t="s">
        <v>1147</v>
      </c>
      <c r="G662" s="239"/>
      <c r="H662" s="241">
        <v>1.357</v>
      </c>
      <c r="I662" s="242"/>
      <c r="J662" s="239"/>
      <c r="K662" s="239"/>
      <c r="L662" s="243"/>
      <c r="M662" s="244"/>
      <c r="N662" s="245"/>
      <c r="O662" s="245"/>
      <c r="P662" s="245"/>
      <c r="Q662" s="245"/>
      <c r="R662" s="245"/>
      <c r="S662" s="245"/>
      <c r="T662" s="24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7" t="s">
        <v>218</v>
      </c>
      <c r="AU662" s="247" t="s">
        <v>111</v>
      </c>
      <c r="AV662" s="13" t="s">
        <v>111</v>
      </c>
      <c r="AW662" s="13" t="s">
        <v>32</v>
      </c>
      <c r="AX662" s="13" t="s">
        <v>70</v>
      </c>
      <c r="AY662" s="247" t="s">
        <v>112</v>
      </c>
    </row>
    <row r="663" s="14" customFormat="1">
      <c r="A663" s="14"/>
      <c r="B663" s="249"/>
      <c r="C663" s="250"/>
      <c r="D663" s="217" t="s">
        <v>218</v>
      </c>
      <c r="E663" s="251" t="s">
        <v>19</v>
      </c>
      <c r="F663" s="252" t="s">
        <v>459</v>
      </c>
      <c r="G663" s="250"/>
      <c r="H663" s="253">
        <v>7.5039999999999996</v>
      </c>
      <c r="I663" s="254"/>
      <c r="J663" s="250"/>
      <c r="K663" s="250"/>
      <c r="L663" s="255"/>
      <c r="M663" s="256"/>
      <c r="N663" s="257"/>
      <c r="O663" s="257"/>
      <c r="P663" s="257"/>
      <c r="Q663" s="257"/>
      <c r="R663" s="257"/>
      <c r="S663" s="257"/>
      <c r="T663" s="258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9" t="s">
        <v>218</v>
      </c>
      <c r="AU663" s="259" t="s">
        <v>111</v>
      </c>
      <c r="AV663" s="14" t="s">
        <v>137</v>
      </c>
      <c r="AW663" s="14" t="s">
        <v>32</v>
      </c>
      <c r="AX663" s="14" t="s">
        <v>78</v>
      </c>
      <c r="AY663" s="259" t="s">
        <v>112</v>
      </c>
    </row>
    <row r="664" s="2" customFormat="1" ht="16.5" customHeight="1">
      <c r="A664" s="38"/>
      <c r="B664" s="39"/>
      <c r="C664" s="204" t="s">
        <v>1192</v>
      </c>
      <c r="D664" s="204" t="s">
        <v>115</v>
      </c>
      <c r="E664" s="205" t="s">
        <v>1193</v>
      </c>
      <c r="F664" s="206" t="s">
        <v>1194</v>
      </c>
      <c r="G664" s="207" t="s">
        <v>252</v>
      </c>
      <c r="H664" s="208">
        <v>19.489999999999998</v>
      </c>
      <c r="I664" s="209"/>
      <c r="J664" s="210">
        <f>ROUND(I664*H664,2)</f>
        <v>0</v>
      </c>
      <c r="K664" s="206" t="s">
        <v>119</v>
      </c>
      <c r="L664" s="44"/>
      <c r="M664" s="211" t="s">
        <v>19</v>
      </c>
      <c r="N664" s="212" t="s">
        <v>42</v>
      </c>
      <c r="O664" s="84"/>
      <c r="P664" s="213">
        <f>O664*H664</f>
        <v>0</v>
      </c>
      <c r="Q664" s="213">
        <v>0.00032000000000000003</v>
      </c>
      <c r="R664" s="213">
        <f>Q664*H664</f>
        <v>0.0062367999999999998</v>
      </c>
      <c r="S664" s="213">
        <v>0</v>
      </c>
      <c r="T664" s="214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15" t="s">
        <v>120</v>
      </c>
      <c r="AT664" s="215" t="s">
        <v>115</v>
      </c>
      <c r="AU664" s="215" t="s">
        <v>111</v>
      </c>
      <c r="AY664" s="17" t="s">
        <v>112</v>
      </c>
      <c r="BE664" s="216">
        <f>IF(N664="základní",J664,0)</f>
        <v>0</v>
      </c>
      <c r="BF664" s="216">
        <f>IF(N664="snížená",J664,0)</f>
        <v>0</v>
      </c>
      <c r="BG664" s="216">
        <f>IF(N664="zákl. přenesená",J664,0)</f>
        <v>0</v>
      </c>
      <c r="BH664" s="216">
        <f>IF(N664="sníž. přenesená",J664,0)</f>
        <v>0</v>
      </c>
      <c r="BI664" s="216">
        <f>IF(N664="nulová",J664,0)</f>
        <v>0</v>
      </c>
      <c r="BJ664" s="17" t="s">
        <v>111</v>
      </c>
      <c r="BK664" s="216">
        <f>ROUND(I664*H664,2)</f>
        <v>0</v>
      </c>
      <c r="BL664" s="17" t="s">
        <v>120</v>
      </c>
      <c r="BM664" s="215" t="s">
        <v>1195</v>
      </c>
    </row>
    <row r="665" s="2" customFormat="1">
      <c r="A665" s="38"/>
      <c r="B665" s="39"/>
      <c r="C665" s="40"/>
      <c r="D665" s="217" t="s">
        <v>122</v>
      </c>
      <c r="E665" s="40"/>
      <c r="F665" s="218" t="s">
        <v>1196</v>
      </c>
      <c r="G665" s="40"/>
      <c r="H665" s="40"/>
      <c r="I665" s="219"/>
      <c r="J665" s="40"/>
      <c r="K665" s="40"/>
      <c r="L665" s="44"/>
      <c r="M665" s="220"/>
      <c r="N665" s="221"/>
      <c r="O665" s="84"/>
      <c r="P665" s="84"/>
      <c r="Q665" s="84"/>
      <c r="R665" s="84"/>
      <c r="S665" s="84"/>
      <c r="T665" s="85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17" t="s">
        <v>122</v>
      </c>
      <c r="AU665" s="17" t="s">
        <v>111</v>
      </c>
    </row>
    <row r="666" s="2" customFormat="1">
      <c r="A666" s="38"/>
      <c r="B666" s="39"/>
      <c r="C666" s="40"/>
      <c r="D666" s="222" t="s">
        <v>124</v>
      </c>
      <c r="E666" s="40"/>
      <c r="F666" s="223" t="s">
        <v>1197</v>
      </c>
      <c r="G666" s="40"/>
      <c r="H666" s="40"/>
      <c r="I666" s="219"/>
      <c r="J666" s="40"/>
      <c r="K666" s="40"/>
      <c r="L666" s="44"/>
      <c r="M666" s="220"/>
      <c r="N666" s="221"/>
      <c r="O666" s="84"/>
      <c r="P666" s="84"/>
      <c r="Q666" s="84"/>
      <c r="R666" s="84"/>
      <c r="S666" s="84"/>
      <c r="T666" s="85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124</v>
      </c>
      <c r="AU666" s="17" t="s">
        <v>111</v>
      </c>
    </row>
    <row r="667" s="13" customFormat="1">
      <c r="A667" s="13"/>
      <c r="B667" s="238"/>
      <c r="C667" s="239"/>
      <c r="D667" s="217" t="s">
        <v>218</v>
      </c>
      <c r="E667" s="248" t="s">
        <v>19</v>
      </c>
      <c r="F667" s="240" t="s">
        <v>1198</v>
      </c>
      <c r="G667" s="239"/>
      <c r="H667" s="241">
        <v>5.4000000000000004</v>
      </c>
      <c r="I667" s="242"/>
      <c r="J667" s="239"/>
      <c r="K667" s="239"/>
      <c r="L667" s="243"/>
      <c r="M667" s="244"/>
      <c r="N667" s="245"/>
      <c r="O667" s="245"/>
      <c r="P667" s="245"/>
      <c r="Q667" s="245"/>
      <c r="R667" s="245"/>
      <c r="S667" s="245"/>
      <c r="T667" s="24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7" t="s">
        <v>218</v>
      </c>
      <c r="AU667" s="247" t="s">
        <v>111</v>
      </c>
      <c r="AV667" s="13" t="s">
        <v>111</v>
      </c>
      <c r="AW667" s="13" t="s">
        <v>32</v>
      </c>
      <c r="AX667" s="13" t="s">
        <v>70</v>
      </c>
      <c r="AY667" s="247" t="s">
        <v>112</v>
      </c>
    </row>
    <row r="668" s="13" customFormat="1">
      <c r="A668" s="13"/>
      <c r="B668" s="238"/>
      <c r="C668" s="239"/>
      <c r="D668" s="217" t="s">
        <v>218</v>
      </c>
      <c r="E668" s="248" t="s">
        <v>19</v>
      </c>
      <c r="F668" s="240" t="s">
        <v>1184</v>
      </c>
      <c r="G668" s="239"/>
      <c r="H668" s="241">
        <v>9.2599999999999998</v>
      </c>
      <c r="I668" s="242"/>
      <c r="J668" s="239"/>
      <c r="K668" s="239"/>
      <c r="L668" s="243"/>
      <c r="M668" s="244"/>
      <c r="N668" s="245"/>
      <c r="O668" s="245"/>
      <c r="P668" s="245"/>
      <c r="Q668" s="245"/>
      <c r="R668" s="245"/>
      <c r="S668" s="245"/>
      <c r="T668" s="24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7" t="s">
        <v>218</v>
      </c>
      <c r="AU668" s="247" t="s">
        <v>111</v>
      </c>
      <c r="AV668" s="13" t="s">
        <v>111</v>
      </c>
      <c r="AW668" s="13" t="s">
        <v>32</v>
      </c>
      <c r="AX668" s="13" t="s">
        <v>70</v>
      </c>
      <c r="AY668" s="247" t="s">
        <v>112</v>
      </c>
    </row>
    <row r="669" s="13" customFormat="1">
      <c r="A669" s="13"/>
      <c r="B669" s="238"/>
      <c r="C669" s="239"/>
      <c r="D669" s="217" t="s">
        <v>218</v>
      </c>
      <c r="E669" s="248" t="s">
        <v>19</v>
      </c>
      <c r="F669" s="240" t="s">
        <v>1185</v>
      </c>
      <c r="G669" s="239"/>
      <c r="H669" s="241">
        <v>4.8300000000000001</v>
      </c>
      <c r="I669" s="242"/>
      <c r="J669" s="239"/>
      <c r="K669" s="239"/>
      <c r="L669" s="243"/>
      <c r="M669" s="244"/>
      <c r="N669" s="245"/>
      <c r="O669" s="245"/>
      <c r="P669" s="245"/>
      <c r="Q669" s="245"/>
      <c r="R669" s="245"/>
      <c r="S669" s="245"/>
      <c r="T669" s="24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7" t="s">
        <v>218</v>
      </c>
      <c r="AU669" s="247" t="s">
        <v>111</v>
      </c>
      <c r="AV669" s="13" t="s">
        <v>111</v>
      </c>
      <c r="AW669" s="13" t="s">
        <v>32</v>
      </c>
      <c r="AX669" s="13" t="s">
        <v>70</v>
      </c>
      <c r="AY669" s="247" t="s">
        <v>112</v>
      </c>
    </row>
    <row r="670" s="14" customFormat="1">
      <c r="A670" s="14"/>
      <c r="B670" s="249"/>
      <c r="C670" s="250"/>
      <c r="D670" s="217" t="s">
        <v>218</v>
      </c>
      <c r="E670" s="251" t="s">
        <v>19</v>
      </c>
      <c r="F670" s="252" t="s">
        <v>459</v>
      </c>
      <c r="G670" s="250"/>
      <c r="H670" s="253">
        <v>19.489999999999998</v>
      </c>
      <c r="I670" s="254"/>
      <c r="J670" s="250"/>
      <c r="K670" s="250"/>
      <c r="L670" s="255"/>
      <c r="M670" s="256"/>
      <c r="N670" s="257"/>
      <c r="O670" s="257"/>
      <c r="P670" s="257"/>
      <c r="Q670" s="257"/>
      <c r="R670" s="257"/>
      <c r="S670" s="257"/>
      <c r="T670" s="25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9" t="s">
        <v>218</v>
      </c>
      <c r="AU670" s="259" t="s">
        <v>111</v>
      </c>
      <c r="AV670" s="14" t="s">
        <v>137</v>
      </c>
      <c r="AW670" s="14" t="s">
        <v>32</v>
      </c>
      <c r="AX670" s="14" t="s">
        <v>78</v>
      </c>
      <c r="AY670" s="259" t="s">
        <v>112</v>
      </c>
    </row>
    <row r="671" s="2" customFormat="1" ht="16.5" customHeight="1">
      <c r="A671" s="38"/>
      <c r="B671" s="39"/>
      <c r="C671" s="204" t="s">
        <v>1199</v>
      </c>
      <c r="D671" s="204" t="s">
        <v>115</v>
      </c>
      <c r="E671" s="205" t="s">
        <v>1200</v>
      </c>
      <c r="F671" s="206" t="s">
        <v>1201</v>
      </c>
      <c r="G671" s="207" t="s">
        <v>229</v>
      </c>
      <c r="H671" s="208">
        <v>7.5039999999999996</v>
      </c>
      <c r="I671" s="209"/>
      <c r="J671" s="210">
        <f>ROUND(I671*H671,2)</f>
        <v>0</v>
      </c>
      <c r="K671" s="206" t="s">
        <v>119</v>
      </c>
      <c r="L671" s="44"/>
      <c r="M671" s="211" t="s">
        <v>19</v>
      </c>
      <c r="N671" s="212" t="s">
        <v>42</v>
      </c>
      <c r="O671" s="84"/>
      <c r="P671" s="213">
        <f>O671*H671</f>
        <v>0</v>
      </c>
      <c r="Q671" s="213">
        <v>5.0000000000000002E-05</v>
      </c>
      <c r="R671" s="213">
        <f>Q671*H671</f>
        <v>0.00037520000000000001</v>
      </c>
      <c r="S671" s="213">
        <v>0</v>
      </c>
      <c r="T671" s="214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15" t="s">
        <v>120</v>
      </c>
      <c r="AT671" s="215" t="s">
        <v>115</v>
      </c>
      <c r="AU671" s="215" t="s">
        <v>111</v>
      </c>
      <c r="AY671" s="17" t="s">
        <v>112</v>
      </c>
      <c r="BE671" s="216">
        <f>IF(N671="základní",J671,0)</f>
        <v>0</v>
      </c>
      <c r="BF671" s="216">
        <f>IF(N671="snížená",J671,0)</f>
        <v>0</v>
      </c>
      <c r="BG671" s="216">
        <f>IF(N671="zákl. přenesená",J671,0)</f>
        <v>0</v>
      </c>
      <c r="BH671" s="216">
        <f>IF(N671="sníž. přenesená",J671,0)</f>
        <v>0</v>
      </c>
      <c r="BI671" s="216">
        <f>IF(N671="nulová",J671,0)</f>
        <v>0</v>
      </c>
      <c r="BJ671" s="17" t="s">
        <v>111</v>
      </c>
      <c r="BK671" s="216">
        <f>ROUND(I671*H671,2)</f>
        <v>0</v>
      </c>
      <c r="BL671" s="17" t="s">
        <v>120</v>
      </c>
      <c r="BM671" s="215" t="s">
        <v>1202</v>
      </c>
    </row>
    <row r="672" s="2" customFormat="1">
      <c r="A672" s="38"/>
      <c r="B672" s="39"/>
      <c r="C672" s="40"/>
      <c r="D672" s="217" t="s">
        <v>122</v>
      </c>
      <c r="E672" s="40"/>
      <c r="F672" s="218" t="s">
        <v>1203</v>
      </c>
      <c r="G672" s="40"/>
      <c r="H672" s="40"/>
      <c r="I672" s="219"/>
      <c r="J672" s="40"/>
      <c r="K672" s="40"/>
      <c r="L672" s="44"/>
      <c r="M672" s="220"/>
      <c r="N672" s="221"/>
      <c r="O672" s="84"/>
      <c r="P672" s="84"/>
      <c r="Q672" s="84"/>
      <c r="R672" s="84"/>
      <c r="S672" s="84"/>
      <c r="T672" s="85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17" t="s">
        <v>122</v>
      </c>
      <c r="AU672" s="17" t="s">
        <v>111</v>
      </c>
    </row>
    <row r="673" s="2" customFormat="1">
      <c r="A673" s="38"/>
      <c r="B673" s="39"/>
      <c r="C673" s="40"/>
      <c r="D673" s="222" t="s">
        <v>124</v>
      </c>
      <c r="E673" s="40"/>
      <c r="F673" s="223" t="s">
        <v>1204</v>
      </c>
      <c r="G673" s="40"/>
      <c r="H673" s="40"/>
      <c r="I673" s="219"/>
      <c r="J673" s="40"/>
      <c r="K673" s="40"/>
      <c r="L673" s="44"/>
      <c r="M673" s="220"/>
      <c r="N673" s="221"/>
      <c r="O673" s="84"/>
      <c r="P673" s="84"/>
      <c r="Q673" s="84"/>
      <c r="R673" s="84"/>
      <c r="S673" s="84"/>
      <c r="T673" s="85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124</v>
      </c>
      <c r="AU673" s="17" t="s">
        <v>111</v>
      </c>
    </row>
    <row r="674" s="13" customFormat="1">
      <c r="A674" s="13"/>
      <c r="B674" s="238"/>
      <c r="C674" s="239"/>
      <c r="D674" s="217" t="s">
        <v>218</v>
      </c>
      <c r="E674" s="248" t="s">
        <v>19</v>
      </c>
      <c r="F674" s="240" t="s">
        <v>1145</v>
      </c>
      <c r="G674" s="239"/>
      <c r="H674" s="241">
        <v>1.7</v>
      </c>
      <c r="I674" s="242"/>
      <c r="J674" s="239"/>
      <c r="K674" s="239"/>
      <c r="L674" s="243"/>
      <c r="M674" s="244"/>
      <c r="N674" s="245"/>
      <c r="O674" s="245"/>
      <c r="P674" s="245"/>
      <c r="Q674" s="245"/>
      <c r="R674" s="245"/>
      <c r="S674" s="245"/>
      <c r="T674" s="24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7" t="s">
        <v>218</v>
      </c>
      <c r="AU674" s="247" t="s">
        <v>111</v>
      </c>
      <c r="AV674" s="13" t="s">
        <v>111</v>
      </c>
      <c r="AW674" s="13" t="s">
        <v>32</v>
      </c>
      <c r="AX674" s="13" t="s">
        <v>70</v>
      </c>
      <c r="AY674" s="247" t="s">
        <v>112</v>
      </c>
    </row>
    <row r="675" s="13" customFormat="1">
      <c r="A675" s="13"/>
      <c r="B675" s="238"/>
      <c r="C675" s="239"/>
      <c r="D675" s="217" t="s">
        <v>218</v>
      </c>
      <c r="E675" s="248" t="s">
        <v>19</v>
      </c>
      <c r="F675" s="240" t="s">
        <v>1146</v>
      </c>
      <c r="G675" s="239"/>
      <c r="H675" s="241">
        <v>4.4470000000000001</v>
      </c>
      <c r="I675" s="242"/>
      <c r="J675" s="239"/>
      <c r="K675" s="239"/>
      <c r="L675" s="243"/>
      <c r="M675" s="244"/>
      <c r="N675" s="245"/>
      <c r="O675" s="245"/>
      <c r="P675" s="245"/>
      <c r="Q675" s="245"/>
      <c r="R675" s="245"/>
      <c r="S675" s="245"/>
      <c r="T675" s="246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7" t="s">
        <v>218</v>
      </c>
      <c r="AU675" s="247" t="s">
        <v>111</v>
      </c>
      <c r="AV675" s="13" t="s">
        <v>111</v>
      </c>
      <c r="AW675" s="13" t="s">
        <v>32</v>
      </c>
      <c r="AX675" s="13" t="s">
        <v>70</v>
      </c>
      <c r="AY675" s="247" t="s">
        <v>112</v>
      </c>
    </row>
    <row r="676" s="13" customFormat="1">
      <c r="A676" s="13"/>
      <c r="B676" s="238"/>
      <c r="C676" s="239"/>
      <c r="D676" s="217" t="s">
        <v>218</v>
      </c>
      <c r="E676" s="248" t="s">
        <v>19</v>
      </c>
      <c r="F676" s="240" t="s">
        <v>1147</v>
      </c>
      <c r="G676" s="239"/>
      <c r="H676" s="241">
        <v>1.357</v>
      </c>
      <c r="I676" s="242"/>
      <c r="J676" s="239"/>
      <c r="K676" s="239"/>
      <c r="L676" s="243"/>
      <c r="M676" s="244"/>
      <c r="N676" s="245"/>
      <c r="O676" s="245"/>
      <c r="P676" s="245"/>
      <c r="Q676" s="245"/>
      <c r="R676" s="245"/>
      <c r="S676" s="245"/>
      <c r="T676" s="24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7" t="s">
        <v>218</v>
      </c>
      <c r="AU676" s="247" t="s">
        <v>111</v>
      </c>
      <c r="AV676" s="13" t="s">
        <v>111</v>
      </c>
      <c r="AW676" s="13" t="s">
        <v>32</v>
      </c>
      <c r="AX676" s="13" t="s">
        <v>70</v>
      </c>
      <c r="AY676" s="247" t="s">
        <v>112</v>
      </c>
    </row>
    <row r="677" s="14" customFormat="1">
      <c r="A677" s="14"/>
      <c r="B677" s="249"/>
      <c r="C677" s="250"/>
      <c r="D677" s="217" t="s">
        <v>218</v>
      </c>
      <c r="E677" s="251" t="s">
        <v>19</v>
      </c>
      <c r="F677" s="252" t="s">
        <v>459</v>
      </c>
      <c r="G677" s="250"/>
      <c r="H677" s="253">
        <v>7.5039999999999996</v>
      </c>
      <c r="I677" s="254"/>
      <c r="J677" s="250"/>
      <c r="K677" s="250"/>
      <c r="L677" s="255"/>
      <c r="M677" s="256"/>
      <c r="N677" s="257"/>
      <c r="O677" s="257"/>
      <c r="P677" s="257"/>
      <c r="Q677" s="257"/>
      <c r="R677" s="257"/>
      <c r="S677" s="257"/>
      <c r="T677" s="258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9" t="s">
        <v>218</v>
      </c>
      <c r="AU677" s="259" t="s">
        <v>111</v>
      </c>
      <c r="AV677" s="14" t="s">
        <v>137</v>
      </c>
      <c r="AW677" s="14" t="s">
        <v>32</v>
      </c>
      <c r="AX677" s="14" t="s">
        <v>78</v>
      </c>
      <c r="AY677" s="259" t="s">
        <v>112</v>
      </c>
    </row>
    <row r="678" s="2" customFormat="1" ht="16.5" customHeight="1">
      <c r="A678" s="38"/>
      <c r="B678" s="39"/>
      <c r="C678" s="204" t="s">
        <v>1205</v>
      </c>
      <c r="D678" s="204" t="s">
        <v>115</v>
      </c>
      <c r="E678" s="205" t="s">
        <v>1206</v>
      </c>
      <c r="F678" s="206" t="s">
        <v>1207</v>
      </c>
      <c r="G678" s="207" t="s">
        <v>204</v>
      </c>
      <c r="H678" s="208">
        <v>0.25600000000000001</v>
      </c>
      <c r="I678" s="209"/>
      <c r="J678" s="210">
        <f>ROUND(I678*H678,2)</f>
        <v>0</v>
      </c>
      <c r="K678" s="206" t="s">
        <v>119</v>
      </c>
      <c r="L678" s="44"/>
      <c r="M678" s="211" t="s">
        <v>19</v>
      </c>
      <c r="N678" s="212" t="s">
        <v>42</v>
      </c>
      <c r="O678" s="84"/>
      <c r="P678" s="213">
        <f>O678*H678</f>
        <v>0</v>
      </c>
      <c r="Q678" s="213">
        <v>0</v>
      </c>
      <c r="R678" s="213">
        <f>Q678*H678</f>
        <v>0</v>
      </c>
      <c r="S678" s="213">
        <v>0</v>
      </c>
      <c r="T678" s="214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15" t="s">
        <v>120</v>
      </c>
      <c r="AT678" s="215" t="s">
        <v>115</v>
      </c>
      <c r="AU678" s="215" t="s">
        <v>111</v>
      </c>
      <c r="AY678" s="17" t="s">
        <v>112</v>
      </c>
      <c r="BE678" s="216">
        <f>IF(N678="základní",J678,0)</f>
        <v>0</v>
      </c>
      <c r="BF678" s="216">
        <f>IF(N678="snížená",J678,0)</f>
        <v>0</v>
      </c>
      <c r="BG678" s="216">
        <f>IF(N678="zákl. přenesená",J678,0)</f>
        <v>0</v>
      </c>
      <c r="BH678" s="216">
        <f>IF(N678="sníž. přenesená",J678,0)</f>
        <v>0</v>
      </c>
      <c r="BI678" s="216">
        <f>IF(N678="nulová",J678,0)</f>
        <v>0</v>
      </c>
      <c r="BJ678" s="17" t="s">
        <v>111</v>
      </c>
      <c r="BK678" s="216">
        <f>ROUND(I678*H678,2)</f>
        <v>0</v>
      </c>
      <c r="BL678" s="17" t="s">
        <v>120</v>
      </c>
      <c r="BM678" s="215" t="s">
        <v>1208</v>
      </c>
    </row>
    <row r="679" s="2" customFormat="1">
      <c r="A679" s="38"/>
      <c r="B679" s="39"/>
      <c r="C679" s="40"/>
      <c r="D679" s="217" t="s">
        <v>122</v>
      </c>
      <c r="E679" s="40"/>
      <c r="F679" s="218" t="s">
        <v>1209</v>
      </c>
      <c r="G679" s="40"/>
      <c r="H679" s="40"/>
      <c r="I679" s="219"/>
      <c r="J679" s="40"/>
      <c r="K679" s="40"/>
      <c r="L679" s="44"/>
      <c r="M679" s="220"/>
      <c r="N679" s="221"/>
      <c r="O679" s="84"/>
      <c r="P679" s="84"/>
      <c r="Q679" s="84"/>
      <c r="R679" s="84"/>
      <c r="S679" s="84"/>
      <c r="T679" s="85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122</v>
      </c>
      <c r="AU679" s="17" t="s">
        <v>111</v>
      </c>
    </row>
    <row r="680" s="2" customFormat="1">
      <c r="A680" s="38"/>
      <c r="B680" s="39"/>
      <c r="C680" s="40"/>
      <c r="D680" s="222" t="s">
        <v>124</v>
      </c>
      <c r="E680" s="40"/>
      <c r="F680" s="223" t="s">
        <v>1210</v>
      </c>
      <c r="G680" s="40"/>
      <c r="H680" s="40"/>
      <c r="I680" s="219"/>
      <c r="J680" s="40"/>
      <c r="K680" s="40"/>
      <c r="L680" s="44"/>
      <c r="M680" s="220"/>
      <c r="N680" s="221"/>
      <c r="O680" s="84"/>
      <c r="P680" s="84"/>
      <c r="Q680" s="84"/>
      <c r="R680" s="84"/>
      <c r="S680" s="84"/>
      <c r="T680" s="85"/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T680" s="17" t="s">
        <v>124</v>
      </c>
      <c r="AU680" s="17" t="s">
        <v>111</v>
      </c>
    </row>
    <row r="681" s="2" customFormat="1" ht="16.5" customHeight="1">
      <c r="A681" s="38"/>
      <c r="B681" s="39"/>
      <c r="C681" s="204" t="s">
        <v>1211</v>
      </c>
      <c r="D681" s="204" t="s">
        <v>115</v>
      </c>
      <c r="E681" s="205" t="s">
        <v>1212</v>
      </c>
      <c r="F681" s="206" t="s">
        <v>1213</v>
      </c>
      <c r="G681" s="207" t="s">
        <v>204</v>
      </c>
      <c r="H681" s="208">
        <v>0.25600000000000001</v>
      </c>
      <c r="I681" s="209"/>
      <c r="J681" s="210">
        <f>ROUND(I681*H681,2)</f>
        <v>0</v>
      </c>
      <c r="K681" s="206" t="s">
        <v>119</v>
      </c>
      <c r="L681" s="44"/>
      <c r="M681" s="211" t="s">
        <v>19</v>
      </c>
      <c r="N681" s="212" t="s">
        <v>42</v>
      </c>
      <c r="O681" s="84"/>
      <c r="P681" s="213">
        <f>O681*H681</f>
        <v>0</v>
      </c>
      <c r="Q681" s="213">
        <v>0</v>
      </c>
      <c r="R681" s="213">
        <f>Q681*H681</f>
        <v>0</v>
      </c>
      <c r="S681" s="213">
        <v>0</v>
      </c>
      <c r="T681" s="214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15" t="s">
        <v>120</v>
      </c>
      <c r="AT681" s="215" t="s">
        <v>115</v>
      </c>
      <c r="AU681" s="215" t="s">
        <v>111</v>
      </c>
      <c r="AY681" s="17" t="s">
        <v>112</v>
      </c>
      <c r="BE681" s="216">
        <f>IF(N681="základní",J681,0)</f>
        <v>0</v>
      </c>
      <c r="BF681" s="216">
        <f>IF(N681="snížená",J681,0)</f>
        <v>0</v>
      </c>
      <c r="BG681" s="216">
        <f>IF(N681="zákl. přenesená",J681,0)</f>
        <v>0</v>
      </c>
      <c r="BH681" s="216">
        <f>IF(N681="sníž. přenesená",J681,0)</f>
        <v>0</v>
      </c>
      <c r="BI681" s="216">
        <f>IF(N681="nulová",J681,0)</f>
        <v>0</v>
      </c>
      <c r="BJ681" s="17" t="s">
        <v>111</v>
      </c>
      <c r="BK681" s="216">
        <f>ROUND(I681*H681,2)</f>
        <v>0</v>
      </c>
      <c r="BL681" s="17" t="s">
        <v>120</v>
      </c>
      <c r="BM681" s="215" t="s">
        <v>1214</v>
      </c>
    </row>
    <row r="682" s="2" customFormat="1">
      <c r="A682" s="38"/>
      <c r="B682" s="39"/>
      <c r="C682" s="40"/>
      <c r="D682" s="217" t="s">
        <v>122</v>
      </c>
      <c r="E682" s="40"/>
      <c r="F682" s="218" t="s">
        <v>1215</v>
      </c>
      <c r="G682" s="40"/>
      <c r="H682" s="40"/>
      <c r="I682" s="219"/>
      <c r="J682" s="40"/>
      <c r="K682" s="40"/>
      <c r="L682" s="44"/>
      <c r="M682" s="220"/>
      <c r="N682" s="221"/>
      <c r="O682" s="84"/>
      <c r="P682" s="84"/>
      <c r="Q682" s="84"/>
      <c r="R682" s="84"/>
      <c r="S682" s="84"/>
      <c r="T682" s="85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T682" s="17" t="s">
        <v>122</v>
      </c>
      <c r="AU682" s="17" t="s">
        <v>111</v>
      </c>
    </row>
    <row r="683" s="2" customFormat="1">
      <c r="A683" s="38"/>
      <c r="B683" s="39"/>
      <c r="C683" s="40"/>
      <c r="D683" s="222" t="s">
        <v>124</v>
      </c>
      <c r="E683" s="40"/>
      <c r="F683" s="223" t="s">
        <v>1216</v>
      </c>
      <c r="G683" s="40"/>
      <c r="H683" s="40"/>
      <c r="I683" s="219"/>
      <c r="J683" s="40"/>
      <c r="K683" s="40"/>
      <c r="L683" s="44"/>
      <c r="M683" s="220"/>
      <c r="N683" s="221"/>
      <c r="O683" s="84"/>
      <c r="P683" s="84"/>
      <c r="Q683" s="84"/>
      <c r="R683" s="84"/>
      <c r="S683" s="84"/>
      <c r="T683" s="85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T683" s="17" t="s">
        <v>124</v>
      </c>
      <c r="AU683" s="17" t="s">
        <v>111</v>
      </c>
    </row>
    <row r="684" s="12" customFormat="1" ht="22.8" customHeight="1">
      <c r="A684" s="12"/>
      <c r="B684" s="188"/>
      <c r="C684" s="189"/>
      <c r="D684" s="190" t="s">
        <v>69</v>
      </c>
      <c r="E684" s="202" t="s">
        <v>1217</v>
      </c>
      <c r="F684" s="202" t="s">
        <v>1218</v>
      </c>
      <c r="G684" s="189"/>
      <c r="H684" s="189"/>
      <c r="I684" s="192"/>
      <c r="J684" s="203">
        <f>BK684</f>
        <v>0</v>
      </c>
      <c r="K684" s="189"/>
      <c r="L684" s="194"/>
      <c r="M684" s="195"/>
      <c r="N684" s="196"/>
      <c r="O684" s="196"/>
      <c r="P684" s="197">
        <f>SUM(P685:P736)</f>
        <v>0</v>
      </c>
      <c r="Q684" s="196"/>
      <c r="R684" s="197">
        <f>SUM(R685:R736)</f>
        <v>0.63053300000000001</v>
      </c>
      <c r="S684" s="196"/>
      <c r="T684" s="198">
        <f>SUM(T685:T736)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199" t="s">
        <v>111</v>
      </c>
      <c r="AT684" s="200" t="s">
        <v>69</v>
      </c>
      <c r="AU684" s="200" t="s">
        <v>78</v>
      </c>
      <c r="AY684" s="199" t="s">
        <v>112</v>
      </c>
      <c r="BK684" s="201">
        <f>SUM(BK685:BK736)</f>
        <v>0</v>
      </c>
    </row>
    <row r="685" s="2" customFormat="1" ht="16.5" customHeight="1">
      <c r="A685" s="38"/>
      <c r="B685" s="39"/>
      <c r="C685" s="204" t="s">
        <v>1219</v>
      </c>
      <c r="D685" s="204" t="s">
        <v>115</v>
      </c>
      <c r="E685" s="205" t="s">
        <v>1220</v>
      </c>
      <c r="F685" s="206" t="s">
        <v>1221</v>
      </c>
      <c r="G685" s="207" t="s">
        <v>229</v>
      </c>
      <c r="H685" s="208">
        <v>24.82</v>
      </c>
      <c r="I685" s="209"/>
      <c r="J685" s="210">
        <f>ROUND(I685*H685,2)</f>
        <v>0</v>
      </c>
      <c r="K685" s="206" t="s">
        <v>119</v>
      </c>
      <c r="L685" s="44"/>
      <c r="M685" s="211" t="s">
        <v>19</v>
      </c>
      <c r="N685" s="212" t="s">
        <v>42</v>
      </c>
      <c r="O685" s="84"/>
      <c r="P685" s="213">
        <f>O685*H685</f>
        <v>0</v>
      </c>
      <c r="Q685" s="213">
        <v>0</v>
      </c>
      <c r="R685" s="213">
        <f>Q685*H685</f>
        <v>0</v>
      </c>
      <c r="S685" s="213">
        <v>0</v>
      </c>
      <c r="T685" s="214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15" t="s">
        <v>120</v>
      </c>
      <c r="AT685" s="215" t="s">
        <v>115</v>
      </c>
      <c r="AU685" s="215" t="s">
        <v>111</v>
      </c>
      <c r="AY685" s="17" t="s">
        <v>112</v>
      </c>
      <c r="BE685" s="216">
        <f>IF(N685="základní",J685,0)</f>
        <v>0</v>
      </c>
      <c r="BF685" s="216">
        <f>IF(N685="snížená",J685,0)</f>
        <v>0</v>
      </c>
      <c r="BG685" s="216">
        <f>IF(N685="zákl. přenesená",J685,0)</f>
        <v>0</v>
      </c>
      <c r="BH685" s="216">
        <f>IF(N685="sníž. přenesená",J685,0)</f>
        <v>0</v>
      </c>
      <c r="BI685" s="216">
        <f>IF(N685="nulová",J685,0)</f>
        <v>0</v>
      </c>
      <c r="BJ685" s="17" t="s">
        <v>111</v>
      </c>
      <c r="BK685" s="216">
        <f>ROUND(I685*H685,2)</f>
        <v>0</v>
      </c>
      <c r="BL685" s="17" t="s">
        <v>120</v>
      </c>
      <c r="BM685" s="215" t="s">
        <v>1222</v>
      </c>
    </row>
    <row r="686" s="2" customFormat="1">
      <c r="A686" s="38"/>
      <c r="B686" s="39"/>
      <c r="C686" s="40"/>
      <c r="D686" s="217" t="s">
        <v>122</v>
      </c>
      <c r="E686" s="40"/>
      <c r="F686" s="218" t="s">
        <v>1223</v>
      </c>
      <c r="G686" s="40"/>
      <c r="H686" s="40"/>
      <c r="I686" s="219"/>
      <c r="J686" s="40"/>
      <c r="K686" s="40"/>
      <c r="L686" s="44"/>
      <c r="M686" s="220"/>
      <c r="N686" s="221"/>
      <c r="O686" s="84"/>
      <c r="P686" s="84"/>
      <c r="Q686" s="84"/>
      <c r="R686" s="84"/>
      <c r="S686" s="84"/>
      <c r="T686" s="85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122</v>
      </c>
      <c r="AU686" s="17" t="s">
        <v>111</v>
      </c>
    </row>
    <row r="687" s="2" customFormat="1">
      <c r="A687" s="38"/>
      <c r="B687" s="39"/>
      <c r="C687" s="40"/>
      <c r="D687" s="222" t="s">
        <v>124</v>
      </c>
      <c r="E687" s="40"/>
      <c r="F687" s="223" t="s">
        <v>1224</v>
      </c>
      <c r="G687" s="40"/>
      <c r="H687" s="40"/>
      <c r="I687" s="219"/>
      <c r="J687" s="40"/>
      <c r="K687" s="40"/>
      <c r="L687" s="44"/>
      <c r="M687" s="220"/>
      <c r="N687" s="221"/>
      <c r="O687" s="84"/>
      <c r="P687" s="84"/>
      <c r="Q687" s="84"/>
      <c r="R687" s="84"/>
      <c r="S687" s="84"/>
      <c r="T687" s="85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T687" s="17" t="s">
        <v>124</v>
      </c>
      <c r="AU687" s="17" t="s">
        <v>111</v>
      </c>
    </row>
    <row r="688" s="13" customFormat="1">
      <c r="A688" s="13"/>
      <c r="B688" s="238"/>
      <c r="C688" s="239"/>
      <c r="D688" s="217" t="s">
        <v>218</v>
      </c>
      <c r="E688" s="248" t="s">
        <v>19</v>
      </c>
      <c r="F688" s="240" t="s">
        <v>1225</v>
      </c>
      <c r="G688" s="239"/>
      <c r="H688" s="241">
        <v>6.125</v>
      </c>
      <c r="I688" s="242"/>
      <c r="J688" s="239"/>
      <c r="K688" s="239"/>
      <c r="L688" s="243"/>
      <c r="M688" s="244"/>
      <c r="N688" s="245"/>
      <c r="O688" s="245"/>
      <c r="P688" s="245"/>
      <c r="Q688" s="245"/>
      <c r="R688" s="245"/>
      <c r="S688" s="245"/>
      <c r="T688" s="24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7" t="s">
        <v>218</v>
      </c>
      <c r="AU688" s="247" t="s">
        <v>111</v>
      </c>
      <c r="AV688" s="13" t="s">
        <v>111</v>
      </c>
      <c r="AW688" s="13" t="s">
        <v>32</v>
      </c>
      <c r="AX688" s="13" t="s">
        <v>70</v>
      </c>
      <c r="AY688" s="247" t="s">
        <v>112</v>
      </c>
    </row>
    <row r="689" s="13" customFormat="1">
      <c r="A689" s="13"/>
      <c r="B689" s="238"/>
      <c r="C689" s="239"/>
      <c r="D689" s="217" t="s">
        <v>218</v>
      </c>
      <c r="E689" s="248" t="s">
        <v>19</v>
      </c>
      <c r="F689" s="240" t="s">
        <v>1226</v>
      </c>
      <c r="G689" s="239"/>
      <c r="H689" s="241">
        <v>16.640000000000001</v>
      </c>
      <c r="I689" s="242"/>
      <c r="J689" s="239"/>
      <c r="K689" s="239"/>
      <c r="L689" s="243"/>
      <c r="M689" s="244"/>
      <c r="N689" s="245"/>
      <c r="O689" s="245"/>
      <c r="P689" s="245"/>
      <c r="Q689" s="245"/>
      <c r="R689" s="245"/>
      <c r="S689" s="245"/>
      <c r="T689" s="24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7" t="s">
        <v>218</v>
      </c>
      <c r="AU689" s="247" t="s">
        <v>111</v>
      </c>
      <c r="AV689" s="13" t="s">
        <v>111</v>
      </c>
      <c r="AW689" s="13" t="s">
        <v>32</v>
      </c>
      <c r="AX689" s="13" t="s">
        <v>70</v>
      </c>
      <c r="AY689" s="247" t="s">
        <v>112</v>
      </c>
    </row>
    <row r="690" s="13" customFormat="1">
      <c r="A690" s="13"/>
      <c r="B690" s="238"/>
      <c r="C690" s="239"/>
      <c r="D690" s="217" t="s">
        <v>218</v>
      </c>
      <c r="E690" s="248" t="s">
        <v>19</v>
      </c>
      <c r="F690" s="240" t="s">
        <v>1227</v>
      </c>
      <c r="G690" s="239"/>
      <c r="H690" s="241">
        <v>2.0550000000000002</v>
      </c>
      <c r="I690" s="242"/>
      <c r="J690" s="239"/>
      <c r="K690" s="239"/>
      <c r="L690" s="243"/>
      <c r="M690" s="244"/>
      <c r="N690" s="245"/>
      <c r="O690" s="245"/>
      <c r="P690" s="245"/>
      <c r="Q690" s="245"/>
      <c r="R690" s="245"/>
      <c r="S690" s="245"/>
      <c r="T690" s="24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7" t="s">
        <v>218</v>
      </c>
      <c r="AU690" s="247" t="s">
        <v>111</v>
      </c>
      <c r="AV690" s="13" t="s">
        <v>111</v>
      </c>
      <c r="AW690" s="13" t="s">
        <v>32</v>
      </c>
      <c r="AX690" s="13" t="s">
        <v>70</v>
      </c>
      <c r="AY690" s="247" t="s">
        <v>112</v>
      </c>
    </row>
    <row r="691" s="14" customFormat="1">
      <c r="A691" s="14"/>
      <c r="B691" s="249"/>
      <c r="C691" s="250"/>
      <c r="D691" s="217" t="s">
        <v>218</v>
      </c>
      <c r="E691" s="251" t="s">
        <v>19</v>
      </c>
      <c r="F691" s="252" t="s">
        <v>459</v>
      </c>
      <c r="G691" s="250"/>
      <c r="H691" s="253">
        <v>24.82</v>
      </c>
      <c r="I691" s="254"/>
      <c r="J691" s="250"/>
      <c r="K691" s="250"/>
      <c r="L691" s="255"/>
      <c r="M691" s="256"/>
      <c r="N691" s="257"/>
      <c r="O691" s="257"/>
      <c r="P691" s="257"/>
      <c r="Q691" s="257"/>
      <c r="R691" s="257"/>
      <c r="S691" s="257"/>
      <c r="T691" s="258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9" t="s">
        <v>218</v>
      </c>
      <c r="AU691" s="259" t="s">
        <v>111</v>
      </c>
      <c r="AV691" s="14" t="s">
        <v>137</v>
      </c>
      <c r="AW691" s="14" t="s">
        <v>32</v>
      </c>
      <c r="AX691" s="14" t="s">
        <v>78</v>
      </c>
      <c r="AY691" s="259" t="s">
        <v>112</v>
      </c>
    </row>
    <row r="692" s="2" customFormat="1" ht="16.5" customHeight="1">
      <c r="A692" s="38"/>
      <c r="B692" s="39"/>
      <c r="C692" s="204" t="s">
        <v>1228</v>
      </c>
      <c r="D692" s="204" t="s">
        <v>115</v>
      </c>
      <c r="E692" s="205" t="s">
        <v>1229</v>
      </c>
      <c r="F692" s="206" t="s">
        <v>1230</v>
      </c>
      <c r="G692" s="207" t="s">
        <v>229</v>
      </c>
      <c r="H692" s="208">
        <v>24.82</v>
      </c>
      <c r="I692" s="209"/>
      <c r="J692" s="210">
        <f>ROUND(I692*H692,2)</f>
        <v>0</v>
      </c>
      <c r="K692" s="206" t="s">
        <v>119</v>
      </c>
      <c r="L692" s="44"/>
      <c r="M692" s="211" t="s">
        <v>19</v>
      </c>
      <c r="N692" s="212" t="s">
        <v>42</v>
      </c>
      <c r="O692" s="84"/>
      <c r="P692" s="213">
        <f>O692*H692</f>
        <v>0</v>
      </c>
      <c r="Q692" s="213">
        <v>0.00029999999999999997</v>
      </c>
      <c r="R692" s="213">
        <f>Q692*H692</f>
        <v>0.0074459999999999995</v>
      </c>
      <c r="S692" s="213">
        <v>0</v>
      </c>
      <c r="T692" s="214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15" t="s">
        <v>120</v>
      </c>
      <c r="AT692" s="215" t="s">
        <v>115</v>
      </c>
      <c r="AU692" s="215" t="s">
        <v>111</v>
      </c>
      <c r="AY692" s="17" t="s">
        <v>112</v>
      </c>
      <c r="BE692" s="216">
        <f>IF(N692="základní",J692,0)</f>
        <v>0</v>
      </c>
      <c r="BF692" s="216">
        <f>IF(N692="snížená",J692,0)</f>
        <v>0</v>
      </c>
      <c r="BG692" s="216">
        <f>IF(N692="zákl. přenesená",J692,0)</f>
        <v>0</v>
      </c>
      <c r="BH692" s="216">
        <f>IF(N692="sníž. přenesená",J692,0)</f>
        <v>0</v>
      </c>
      <c r="BI692" s="216">
        <f>IF(N692="nulová",J692,0)</f>
        <v>0</v>
      </c>
      <c r="BJ692" s="17" t="s">
        <v>111</v>
      </c>
      <c r="BK692" s="216">
        <f>ROUND(I692*H692,2)</f>
        <v>0</v>
      </c>
      <c r="BL692" s="17" t="s">
        <v>120</v>
      </c>
      <c r="BM692" s="215" t="s">
        <v>1231</v>
      </c>
    </row>
    <row r="693" s="2" customFormat="1">
      <c r="A693" s="38"/>
      <c r="B693" s="39"/>
      <c r="C693" s="40"/>
      <c r="D693" s="217" t="s">
        <v>122</v>
      </c>
      <c r="E693" s="40"/>
      <c r="F693" s="218" t="s">
        <v>1232</v>
      </c>
      <c r="G693" s="40"/>
      <c r="H693" s="40"/>
      <c r="I693" s="219"/>
      <c r="J693" s="40"/>
      <c r="K693" s="40"/>
      <c r="L693" s="44"/>
      <c r="M693" s="220"/>
      <c r="N693" s="221"/>
      <c r="O693" s="84"/>
      <c r="P693" s="84"/>
      <c r="Q693" s="84"/>
      <c r="R693" s="84"/>
      <c r="S693" s="84"/>
      <c r="T693" s="85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17" t="s">
        <v>122</v>
      </c>
      <c r="AU693" s="17" t="s">
        <v>111</v>
      </c>
    </row>
    <row r="694" s="2" customFormat="1">
      <c r="A694" s="38"/>
      <c r="B694" s="39"/>
      <c r="C694" s="40"/>
      <c r="D694" s="222" t="s">
        <v>124</v>
      </c>
      <c r="E694" s="40"/>
      <c r="F694" s="223" t="s">
        <v>1233</v>
      </c>
      <c r="G694" s="40"/>
      <c r="H694" s="40"/>
      <c r="I694" s="219"/>
      <c r="J694" s="40"/>
      <c r="K694" s="40"/>
      <c r="L694" s="44"/>
      <c r="M694" s="220"/>
      <c r="N694" s="221"/>
      <c r="O694" s="84"/>
      <c r="P694" s="84"/>
      <c r="Q694" s="84"/>
      <c r="R694" s="84"/>
      <c r="S694" s="84"/>
      <c r="T694" s="85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17" t="s">
        <v>124</v>
      </c>
      <c r="AU694" s="17" t="s">
        <v>111</v>
      </c>
    </row>
    <row r="695" s="2" customFormat="1" ht="16.5" customHeight="1">
      <c r="A695" s="38"/>
      <c r="B695" s="39"/>
      <c r="C695" s="204" t="s">
        <v>1234</v>
      </c>
      <c r="D695" s="204" t="s">
        <v>115</v>
      </c>
      <c r="E695" s="205" t="s">
        <v>1235</v>
      </c>
      <c r="F695" s="206" t="s">
        <v>1236</v>
      </c>
      <c r="G695" s="207" t="s">
        <v>229</v>
      </c>
      <c r="H695" s="208">
        <v>22.765000000000001</v>
      </c>
      <c r="I695" s="209"/>
      <c r="J695" s="210">
        <f>ROUND(I695*H695,2)</f>
        <v>0</v>
      </c>
      <c r="K695" s="206" t="s">
        <v>119</v>
      </c>
      <c r="L695" s="44"/>
      <c r="M695" s="211" t="s">
        <v>19</v>
      </c>
      <c r="N695" s="212" t="s">
        <v>42</v>
      </c>
      <c r="O695" s="84"/>
      <c r="P695" s="213">
        <f>O695*H695</f>
        <v>0</v>
      </c>
      <c r="Q695" s="213">
        <v>0.0015</v>
      </c>
      <c r="R695" s="213">
        <f>Q695*H695</f>
        <v>0.034147500000000004</v>
      </c>
      <c r="S695" s="213">
        <v>0</v>
      </c>
      <c r="T695" s="214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15" t="s">
        <v>120</v>
      </c>
      <c r="AT695" s="215" t="s">
        <v>115</v>
      </c>
      <c r="AU695" s="215" t="s">
        <v>111</v>
      </c>
      <c r="AY695" s="17" t="s">
        <v>112</v>
      </c>
      <c r="BE695" s="216">
        <f>IF(N695="základní",J695,0)</f>
        <v>0</v>
      </c>
      <c r="BF695" s="216">
        <f>IF(N695="snížená",J695,0)</f>
        <v>0</v>
      </c>
      <c r="BG695" s="216">
        <f>IF(N695="zákl. přenesená",J695,0)</f>
        <v>0</v>
      </c>
      <c r="BH695" s="216">
        <f>IF(N695="sníž. přenesená",J695,0)</f>
        <v>0</v>
      </c>
      <c r="BI695" s="216">
        <f>IF(N695="nulová",J695,0)</f>
        <v>0</v>
      </c>
      <c r="BJ695" s="17" t="s">
        <v>111</v>
      </c>
      <c r="BK695" s="216">
        <f>ROUND(I695*H695,2)</f>
        <v>0</v>
      </c>
      <c r="BL695" s="17" t="s">
        <v>120</v>
      </c>
      <c r="BM695" s="215" t="s">
        <v>1237</v>
      </c>
    </row>
    <row r="696" s="2" customFormat="1">
      <c r="A696" s="38"/>
      <c r="B696" s="39"/>
      <c r="C696" s="40"/>
      <c r="D696" s="217" t="s">
        <v>122</v>
      </c>
      <c r="E696" s="40"/>
      <c r="F696" s="218" t="s">
        <v>1238</v>
      </c>
      <c r="G696" s="40"/>
      <c r="H696" s="40"/>
      <c r="I696" s="219"/>
      <c r="J696" s="40"/>
      <c r="K696" s="40"/>
      <c r="L696" s="44"/>
      <c r="M696" s="220"/>
      <c r="N696" s="221"/>
      <c r="O696" s="84"/>
      <c r="P696" s="84"/>
      <c r="Q696" s="84"/>
      <c r="R696" s="84"/>
      <c r="S696" s="84"/>
      <c r="T696" s="85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T696" s="17" t="s">
        <v>122</v>
      </c>
      <c r="AU696" s="17" t="s">
        <v>111</v>
      </c>
    </row>
    <row r="697" s="2" customFormat="1">
      <c r="A697" s="38"/>
      <c r="B697" s="39"/>
      <c r="C697" s="40"/>
      <c r="D697" s="222" t="s">
        <v>124</v>
      </c>
      <c r="E697" s="40"/>
      <c r="F697" s="223" t="s">
        <v>1239</v>
      </c>
      <c r="G697" s="40"/>
      <c r="H697" s="40"/>
      <c r="I697" s="219"/>
      <c r="J697" s="40"/>
      <c r="K697" s="40"/>
      <c r="L697" s="44"/>
      <c r="M697" s="220"/>
      <c r="N697" s="221"/>
      <c r="O697" s="84"/>
      <c r="P697" s="84"/>
      <c r="Q697" s="84"/>
      <c r="R697" s="84"/>
      <c r="S697" s="84"/>
      <c r="T697" s="85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T697" s="17" t="s">
        <v>124</v>
      </c>
      <c r="AU697" s="17" t="s">
        <v>111</v>
      </c>
    </row>
    <row r="698" s="13" customFormat="1">
      <c r="A698" s="13"/>
      <c r="B698" s="238"/>
      <c r="C698" s="239"/>
      <c r="D698" s="217" t="s">
        <v>218</v>
      </c>
      <c r="E698" s="248" t="s">
        <v>19</v>
      </c>
      <c r="F698" s="240" t="s">
        <v>1225</v>
      </c>
      <c r="G698" s="239"/>
      <c r="H698" s="241">
        <v>6.125</v>
      </c>
      <c r="I698" s="242"/>
      <c r="J698" s="239"/>
      <c r="K698" s="239"/>
      <c r="L698" s="243"/>
      <c r="M698" s="244"/>
      <c r="N698" s="245"/>
      <c r="O698" s="245"/>
      <c r="P698" s="245"/>
      <c r="Q698" s="245"/>
      <c r="R698" s="245"/>
      <c r="S698" s="245"/>
      <c r="T698" s="24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7" t="s">
        <v>218</v>
      </c>
      <c r="AU698" s="247" t="s">
        <v>111</v>
      </c>
      <c r="AV698" s="13" t="s">
        <v>111</v>
      </c>
      <c r="AW698" s="13" t="s">
        <v>32</v>
      </c>
      <c r="AX698" s="13" t="s">
        <v>70</v>
      </c>
      <c r="AY698" s="247" t="s">
        <v>112</v>
      </c>
    </row>
    <row r="699" s="13" customFormat="1">
      <c r="A699" s="13"/>
      <c r="B699" s="238"/>
      <c r="C699" s="239"/>
      <c r="D699" s="217" t="s">
        <v>218</v>
      </c>
      <c r="E699" s="248" t="s">
        <v>19</v>
      </c>
      <c r="F699" s="240" t="s">
        <v>1226</v>
      </c>
      <c r="G699" s="239"/>
      <c r="H699" s="241">
        <v>16.640000000000001</v>
      </c>
      <c r="I699" s="242"/>
      <c r="J699" s="239"/>
      <c r="K699" s="239"/>
      <c r="L699" s="243"/>
      <c r="M699" s="244"/>
      <c r="N699" s="245"/>
      <c r="O699" s="245"/>
      <c r="P699" s="245"/>
      <c r="Q699" s="245"/>
      <c r="R699" s="245"/>
      <c r="S699" s="245"/>
      <c r="T699" s="246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7" t="s">
        <v>218</v>
      </c>
      <c r="AU699" s="247" t="s">
        <v>111</v>
      </c>
      <c r="AV699" s="13" t="s">
        <v>111</v>
      </c>
      <c r="AW699" s="13" t="s">
        <v>32</v>
      </c>
      <c r="AX699" s="13" t="s">
        <v>70</v>
      </c>
      <c r="AY699" s="247" t="s">
        <v>112</v>
      </c>
    </row>
    <row r="700" s="14" customFormat="1">
      <c r="A700" s="14"/>
      <c r="B700" s="249"/>
      <c r="C700" s="250"/>
      <c r="D700" s="217" t="s">
        <v>218</v>
      </c>
      <c r="E700" s="251" t="s">
        <v>19</v>
      </c>
      <c r="F700" s="252" t="s">
        <v>459</v>
      </c>
      <c r="G700" s="250"/>
      <c r="H700" s="253">
        <v>22.765000000000001</v>
      </c>
      <c r="I700" s="254"/>
      <c r="J700" s="250"/>
      <c r="K700" s="250"/>
      <c r="L700" s="255"/>
      <c r="M700" s="256"/>
      <c r="N700" s="257"/>
      <c r="O700" s="257"/>
      <c r="P700" s="257"/>
      <c r="Q700" s="257"/>
      <c r="R700" s="257"/>
      <c r="S700" s="257"/>
      <c r="T700" s="258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9" t="s">
        <v>218</v>
      </c>
      <c r="AU700" s="259" t="s">
        <v>111</v>
      </c>
      <c r="AV700" s="14" t="s">
        <v>137</v>
      </c>
      <c r="AW700" s="14" t="s">
        <v>32</v>
      </c>
      <c r="AX700" s="14" t="s">
        <v>78</v>
      </c>
      <c r="AY700" s="259" t="s">
        <v>112</v>
      </c>
    </row>
    <row r="701" s="2" customFormat="1" ht="16.5" customHeight="1">
      <c r="A701" s="38"/>
      <c r="B701" s="39"/>
      <c r="C701" s="204" t="s">
        <v>1240</v>
      </c>
      <c r="D701" s="204" t="s">
        <v>115</v>
      </c>
      <c r="E701" s="205" t="s">
        <v>1241</v>
      </c>
      <c r="F701" s="206" t="s">
        <v>1242</v>
      </c>
      <c r="G701" s="207" t="s">
        <v>229</v>
      </c>
      <c r="H701" s="208">
        <v>24.82</v>
      </c>
      <c r="I701" s="209"/>
      <c r="J701" s="210">
        <f>ROUND(I701*H701,2)</f>
        <v>0</v>
      </c>
      <c r="K701" s="206" t="s">
        <v>119</v>
      </c>
      <c r="L701" s="44"/>
      <c r="M701" s="211" t="s">
        <v>19</v>
      </c>
      <c r="N701" s="212" t="s">
        <v>42</v>
      </c>
      <c r="O701" s="84"/>
      <c r="P701" s="213">
        <f>O701*H701</f>
        <v>0</v>
      </c>
      <c r="Q701" s="213">
        <v>0.0044999999999999997</v>
      </c>
      <c r="R701" s="213">
        <f>Q701*H701</f>
        <v>0.11169</v>
      </c>
      <c r="S701" s="213">
        <v>0</v>
      </c>
      <c r="T701" s="214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15" t="s">
        <v>120</v>
      </c>
      <c r="AT701" s="215" t="s">
        <v>115</v>
      </c>
      <c r="AU701" s="215" t="s">
        <v>111</v>
      </c>
      <c r="AY701" s="17" t="s">
        <v>112</v>
      </c>
      <c r="BE701" s="216">
        <f>IF(N701="základní",J701,0)</f>
        <v>0</v>
      </c>
      <c r="BF701" s="216">
        <f>IF(N701="snížená",J701,0)</f>
        <v>0</v>
      </c>
      <c r="BG701" s="216">
        <f>IF(N701="zákl. přenesená",J701,0)</f>
        <v>0</v>
      </c>
      <c r="BH701" s="216">
        <f>IF(N701="sníž. přenesená",J701,0)</f>
        <v>0</v>
      </c>
      <c r="BI701" s="216">
        <f>IF(N701="nulová",J701,0)</f>
        <v>0</v>
      </c>
      <c r="BJ701" s="17" t="s">
        <v>111</v>
      </c>
      <c r="BK701" s="216">
        <f>ROUND(I701*H701,2)</f>
        <v>0</v>
      </c>
      <c r="BL701" s="17" t="s">
        <v>120</v>
      </c>
      <c r="BM701" s="215" t="s">
        <v>1243</v>
      </c>
    </row>
    <row r="702" s="2" customFormat="1">
      <c r="A702" s="38"/>
      <c r="B702" s="39"/>
      <c r="C702" s="40"/>
      <c r="D702" s="217" t="s">
        <v>122</v>
      </c>
      <c r="E702" s="40"/>
      <c r="F702" s="218" t="s">
        <v>1244</v>
      </c>
      <c r="G702" s="40"/>
      <c r="H702" s="40"/>
      <c r="I702" s="219"/>
      <c r="J702" s="40"/>
      <c r="K702" s="40"/>
      <c r="L702" s="44"/>
      <c r="M702" s="220"/>
      <c r="N702" s="221"/>
      <c r="O702" s="84"/>
      <c r="P702" s="84"/>
      <c r="Q702" s="84"/>
      <c r="R702" s="84"/>
      <c r="S702" s="84"/>
      <c r="T702" s="85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T702" s="17" t="s">
        <v>122</v>
      </c>
      <c r="AU702" s="17" t="s">
        <v>111</v>
      </c>
    </row>
    <row r="703" s="2" customFormat="1">
      <c r="A703" s="38"/>
      <c r="B703" s="39"/>
      <c r="C703" s="40"/>
      <c r="D703" s="222" t="s">
        <v>124</v>
      </c>
      <c r="E703" s="40"/>
      <c r="F703" s="223" t="s">
        <v>1245</v>
      </c>
      <c r="G703" s="40"/>
      <c r="H703" s="40"/>
      <c r="I703" s="219"/>
      <c r="J703" s="40"/>
      <c r="K703" s="40"/>
      <c r="L703" s="44"/>
      <c r="M703" s="220"/>
      <c r="N703" s="221"/>
      <c r="O703" s="84"/>
      <c r="P703" s="84"/>
      <c r="Q703" s="84"/>
      <c r="R703" s="84"/>
      <c r="S703" s="84"/>
      <c r="T703" s="85"/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T703" s="17" t="s">
        <v>124</v>
      </c>
      <c r="AU703" s="17" t="s">
        <v>111</v>
      </c>
    </row>
    <row r="704" s="2" customFormat="1" ht="16.5" customHeight="1">
      <c r="A704" s="38"/>
      <c r="B704" s="39"/>
      <c r="C704" s="204" t="s">
        <v>1246</v>
      </c>
      <c r="D704" s="204" t="s">
        <v>115</v>
      </c>
      <c r="E704" s="205" t="s">
        <v>1247</v>
      </c>
      <c r="F704" s="206" t="s">
        <v>1248</v>
      </c>
      <c r="G704" s="207" t="s">
        <v>252</v>
      </c>
      <c r="H704" s="208">
        <v>18.535</v>
      </c>
      <c r="I704" s="209"/>
      <c r="J704" s="210">
        <f>ROUND(I704*H704,2)</f>
        <v>0</v>
      </c>
      <c r="K704" s="206" t="s">
        <v>119</v>
      </c>
      <c r="L704" s="44"/>
      <c r="M704" s="211" t="s">
        <v>19</v>
      </c>
      <c r="N704" s="212" t="s">
        <v>42</v>
      </c>
      <c r="O704" s="84"/>
      <c r="P704" s="213">
        <f>O704*H704</f>
        <v>0</v>
      </c>
      <c r="Q704" s="213">
        <v>0.00020000000000000001</v>
      </c>
      <c r="R704" s="213">
        <f>Q704*H704</f>
        <v>0.0037070000000000002</v>
      </c>
      <c r="S704" s="213">
        <v>0</v>
      </c>
      <c r="T704" s="214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15" t="s">
        <v>120</v>
      </c>
      <c r="AT704" s="215" t="s">
        <v>115</v>
      </c>
      <c r="AU704" s="215" t="s">
        <v>111</v>
      </c>
      <c r="AY704" s="17" t="s">
        <v>112</v>
      </c>
      <c r="BE704" s="216">
        <f>IF(N704="základní",J704,0)</f>
        <v>0</v>
      </c>
      <c r="BF704" s="216">
        <f>IF(N704="snížená",J704,0)</f>
        <v>0</v>
      </c>
      <c r="BG704" s="216">
        <f>IF(N704="zákl. přenesená",J704,0)</f>
        <v>0</v>
      </c>
      <c r="BH704" s="216">
        <f>IF(N704="sníž. přenesená",J704,0)</f>
        <v>0</v>
      </c>
      <c r="BI704" s="216">
        <f>IF(N704="nulová",J704,0)</f>
        <v>0</v>
      </c>
      <c r="BJ704" s="17" t="s">
        <v>111</v>
      </c>
      <c r="BK704" s="216">
        <f>ROUND(I704*H704,2)</f>
        <v>0</v>
      </c>
      <c r="BL704" s="17" t="s">
        <v>120</v>
      </c>
      <c r="BM704" s="215" t="s">
        <v>1249</v>
      </c>
    </row>
    <row r="705" s="2" customFormat="1">
      <c r="A705" s="38"/>
      <c r="B705" s="39"/>
      <c r="C705" s="40"/>
      <c r="D705" s="217" t="s">
        <v>122</v>
      </c>
      <c r="E705" s="40"/>
      <c r="F705" s="218" t="s">
        <v>1250</v>
      </c>
      <c r="G705" s="40"/>
      <c r="H705" s="40"/>
      <c r="I705" s="219"/>
      <c r="J705" s="40"/>
      <c r="K705" s="40"/>
      <c r="L705" s="44"/>
      <c r="M705" s="220"/>
      <c r="N705" s="221"/>
      <c r="O705" s="84"/>
      <c r="P705" s="84"/>
      <c r="Q705" s="84"/>
      <c r="R705" s="84"/>
      <c r="S705" s="84"/>
      <c r="T705" s="85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122</v>
      </c>
      <c r="AU705" s="17" t="s">
        <v>111</v>
      </c>
    </row>
    <row r="706" s="2" customFormat="1">
      <c r="A706" s="38"/>
      <c r="B706" s="39"/>
      <c r="C706" s="40"/>
      <c r="D706" s="222" t="s">
        <v>124</v>
      </c>
      <c r="E706" s="40"/>
      <c r="F706" s="223" t="s">
        <v>1251</v>
      </c>
      <c r="G706" s="40"/>
      <c r="H706" s="40"/>
      <c r="I706" s="219"/>
      <c r="J706" s="40"/>
      <c r="K706" s="40"/>
      <c r="L706" s="44"/>
      <c r="M706" s="220"/>
      <c r="N706" s="221"/>
      <c r="O706" s="84"/>
      <c r="P706" s="84"/>
      <c r="Q706" s="84"/>
      <c r="R706" s="84"/>
      <c r="S706" s="84"/>
      <c r="T706" s="85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T706" s="17" t="s">
        <v>124</v>
      </c>
      <c r="AU706" s="17" t="s">
        <v>111</v>
      </c>
    </row>
    <row r="707" s="13" customFormat="1">
      <c r="A707" s="13"/>
      <c r="B707" s="238"/>
      <c r="C707" s="239"/>
      <c r="D707" s="217" t="s">
        <v>218</v>
      </c>
      <c r="E707" s="248" t="s">
        <v>19</v>
      </c>
      <c r="F707" s="240" t="s">
        <v>1252</v>
      </c>
      <c r="G707" s="239"/>
      <c r="H707" s="241">
        <v>3</v>
      </c>
      <c r="I707" s="242"/>
      <c r="J707" s="239"/>
      <c r="K707" s="239"/>
      <c r="L707" s="243"/>
      <c r="M707" s="244"/>
      <c r="N707" s="245"/>
      <c r="O707" s="245"/>
      <c r="P707" s="245"/>
      <c r="Q707" s="245"/>
      <c r="R707" s="245"/>
      <c r="S707" s="245"/>
      <c r="T707" s="24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7" t="s">
        <v>218</v>
      </c>
      <c r="AU707" s="247" t="s">
        <v>111</v>
      </c>
      <c r="AV707" s="13" t="s">
        <v>111</v>
      </c>
      <c r="AW707" s="13" t="s">
        <v>32</v>
      </c>
      <c r="AX707" s="13" t="s">
        <v>70</v>
      </c>
      <c r="AY707" s="247" t="s">
        <v>112</v>
      </c>
    </row>
    <row r="708" s="13" customFormat="1">
      <c r="A708" s="13"/>
      <c r="B708" s="238"/>
      <c r="C708" s="239"/>
      <c r="D708" s="217" t="s">
        <v>218</v>
      </c>
      <c r="E708" s="248" t="s">
        <v>19</v>
      </c>
      <c r="F708" s="240" t="s">
        <v>1253</v>
      </c>
      <c r="G708" s="239"/>
      <c r="H708" s="241">
        <v>3.9500000000000002</v>
      </c>
      <c r="I708" s="242"/>
      <c r="J708" s="239"/>
      <c r="K708" s="239"/>
      <c r="L708" s="243"/>
      <c r="M708" s="244"/>
      <c r="N708" s="245"/>
      <c r="O708" s="245"/>
      <c r="P708" s="245"/>
      <c r="Q708" s="245"/>
      <c r="R708" s="245"/>
      <c r="S708" s="245"/>
      <c r="T708" s="24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7" t="s">
        <v>218</v>
      </c>
      <c r="AU708" s="247" t="s">
        <v>111</v>
      </c>
      <c r="AV708" s="13" t="s">
        <v>111</v>
      </c>
      <c r="AW708" s="13" t="s">
        <v>32</v>
      </c>
      <c r="AX708" s="13" t="s">
        <v>70</v>
      </c>
      <c r="AY708" s="247" t="s">
        <v>112</v>
      </c>
    </row>
    <row r="709" s="13" customFormat="1">
      <c r="A709" s="13"/>
      <c r="B709" s="238"/>
      <c r="C709" s="239"/>
      <c r="D709" s="217" t="s">
        <v>218</v>
      </c>
      <c r="E709" s="248" t="s">
        <v>19</v>
      </c>
      <c r="F709" s="240" t="s">
        <v>1254</v>
      </c>
      <c r="G709" s="239"/>
      <c r="H709" s="241">
        <v>8.1600000000000001</v>
      </c>
      <c r="I709" s="242"/>
      <c r="J709" s="239"/>
      <c r="K709" s="239"/>
      <c r="L709" s="243"/>
      <c r="M709" s="244"/>
      <c r="N709" s="245"/>
      <c r="O709" s="245"/>
      <c r="P709" s="245"/>
      <c r="Q709" s="245"/>
      <c r="R709" s="245"/>
      <c r="S709" s="245"/>
      <c r="T709" s="246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7" t="s">
        <v>218</v>
      </c>
      <c r="AU709" s="247" t="s">
        <v>111</v>
      </c>
      <c r="AV709" s="13" t="s">
        <v>111</v>
      </c>
      <c r="AW709" s="13" t="s">
        <v>32</v>
      </c>
      <c r="AX709" s="13" t="s">
        <v>70</v>
      </c>
      <c r="AY709" s="247" t="s">
        <v>112</v>
      </c>
    </row>
    <row r="710" s="13" customFormat="1">
      <c r="A710" s="13"/>
      <c r="B710" s="238"/>
      <c r="C710" s="239"/>
      <c r="D710" s="217" t="s">
        <v>218</v>
      </c>
      <c r="E710" s="248" t="s">
        <v>19</v>
      </c>
      <c r="F710" s="240" t="s">
        <v>1255</v>
      </c>
      <c r="G710" s="239"/>
      <c r="H710" s="241">
        <v>3.4249999999999998</v>
      </c>
      <c r="I710" s="242"/>
      <c r="J710" s="239"/>
      <c r="K710" s="239"/>
      <c r="L710" s="243"/>
      <c r="M710" s="244"/>
      <c r="N710" s="245"/>
      <c r="O710" s="245"/>
      <c r="P710" s="245"/>
      <c r="Q710" s="245"/>
      <c r="R710" s="245"/>
      <c r="S710" s="245"/>
      <c r="T710" s="24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7" t="s">
        <v>218</v>
      </c>
      <c r="AU710" s="247" t="s">
        <v>111</v>
      </c>
      <c r="AV710" s="13" t="s">
        <v>111</v>
      </c>
      <c r="AW710" s="13" t="s">
        <v>32</v>
      </c>
      <c r="AX710" s="13" t="s">
        <v>70</v>
      </c>
      <c r="AY710" s="247" t="s">
        <v>112</v>
      </c>
    </row>
    <row r="711" s="14" customFormat="1">
      <c r="A711" s="14"/>
      <c r="B711" s="249"/>
      <c r="C711" s="250"/>
      <c r="D711" s="217" t="s">
        <v>218</v>
      </c>
      <c r="E711" s="251" t="s">
        <v>19</v>
      </c>
      <c r="F711" s="252" t="s">
        <v>459</v>
      </c>
      <c r="G711" s="250"/>
      <c r="H711" s="253">
        <v>18.535</v>
      </c>
      <c r="I711" s="254"/>
      <c r="J711" s="250"/>
      <c r="K711" s="250"/>
      <c r="L711" s="255"/>
      <c r="M711" s="256"/>
      <c r="N711" s="257"/>
      <c r="O711" s="257"/>
      <c r="P711" s="257"/>
      <c r="Q711" s="257"/>
      <c r="R711" s="257"/>
      <c r="S711" s="257"/>
      <c r="T711" s="258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9" t="s">
        <v>218</v>
      </c>
      <c r="AU711" s="259" t="s">
        <v>111</v>
      </c>
      <c r="AV711" s="14" t="s">
        <v>137</v>
      </c>
      <c r="AW711" s="14" t="s">
        <v>32</v>
      </c>
      <c r="AX711" s="14" t="s">
        <v>78</v>
      </c>
      <c r="AY711" s="259" t="s">
        <v>112</v>
      </c>
    </row>
    <row r="712" s="2" customFormat="1" ht="16.5" customHeight="1">
      <c r="A712" s="38"/>
      <c r="B712" s="39"/>
      <c r="C712" s="224" t="s">
        <v>1256</v>
      </c>
      <c r="D712" s="224" t="s">
        <v>169</v>
      </c>
      <c r="E712" s="225" t="s">
        <v>1257</v>
      </c>
      <c r="F712" s="226" t="s">
        <v>1258</v>
      </c>
      <c r="G712" s="227" t="s">
        <v>252</v>
      </c>
      <c r="H712" s="228">
        <v>20.388999999999999</v>
      </c>
      <c r="I712" s="229"/>
      <c r="J712" s="230">
        <f>ROUND(I712*H712,2)</f>
        <v>0</v>
      </c>
      <c r="K712" s="226" t="s">
        <v>119</v>
      </c>
      <c r="L712" s="231"/>
      <c r="M712" s="232" t="s">
        <v>19</v>
      </c>
      <c r="N712" s="233" t="s">
        <v>42</v>
      </c>
      <c r="O712" s="84"/>
      <c r="P712" s="213">
        <f>O712*H712</f>
        <v>0</v>
      </c>
      <c r="Q712" s="213">
        <v>0.00010000000000000001</v>
      </c>
      <c r="R712" s="213">
        <f>Q712*H712</f>
        <v>0.0020389000000000002</v>
      </c>
      <c r="S712" s="213">
        <v>0</v>
      </c>
      <c r="T712" s="214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15" t="s">
        <v>172</v>
      </c>
      <c r="AT712" s="215" t="s">
        <v>169</v>
      </c>
      <c r="AU712" s="215" t="s">
        <v>111</v>
      </c>
      <c r="AY712" s="17" t="s">
        <v>112</v>
      </c>
      <c r="BE712" s="216">
        <f>IF(N712="základní",J712,0)</f>
        <v>0</v>
      </c>
      <c r="BF712" s="216">
        <f>IF(N712="snížená",J712,0)</f>
        <v>0</v>
      </c>
      <c r="BG712" s="216">
        <f>IF(N712="zákl. přenesená",J712,0)</f>
        <v>0</v>
      </c>
      <c r="BH712" s="216">
        <f>IF(N712="sníž. přenesená",J712,0)</f>
        <v>0</v>
      </c>
      <c r="BI712" s="216">
        <f>IF(N712="nulová",J712,0)</f>
        <v>0</v>
      </c>
      <c r="BJ712" s="17" t="s">
        <v>111</v>
      </c>
      <c r="BK712" s="216">
        <f>ROUND(I712*H712,2)</f>
        <v>0</v>
      </c>
      <c r="BL712" s="17" t="s">
        <v>120</v>
      </c>
      <c r="BM712" s="215" t="s">
        <v>1259</v>
      </c>
    </row>
    <row r="713" s="2" customFormat="1">
      <c r="A713" s="38"/>
      <c r="B713" s="39"/>
      <c r="C713" s="40"/>
      <c r="D713" s="217" t="s">
        <v>122</v>
      </c>
      <c r="E713" s="40"/>
      <c r="F713" s="218" t="s">
        <v>1258</v>
      </c>
      <c r="G713" s="40"/>
      <c r="H713" s="40"/>
      <c r="I713" s="219"/>
      <c r="J713" s="40"/>
      <c r="K713" s="40"/>
      <c r="L713" s="44"/>
      <c r="M713" s="220"/>
      <c r="N713" s="221"/>
      <c r="O713" s="84"/>
      <c r="P713" s="84"/>
      <c r="Q713" s="84"/>
      <c r="R713" s="84"/>
      <c r="S713" s="84"/>
      <c r="T713" s="85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17" t="s">
        <v>122</v>
      </c>
      <c r="AU713" s="17" t="s">
        <v>111</v>
      </c>
    </row>
    <row r="714" s="13" customFormat="1">
      <c r="A714" s="13"/>
      <c r="B714" s="238"/>
      <c r="C714" s="239"/>
      <c r="D714" s="217" t="s">
        <v>218</v>
      </c>
      <c r="E714" s="239"/>
      <c r="F714" s="240" t="s">
        <v>1260</v>
      </c>
      <c r="G714" s="239"/>
      <c r="H714" s="241">
        <v>20.388999999999999</v>
      </c>
      <c r="I714" s="242"/>
      <c r="J714" s="239"/>
      <c r="K714" s="239"/>
      <c r="L714" s="243"/>
      <c r="M714" s="244"/>
      <c r="N714" s="245"/>
      <c r="O714" s="245"/>
      <c r="P714" s="245"/>
      <c r="Q714" s="245"/>
      <c r="R714" s="245"/>
      <c r="S714" s="245"/>
      <c r="T714" s="24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7" t="s">
        <v>218</v>
      </c>
      <c r="AU714" s="247" t="s">
        <v>111</v>
      </c>
      <c r="AV714" s="13" t="s">
        <v>111</v>
      </c>
      <c r="AW714" s="13" t="s">
        <v>4</v>
      </c>
      <c r="AX714" s="13" t="s">
        <v>78</v>
      </c>
      <c r="AY714" s="247" t="s">
        <v>112</v>
      </c>
    </row>
    <row r="715" s="2" customFormat="1" ht="16.5" customHeight="1">
      <c r="A715" s="38"/>
      <c r="B715" s="39"/>
      <c r="C715" s="204" t="s">
        <v>1261</v>
      </c>
      <c r="D715" s="204" t="s">
        <v>115</v>
      </c>
      <c r="E715" s="205" t="s">
        <v>1262</v>
      </c>
      <c r="F715" s="206" t="s">
        <v>1263</v>
      </c>
      <c r="G715" s="207" t="s">
        <v>229</v>
      </c>
      <c r="H715" s="208">
        <v>24.82</v>
      </c>
      <c r="I715" s="209"/>
      <c r="J715" s="210">
        <f>ROUND(I715*H715,2)</f>
        <v>0</v>
      </c>
      <c r="K715" s="206" t="s">
        <v>119</v>
      </c>
      <c r="L715" s="44"/>
      <c r="M715" s="211" t="s">
        <v>19</v>
      </c>
      <c r="N715" s="212" t="s">
        <v>42</v>
      </c>
      <c r="O715" s="84"/>
      <c r="P715" s="213">
        <f>O715*H715</f>
        <v>0</v>
      </c>
      <c r="Q715" s="213">
        <v>0.0060000000000000001</v>
      </c>
      <c r="R715" s="213">
        <f>Q715*H715</f>
        <v>0.14892</v>
      </c>
      <c r="S715" s="213">
        <v>0</v>
      </c>
      <c r="T715" s="214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15" t="s">
        <v>120</v>
      </c>
      <c r="AT715" s="215" t="s">
        <v>115</v>
      </c>
      <c r="AU715" s="215" t="s">
        <v>111</v>
      </c>
      <c r="AY715" s="17" t="s">
        <v>112</v>
      </c>
      <c r="BE715" s="216">
        <f>IF(N715="základní",J715,0)</f>
        <v>0</v>
      </c>
      <c r="BF715" s="216">
        <f>IF(N715="snížená",J715,0)</f>
        <v>0</v>
      </c>
      <c r="BG715" s="216">
        <f>IF(N715="zákl. přenesená",J715,0)</f>
        <v>0</v>
      </c>
      <c r="BH715" s="216">
        <f>IF(N715="sníž. přenesená",J715,0)</f>
        <v>0</v>
      </c>
      <c r="BI715" s="216">
        <f>IF(N715="nulová",J715,0)</f>
        <v>0</v>
      </c>
      <c r="BJ715" s="17" t="s">
        <v>111</v>
      </c>
      <c r="BK715" s="216">
        <f>ROUND(I715*H715,2)</f>
        <v>0</v>
      </c>
      <c r="BL715" s="17" t="s">
        <v>120</v>
      </c>
      <c r="BM715" s="215" t="s">
        <v>1264</v>
      </c>
    </row>
    <row r="716" s="2" customFormat="1">
      <c r="A716" s="38"/>
      <c r="B716" s="39"/>
      <c r="C716" s="40"/>
      <c r="D716" s="217" t="s">
        <v>122</v>
      </c>
      <c r="E716" s="40"/>
      <c r="F716" s="218" t="s">
        <v>1265</v>
      </c>
      <c r="G716" s="40"/>
      <c r="H716" s="40"/>
      <c r="I716" s="219"/>
      <c r="J716" s="40"/>
      <c r="K716" s="40"/>
      <c r="L716" s="44"/>
      <c r="M716" s="220"/>
      <c r="N716" s="221"/>
      <c r="O716" s="84"/>
      <c r="P716" s="84"/>
      <c r="Q716" s="84"/>
      <c r="R716" s="84"/>
      <c r="S716" s="84"/>
      <c r="T716" s="85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T716" s="17" t="s">
        <v>122</v>
      </c>
      <c r="AU716" s="17" t="s">
        <v>111</v>
      </c>
    </row>
    <row r="717" s="2" customFormat="1">
      <c r="A717" s="38"/>
      <c r="B717" s="39"/>
      <c r="C717" s="40"/>
      <c r="D717" s="222" t="s">
        <v>124</v>
      </c>
      <c r="E717" s="40"/>
      <c r="F717" s="223" t="s">
        <v>1266</v>
      </c>
      <c r="G717" s="40"/>
      <c r="H717" s="40"/>
      <c r="I717" s="219"/>
      <c r="J717" s="40"/>
      <c r="K717" s="40"/>
      <c r="L717" s="44"/>
      <c r="M717" s="220"/>
      <c r="N717" s="221"/>
      <c r="O717" s="84"/>
      <c r="P717" s="84"/>
      <c r="Q717" s="84"/>
      <c r="R717" s="84"/>
      <c r="S717" s="84"/>
      <c r="T717" s="85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T717" s="17" t="s">
        <v>124</v>
      </c>
      <c r="AU717" s="17" t="s">
        <v>111</v>
      </c>
    </row>
    <row r="718" s="13" customFormat="1">
      <c r="A718" s="13"/>
      <c r="B718" s="238"/>
      <c r="C718" s="239"/>
      <c r="D718" s="217" t="s">
        <v>218</v>
      </c>
      <c r="E718" s="248" t="s">
        <v>19</v>
      </c>
      <c r="F718" s="240" t="s">
        <v>1225</v>
      </c>
      <c r="G718" s="239"/>
      <c r="H718" s="241">
        <v>6.125</v>
      </c>
      <c r="I718" s="242"/>
      <c r="J718" s="239"/>
      <c r="K718" s="239"/>
      <c r="L718" s="243"/>
      <c r="M718" s="244"/>
      <c r="N718" s="245"/>
      <c r="O718" s="245"/>
      <c r="P718" s="245"/>
      <c r="Q718" s="245"/>
      <c r="R718" s="245"/>
      <c r="S718" s="245"/>
      <c r="T718" s="24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7" t="s">
        <v>218</v>
      </c>
      <c r="AU718" s="247" t="s">
        <v>111</v>
      </c>
      <c r="AV718" s="13" t="s">
        <v>111</v>
      </c>
      <c r="AW718" s="13" t="s">
        <v>32</v>
      </c>
      <c r="AX718" s="13" t="s">
        <v>70</v>
      </c>
      <c r="AY718" s="247" t="s">
        <v>112</v>
      </c>
    </row>
    <row r="719" s="13" customFormat="1">
      <c r="A719" s="13"/>
      <c r="B719" s="238"/>
      <c r="C719" s="239"/>
      <c r="D719" s="217" t="s">
        <v>218</v>
      </c>
      <c r="E719" s="248" t="s">
        <v>19</v>
      </c>
      <c r="F719" s="240" t="s">
        <v>1226</v>
      </c>
      <c r="G719" s="239"/>
      <c r="H719" s="241">
        <v>16.640000000000001</v>
      </c>
      <c r="I719" s="242"/>
      <c r="J719" s="239"/>
      <c r="K719" s="239"/>
      <c r="L719" s="243"/>
      <c r="M719" s="244"/>
      <c r="N719" s="245"/>
      <c r="O719" s="245"/>
      <c r="P719" s="245"/>
      <c r="Q719" s="245"/>
      <c r="R719" s="245"/>
      <c r="S719" s="245"/>
      <c r="T719" s="24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7" t="s">
        <v>218</v>
      </c>
      <c r="AU719" s="247" t="s">
        <v>111</v>
      </c>
      <c r="AV719" s="13" t="s">
        <v>111</v>
      </c>
      <c r="AW719" s="13" t="s">
        <v>32</v>
      </c>
      <c r="AX719" s="13" t="s">
        <v>70</v>
      </c>
      <c r="AY719" s="247" t="s">
        <v>112</v>
      </c>
    </row>
    <row r="720" s="13" customFormat="1">
      <c r="A720" s="13"/>
      <c r="B720" s="238"/>
      <c r="C720" s="239"/>
      <c r="D720" s="217" t="s">
        <v>218</v>
      </c>
      <c r="E720" s="248" t="s">
        <v>19</v>
      </c>
      <c r="F720" s="240" t="s">
        <v>1227</v>
      </c>
      <c r="G720" s="239"/>
      <c r="H720" s="241">
        <v>2.0550000000000002</v>
      </c>
      <c r="I720" s="242"/>
      <c r="J720" s="239"/>
      <c r="K720" s="239"/>
      <c r="L720" s="243"/>
      <c r="M720" s="244"/>
      <c r="N720" s="245"/>
      <c r="O720" s="245"/>
      <c r="P720" s="245"/>
      <c r="Q720" s="245"/>
      <c r="R720" s="245"/>
      <c r="S720" s="245"/>
      <c r="T720" s="24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7" t="s">
        <v>218</v>
      </c>
      <c r="AU720" s="247" t="s">
        <v>111</v>
      </c>
      <c r="AV720" s="13" t="s">
        <v>111</v>
      </c>
      <c r="AW720" s="13" t="s">
        <v>32</v>
      </c>
      <c r="AX720" s="13" t="s">
        <v>70</v>
      </c>
      <c r="AY720" s="247" t="s">
        <v>112</v>
      </c>
    </row>
    <row r="721" s="14" customFormat="1">
      <c r="A721" s="14"/>
      <c r="B721" s="249"/>
      <c r="C721" s="250"/>
      <c r="D721" s="217" t="s">
        <v>218</v>
      </c>
      <c r="E721" s="251" t="s">
        <v>19</v>
      </c>
      <c r="F721" s="252" t="s">
        <v>459</v>
      </c>
      <c r="G721" s="250"/>
      <c r="H721" s="253">
        <v>24.82</v>
      </c>
      <c r="I721" s="254"/>
      <c r="J721" s="250"/>
      <c r="K721" s="250"/>
      <c r="L721" s="255"/>
      <c r="M721" s="256"/>
      <c r="N721" s="257"/>
      <c r="O721" s="257"/>
      <c r="P721" s="257"/>
      <c r="Q721" s="257"/>
      <c r="R721" s="257"/>
      <c r="S721" s="257"/>
      <c r="T721" s="258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9" t="s">
        <v>218</v>
      </c>
      <c r="AU721" s="259" t="s">
        <v>111</v>
      </c>
      <c r="AV721" s="14" t="s">
        <v>137</v>
      </c>
      <c r="AW721" s="14" t="s">
        <v>32</v>
      </c>
      <c r="AX721" s="14" t="s">
        <v>78</v>
      </c>
      <c r="AY721" s="259" t="s">
        <v>112</v>
      </c>
    </row>
    <row r="722" s="2" customFormat="1" ht="16.5" customHeight="1">
      <c r="A722" s="38"/>
      <c r="B722" s="39"/>
      <c r="C722" s="224" t="s">
        <v>1267</v>
      </c>
      <c r="D722" s="224" t="s">
        <v>169</v>
      </c>
      <c r="E722" s="225" t="s">
        <v>1268</v>
      </c>
      <c r="F722" s="226" t="s">
        <v>1269</v>
      </c>
      <c r="G722" s="227" t="s">
        <v>229</v>
      </c>
      <c r="H722" s="228">
        <v>27.302</v>
      </c>
      <c r="I722" s="229"/>
      <c r="J722" s="230">
        <f>ROUND(I722*H722,2)</f>
        <v>0</v>
      </c>
      <c r="K722" s="226" t="s">
        <v>119</v>
      </c>
      <c r="L722" s="231"/>
      <c r="M722" s="232" t="s">
        <v>19</v>
      </c>
      <c r="N722" s="233" t="s">
        <v>42</v>
      </c>
      <c r="O722" s="84"/>
      <c r="P722" s="213">
        <f>O722*H722</f>
        <v>0</v>
      </c>
      <c r="Q722" s="213">
        <v>0.0118</v>
      </c>
      <c r="R722" s="213">
        <f>Q722*H722</f>
        <v>0.32216359999999999</v>
      </c>
      <c r="S722" s="213">
        <v>0</v>
      </c>
      <c r="T722" s="214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15" t="s">
        <v>172</v>
      </c>
      <c r="AT722" s="215" t="s">
        <v>169</v>
      </c>
      <c r="AU722" s="215" t="s">
        <v>111</v>
      </c>
      <c r="AY722" s="17" t="s">
        <v>112</v>
      </c>
      <c r="BE722" s="216">
        <f>IF(N722="základní",J722,0)</f>
        <v>0</v>
      </c>
      <c r="BF722" s="216">
        <f>IF(N722="snížená",J722,0)</f>
        <v>0</v>
      </c>
      <c r="BG722" s="216">
        <f>IF(N722="zákl. přenesená",J722,0)</f>
        <v>0</v>
      </c>
      <c r="BH722" s="216">
        <f>IF(N722="sníž. přenesená",J722,0)</f>
        <v>0</v>
      </c>
      <c r="BI722" s="216">
        <f>IF(N722="nulová",J722,0)</f>
        <v>0</v>
      </c>
      <c r="BJ722" s="17" t="s">
        <v>111</v>
      </c>
      <c r="BK722" s="216">
        <f>ROUND(I722*H722,2)</f>
        <v>0</v>
      </c>
      <c r="BL722" s="17" t="s">
        <v>120</v>
      </c>
      <c r="BM722" s="215" t="s">
        <v>1270</v>
      </c>
    </row>
    <row r="723" s="2" customFormat="1">
      <c r="A723" s="38"/>
      <c r="B723" s="39"/>
      <c r="C723" s="40"/>
      <c r="D723" s="217" t="s">
        <v>122</v>
      </c>
      <c r="E723" s="40"/>
      <c r="F723" s="218" t="s">
        <v>1269</v>
      </c>
      <c r="G723" s="40"/>
      <c r="H723" s="40"/>
      <c r="I723" s="219"/>
      <c r="J723" s="40"/>
      <c r="K723" s="40"/>
      <c r="L723" s="44"/>
      <c r="M723" s="220"/>
      <c r="N723" s="221"/>
      <c r="O723" s="84"/>
      <c r="P723" s="84"/>
      <c r="Q723" s="84"/>
      <c r="R723" s="84"/>
      <c r="S723" s="84"/>
      <c r="T723" s="85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T723" s="17" t="s">
        <v>122</v>
      </c>
      <c r="AU723" s="17" t="s">
        <v>111</v>
      </c>
    </row>
    <row r="724" s="13" customFormat="1">
      <c r="A724" s="13"/>
      <c r="B724" s="238"/>
      <c r="C724" s="239"/>
      <c r="D724" s="217" t="s">
        <v>218</v>
      </c>
      <c r="E724" s="239"/>
      <c r="F724" s="240" t="s">
        <v>1271</v>
      </c>
      <c r="G724" s="239"/>
      <c r="H724" s="241">
        <v>27.302</v>
      </c>
      <c r="I724" s="242"/>
      <c r="J724" s="239"/>
      <c r="K724" s="239"/>
      <c r="L724" s="243"/>
      <c r="M724" s="244"/>
      <c r="N724" s="245"/>
      <c r="O724" s="245"/>
      <c r="P724" s="245"/>
      <c r="Q724" s="245"/>
      <c r="R724" s="245"/>
      <c r="S724" s="245"/>
      <c r="T724" s="24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7" t="s">
        <v>218</v>
      </c>
      <c r="AU724" s="247" t="s">
        <v>111</v>
      </c>
      <c r="AV724" s="13" t="s">
        <v>111</v>
      </c>
      <c r="AW724" s="13" t="s">
        <v>4</v>
      </c>
      <c r="AX724" s="13" t="s">
        <v>78</v>
      </c>
      <c r="AY724" s="247" t="s">
        <v>112</v>
      </c>
    </row>
    <row r="725" s="2" customFormat="1" ht="16.5" customHeight="1">
      <c r="A725" s="38"/>
      <c r="B725" s="39"/>
      <c r="C725" s="204" t="s">
        <v>1272</v>
      </c>
      <c r="D725" s="204" t="s">
        <v>115</v>
      </c>
      <c r="E725" s="205" t="s">
        <v>1273</v>
      </c>
      <c r="F725" s="206" t="s">
        <v>1274</v>
      </c>
      <c r="G725" s="207" t="s">
        <v>252</v>
      </c>
      <c r="H725" s="208">
        <v>14</v>
      </c>
      <c r="I725" s="209"/>
      <c r="J725" s="210">
        <f>ROUND(I725*H725,2)</f>
        <v>0</v>
      </c>
      <c r="K725" s="206" t="s">
        <v>119</v>
      </c>
      <c r="L725" s="44"/>
      <c r="M725" s="211" t="s">
        <v>19</v>
      </c>
      <c r="N725" s="212" t="s">
        <v>42</v>
      </c>
      <c r="O725" s="84"/>
      <c r="P725" s="213">
        <f>O725*H725</f>
        <v>0</v>
      </c>
      <c r="Q725" s="213">
        <v>3.0000000000000001E-05</v>
      </c>
      <c r="R725" s="213">
        <f>Q725*H725</f>
        <v>0.00042000000000000002</v>
      </c>
      <c r="S725" s="213">
        <v>0</v>
      </c>
      <c r="T725" s="214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15" t="s">
        <v>120</v>
      </c>
      <c r="AT725" s="215" t="s">
        <v>115</v>
      </c>
      <c r="AU725" s="215" t="s">
        <v>111</v>
      </c>
      <c r="AY725" s="17" t="s">
        <v>112</v>
      </c>
      <c r="BE725" s="216">
        <f>IF(N725="základní",J725,0)</f>
        <v>0</v>
      </c>
      <c r="BF725" s="216">
        <f>IF(N725="snížená",J725,0)</f>
        <v>0</v>
      </c>
      <c r="BG725" s="216">
        <f>IF(N725="zákl. přenesená",J725,0)</f>
        <v>0</v>
      </c>
      <c r="BH725" s="216">
        <f>IF(N725="sníž. přenesená",J725,0)</f>
        <v>0</v>
      </c>
      <c r="BI725" s="216">
        <f>IF(N725="nulová",J725,0)</f>
        <v>0</v>
      </c>
      <c r="BJ725" s="17" t="s">
        <v>111</v>
      </c>
      <c r="BK725" s="216">
        <f>ROUND(I725*H725,2)</f>
        <v>0</v>
      </c>
      <c r="BL725" s="17" t="s">
        <v>120</v>
      </c>
      <c r="BM725" s="215" t="s">
        <v>1275</v>
      </c>
    </row>
    <row r="726" s="2" customFormat="1">
      <c r="A726" s="38"/>
      <c r="B726" s="39"/>
      <c r="C726" s="40"/>
      <c r="D726" s="217" t="s">
        <v>122</v>
      </c>
      <c r="E726" s="40"/>
      <c r="F726" s="218" t="s">
        <v>1276</v>
      </c>
      <c r="G726" s="40"/>
      <c r="H726" s="40"/>
      <c r="I726" s="219"/>
      <c r="J726" s="40"/>
      <c r="K726" s="40"/>
      <c r="L726" s="44"/>
      <c r="M726" s="220"/>
      <c r="N726" s="221"/>
      <c r="O726" s="84"/>
      <c r="P726" s="84"/>
      <c r="Q726" s="84"/>
      <c r="R726" s="84"/>
      <c r="S726" s="84"/>
      <c r="T726" s="85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T726" s="17" t="s">
        <v>122</v>
      </c>
      <c r="AU726" s="17" t="s">
        <v>111</v>
      </c>
    </row>
    <row r="727" s="2" customFormat="1">
      <c r="A727" s="38"/>
      <c r="B727" s="39"/>
      <c r="C727" s="40"/>
      <c r="D727" s="222" t="s">
        <v>124</v>
      </c>
      <c r="E727" s="40"/>
      <c r="F727" s="223" t="s">
        <v>1277</v>
      </c>
      <c r="G727" s="40"/>
      <c r="H727" s="40"/>
      <c r="I727" s="219"/>
      <c r="J727" s="40"/>
      <c r="K727" s="40"/>
      <c r="L727" s="44"/>
      <c r="M727" s="220"/>
      <c r="N727" s="221"/>
      <c r="O727" s="84"/>
      <c r="P727" s="84"/>
      <c r="Q727" s="84"/>
      <c r="R727" s="84"/>
      <c r="S727" s="84"/>
      <c r="T727" s="85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T727" s="17" t="s">
        <v>124</v>
      </c>
      <c r="AU727" s="17" t="s">
        <v>111</v>
      </c>
    </row>
    <row r="728" s="13" customFormat="1">
      <c r="A728" s="13"/>
      <c r="B728" s="238"/>
      <c r="C728" s="239"/>
      <c r="D728" s="217" t="s">
        <v>218</v>
      </c>
      <c r="E728" s="248" t="s">
        <v>19</v>
      </c>
      <c r="F728" s="240" t="s">
        <v>1278</v>
      </c>
      <c r="G728" s="239"/>
      <c r="H728" s="241">
        <v>6</v>
      </c>
      <c r="I728" s="242"/>
      <c r="J728" s="239"/>
      <c r="K728" s="239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218</v>
      </c>
      <c r="AU728" s="247" t="s">
        <v>111</v>
      </c>
      <c r="AV728" s="13" t="s">
        <v>111</v>
      </c>
      <c r="AW728" s="13" t="s">
        <v>32</v>
      </c>
      <c r="AX728" s="13" t="s">
        <v>70</v>
      </c>
      <c r="AY728" s="247" t="s">
        <v>112</v>
      </c>
    </row>
    <row r="729" s="13" customFormat="1">
      <c r="A729" s="13"/>
      <c r="B729" s="238"/>
      <c r="C729" s="239"/>
      <c r="D729" s="217" t="s">
        <v>218</v>
      </c>
      <c r="E729" s="248" t="s">
        <v>19</v>
      </c>
      <c r="F729" s="240" t="s">
        <v>1279</v>
      </c>
      <c r="G729" s="239"/>
      <c r="H729" s="241">
        <v>8</v>
      </c>
      <c r="I729" s="242"/>
      <c r="J729" s="239"/>
      <c r="K729" s="239"/>
      <c r="L729" s="243"/>
      <c r="M729" s="244"/>
      <c r="N729" s="245"/>
      <c r="O729" s="245"/>
      <c r="P729" s="245"/>
      <c r="Q729" s="245"/>
      <c r="R729" s="245"/>
      <c r="S729" s="245"/>
      <c r="T729" s="24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7" t="s">
        <v>218</v>
      </c>
      <c r="AU729" s="247" t="s">
        <v>111</v>
      </c>
      <c r="AV729" s="13" t="s">
        <v>111</v>
      </c>
      <c r="AW729" s="13" t="s">
        <v>32</v>
      </c>
      <c r="AX729" s="13" t="s">
        <v>70</v>
      </c>
      <c r="AY729" s="247" t="s">
        <v>112</v>
      </c>
    </row>
    <row r="730" s="14" customFormat="1">
      <c r="A730" s="14"/>
      <c r="B730" s="249"/>
      <c r="C730" s="250"/>
      <c r="D730" s="217" t="s">
        <v>218</v>
      </c>
      <c r="E730" s="251" t="s">
        <v>19</v>
      </c>
      <c r="F730" s="252" t="s">
        <v>459</v>
      </c>
      <c r="G730" s="250"/>
      <c r="H730" s="253">
        <v>14</v>
      </c>
      <c r="I730" s="254"/>
      <c r="J730" s="250"/>
      <c r="K730" s="250"/>
      <c r="L730" s="255"/>
      <c r="M730" s="256"/>
      <c r="N730" s="257"/>
      <c r="O730" s="257"/>
      <c r="P730" s="257"/>
      <c r="Q730" s="257"/>
      <c r="R730" s="257"/>
      <c r="S730" s="257"/>
      <c r="T730" s="258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9" t="s">
        <v>218</v>
      </c>
      <c r="AU730" s="259" t="s">
        <v>111</v>
      </c>
      <c r="AV730" s="14" t="s">
        <v>137</v>
      </c>
      <c r="AW730" s="14" t="s">
        <v>32</v>
      </c>
      <c r="AX730" s="14" t="s">
        <v>78</v>
      </c>
      <c r="AY730" s="259" t="s">
        <v>112</v>
      </c>
    </row>
    <row r="731" s="2" customFormat="1" ht="16.5" customHeight="1">
      <c r="A731" s="38"/>
      <c r="B731" s="39"/>
      <c r="C731" s="204" t="s">
        <v>1280</v>
      </c>
      <c r="D731" s="204" t="s">
        <v>115</v>
      </c>
      <c r="E731" s="205" t="s">
        <v>1281</v>
      </c>
      <c r="F731" s="206" t="s">
        <v>1282</v>
      </c>
      <c r="G731" s="207" t="s">
        <v>204</v>
      </c>
      <c r="H731" s="208">
        <v>0.63100000000000001</v>
      </c>
      <c r="I731" s="209"/>
      <c r="J731" s="210">
        <f>ROUND(I731*H731,2)</f>
        <v>0</v>
      </c>
      <c r="K731" s="206" t="s">
        <v>119</v>
      </c>
      <c r="L731" s="44"/>
      <c r="M731" s="211" t="s">
        <v>19</v>
      </c>
      <c r="N731" s="212" t="s">
        <v>42</v>
      </c>
      <c r="O731" s="84"/>
      <c r="P731" s="213">
        <f>O731*H731</f>
        <v>0</v>
      </c>
      <c r="Q731" s="213">
        <v>0</v>
      </c>
      <c r="R731" s="213">
        <f>Q731*H731</f>
        <v>0</v>
      </c>
      <c r="S731" s="213">
        <v>0</v>
      </c>
      <c r="T731" s="214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15" t="s">
        <v>120</v>
      </c>
      <c r="AT731" s="215" t="s">
        <v>115</v>
      </c>
      <c r="AU731" s="215" t="s">
        <v>111</v>
      </c>
      <c r="AY731" s="17" t="s">
        <v>112</v>
      </c>
      <c r="BE731" s="216">
        <f>IF(N731="základní",J731,0)</f>
        <v>0</v>
      </c>
      <c r="BF731" s="216">
        <f>IF(N731="snížená",J731,0)</f>
        <v>0</v>
      </c>
      <c r="BG731" s="216">
        <f>IF(N731="zákl. přenesená",J731,0)</f>
        <v>0</v>
      </c>
      <c r="BH731" s="216">
        <f>IF(N731="sníž. přenesená",J731,0)</f>
        <v>0</v>
      </c>
      <c r="BI731" s="216">
        <f>IF(N731="nulová",J731,0)</f>
        <v>0</v>
      </c>
      <c r="BJ731" s="17" t="s">
        <v>111</v>
      </c>
      <c r="BK731" s="216">
        <f>ROUND(I731*H731,2)</f>
        <v>0</v>
      </c>
      <c r="BL731" s="17" t="s">
        <v>120</v>
      </c>
      <c r="BM731" s="215" t="s">
        <v>1283</v>
      </c>
    </row>
    <row r="732" s="2" customFormat="1">
      <c r="A732" s="38"/>
      <c r="B732" s="39"/>
      <c r="C732" s="40"/>
      <c r="D732" s="217" t="s">
        <v>122</v>
      </c>
      <c r="E732" s="40"/>
      <c r="F732" s="218" t="s">
        <v>1284</v>
      </c>
      <c r="G732" s="40"/>
      <c r="H732" s="40"/>
      <c r="I732" s="219"/>
      <c r="J732" s="40"/>
      <c r="K732" s="40"/>
      <c r="L732" s="44"/>
      <c r="M732" s="220"/>
      <c r="N732" s="221"/>
      <c r="O732" s="84"/>
      <c r="P732" s="84"/>
      <c r="Q732" s="84"/>
      <c r="R732" s="84"/>
      <c r="S732" s="84"/>
      <c r="T732" s="85"/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T732" s="17" t="s">
        <v>122</v>
      </c>
      <c r="AU732" s="17" t="s">
        <v>111</v>
      </c>
    </row>
    <row r="733" s="2" customFormat="1">
      <c r="A733" s="38"/>
      <c r="B733" s="39"/>
      <c r="C733" s="40"/>
      <c r="D733" s="222" t="s">
        <v>124</v>
      </c>
      <c r="E733" s="40"/>
      <c r="F733" s="223" t="s">
        <v>1285</v>
      </c>
      <c r="G733" s="40"/>
      <c r="H733" s="40"/>
      <c r="I733" s="219"/>
      <c r="J733" s="40"/>
      <c r="K733" s="40"/>
      <c r="L733" s="44"/>
      <c r="M733" s="220"/>
      <c r="N733" s="221"/>
      <c r="O733" s="84"/>
      <c r="P733" s="84"/>
      <c r="Q733" s="84"/>
      <c r="R733" s="84"/>
      <c r="S733" s="84"/>
      <c r="T733" s="85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T733" s="17" t="s">
        <v>124</v>
      </c>
      <c r="AU733" s="17" t="s">
        <v>111</v>
      </c>
    </row>
    <row r="734" s="2" customFormat="1" ht="16.5" customHeight="1">
      <c r="A734" s="38"/>
      <c r="B734" s="39"/>
      <c r="C734" s="204" t="s">
        <v>1286</v>
      </c>
      <c r="D734" s="204" t="s">
        <v>115</v>
      </c>
      <c r="E734" s="205" t="s">
        <v>1287</v>
      </c>
      <c r="F734" s="206" t="s">
        <v>1288</v>
      </c>
      <c r="G734" s="207" t="s">
        <v>204</v>
      </c>
      <c r="H734" s="208">
        <v>0.63100000000000001</v>
      </c>
      <c r="I734" s="209"/>
      <c r="J734" s="210">
        <f>ROUND(I734*H734,2)</f>
        <v>0</v>
      </c>
      <c r="K734" s="206" t="s">
        <v>119</v>
      </c>
      <c r="L734" s="44"/>
      <c r="M734" s="211" t="s">
        <v>19</v>
      </c>
      <c r="N734" s="212" t="s">
        <v>42</v>
      </c>
      <c r="O734" s="84"/>
      <c r="P734" s="213">
        <f>O734*H734</f>
        <v>0</v>
      </c>
      <c r="Q734" s="213">
        <v>0</v>
      </c>
      <c r="R734" s="213">
        <f>Q734*H734</f>
        <v>0</v>
      </c>
      <c r="S734" s="213">
        <v>0</v>
      </c>
      <c r="T734" s="214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15" t="s">
        <v>120</v>
      </c>
      <c r="AT734" s="215" t="s">
        <v>115</v>
      </c>
      <c r="AU734" s="215" t="s">
        <v>111</v>
      </c>
      <c r="AY734" s="17" t="s">
        <v>112</v>
      </c>
      <c r="BE734" s="216">
        <f>IF(N734="základní",J734,0)</f>
        <v>0</v>
      </c>
      <c r="BF734" s="216">
        <f>IF(N734="snížená",J734,0)</f>
        <v>0</v>
      </c>
      <c r="BG734" s="216">
        <f>IF(N734="zákl. přenesená",J734,0)</f>
        <v>0</v>
      </c>
      <c r="BH734" s="216">
        <f>IF(N734="sníž. přenesená",J734,0)</f>
        <v>0</v>
      </c>
      <c r="BI734" s="216">
        <f>IF(N734="nulová",J734,0)</f>
        <v>0</v>
      </c>
      <c r="BJ734" s="17" t="s">
        <v>111</v>
      </c>
      <c r="BK734" s="216">
        <f>ROUND(I734*H734,2)</f>
        <v>0</v>
      </c>
      <c r="BL734" s="17" t="s">
        <v>120</v>
      </c>
      <c r="BM734" s="215" t="s">
        <v>1289</v>
      </c>
    </row>
    <row r="735" s="2" customFormat="1">
      <c r="A735" s="38"/>
      <c r="B735" s="39"/>
      <c r="C735" s="40"/>
      <c r="D735" s="217" t="s">
        <v>122</v>
      </c>
      <c r="E735" s="40"/>
      <c r="F735" s="218" t="s">
        <v>1290</v>
      </c>
      <c r="G735" s="40"/>
      <c r="H735" s="40"/>
      <c r="I735" s="219"/>
      <c r="J735" s="40"/>
      <c r="K735" s="40"/>
      <c r="L735" s="44"/>
      <c r="M735" s="220"/>
      <c r="N735" s="221"/>
      <c r="O735" s="84"/>
      <c r="P735" s="84"/>
      <c r="Q735" s="84"/>
      <c r="R735" s="84"/>
      <c r="S735" s="84"/>
      <c r="T735" s="85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T735" s="17" t="s">
        <v>122</v>
      </c>
      <c r="AU735" s="17" t="s">
        <v>111</v>
      </c>
    </row>
    <row r="736" s="2" customFormat="1">
      <c r="A736" s="38"/>
      <c r="B736" s="39"/>
      <c r="C736" s="40"/>
      <c r="D736" s="222" t="s">
        <v>124</v>
      </c>
      <c r="E736" s="40"/>
      <c r="F736" s="223" t="s">
        <v>1291</v>
      </c>
      <c r="G736" s="40"/>
      <c r="H736" s="40"/>
      <c r="I736" s="219"/>
      <c r="J736" s="40"/>
      <c r="K736" s="40"/>
      <c r="L736" s="44"/>
      <c r="M736" s="220"/>
      <c r="N736" s="221"/>
      <c r="O736" s="84"/>
      <c r="P736" s="84"/>
      <c r="Q736" s="84"/>
      <c r="R736" s="84"/>
      <c r="S736" s="84"/>
      <c r="T736" s="85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T736" s="17" t="s">
        <v>124</v>
      </c>
      <c r="AU736" s="17" t="s">
        <v>111</v>
      </c>
    </row>
    <row r="737" s="12" customFormat="1" ht="22.8" customHeight="1">
      <c r="A737" s="12"/>
      <c r="B737" s="188"/>
      <c r="C737" s="189"/>
      <c r="D737" s="190" t="s">
        <v>69</v>
      </c>
      <c r="E737" s="202" t="s">
        <v>1292</v>
      </c>
      <c r="F737" s="202" t="s">
        <v>1293</v>
      </c>
      <c r="G737" s="189"/>
      <c r="H737" s="189"/>
      <c r="I737" s="192"/>
      <c r="J737" s="203">
        <f>BK737</f>
        <v>0</v>
      </c>
      <c r="K737" s="189"/>
      <c r="L737" s="194"/>
      <c r="M737" s="195"/>
      <c r="N737" s="196"/>
      <c r="O737" s="196"/>
      <c r="P737" s="197">
        <f>SUM(P738:P753)</f>
        <v>0</v>
      </c>
      <c r="Q737" s="196"/>
      <c r="R737" s="197">
        <f>SUM(R738:R753)</f>
        <v>0.0069551999999999999</v>
      </c>
      <c r="S737" s="196"/>
      <c r="T737" s="198">
        <f>SUM(T738:T753)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199" t="s">
        <v>111</v>
      </c>
      <c r="AT737" s="200" t="s">
        <v>69</v>
      </c>
      <c r="AU737" s="200" t="s">
        <v>78</v>
      </c>
      <c r="AY737" s="199" t="s">
        <v>112</v>
      </c>
      <c r="BK737" s="201">
        <f>SUM(BK738:BK753)</f>
        <v>0</v>
      </c>
    </row>
    <row r="738" s="2" customFormat="1" ht="16.5" customHeight="1">
      <c r="A738" s="38"/>
      <c r="B738" s="39"/>
      <c r="C738" s="204" t="s">
        <v>1294</v>
      </c>
      <c r="D738" s="204" t="s">
        <v>115</v>
      </c>
      <c r="E738" s="205" t="s">
        <v>1295</v>
      </c>
      <c r="F738" s="206" t="s">
        <v>1296</v>
      </c>
      <c r="G738" s="207" t="s">
        <v>229</v>
      </c>
      <c r="H738" s="208">
        <v>16.559999999999999</v>
      </c>
      <c r="I738" s="209"/>
      <c r="J738" s="210">
        <f>ROUND(I738*H738,2)</f>
        <v>0</v>
      </c>
      <c r="K738" s="206" t="s">
        <v>119</v>
      </c>
      <c r="L738" s="44"/>
      <c r="M738" s="211" t="s">
        <v>19</v>
      </c>
      <c r="N738" s="212" t="s">
        <v>42</v>
      </c>
      <c r="O738" s="84"/>
      <c r="P738" s="213">
        <f>O738*H738</f>
        <v>0</v>
      </c>
      <c r="Q738" s="213">
        <v>0</v>
      </c>
      <c r="R738" s="213">
        <f>Q738*H738</f>
        <v>0</v>
      </c>
      <c r="S738" s="213">
        <v>0</v>
      </c>
      <c r="T738" s="214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15" t="s">
        <v>120</v>
      </c>
      <c r="AT738" s="215" t="s">
        <v>115</v>
      </c>
      <c r="AU738" s="215" t="s">
        <v>111</v>
      </c>
      <c r="AY738" s="17" t="s">
        <v>112</v>
      </c>
      <c r="BE738" s="216">
        <f>IF(N738="základní",J738,0)</f>
        <v>0</v>
      </c>
      <c r="BF738" s="216">
        <f>IF(N738="snížená",J738,0)</f>
        <v>0</v>
      </c>
      <c r="BG738" s="216">
        <f>IF(N738="zákl. přenesená",J738,0)</f>
        <v>0</v>
      </c>
      <c r="BH738" s="216">
        <f>IF(N738="sníž. přenesená",J738,0)</f>
        <v>0</v>
      </c>
      <c r="BI738" s="216">
        <f>IF(N738="nulová",J738,0)</f>
        <v>0</v>
      </c>
      <c r="BJ738" s="17" t="s">
        <v>111</v>
      </c>
      <c r="BK738" s="216">
        <f>ROUND(I738*H738,2)</f>
        <v>0</v>
      </c>
      <c r="BL738" s="17" t="s">
        <v>120</v>
      </c>
      <c r="BM738" s="215" t="s">
        <v>1297</v>
      </c>
    </row>
    <row r="739" s="2" customFormat="1">
      <c r="A739" s="38"/>
      <c r="B739" s="39"/>
      <c r="C739" s="40"/>
      <c r="D739" s="217" t="s">
        <v>122</v>
      </c>
      <c r="E739" s="40"/>
      <c r="F739" s="218" t="s">
        <v>1298</v>
      </c>
      <c r="G739" s="40"/>
      <c r="H739" s="40"/>
      <c r="I739" s="219"/>
      <c r="J739" s="40"/>
      <c r="K739" s="40"/>
      <c r="L739" s="44"/>
      <c r="M739" s="220"/>
      <c r="N739" s="221"/>
      <c r="O739" s="84"/>
      <c r="P739" s="84"/>
      <c r="Q739" s="84"/>
      <c r="R739" s="84"/>
      <c r="S739" s="84"/>
      <c r="T739" s="85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T739" s="17" t="s">
        <v>122</v>
      </c>
      <c r="AU739" s="17" t="s">
        <v>111</v>
      </c>
    </row>
    <row r="740" s="2" customFormat="1">
      <c r="A740" s="38"/>
      <c r="B740" s="39"/>
      <c r="C740" s="40"/>
      <c r="D740" s="222" t="s">
        <v>124</v>
      </c>
      <c r="E740" s="40"/>
      <c r="F740" s="223" t="s">
        <v>1299</v>
      </c>
      <c r="G740" s="40"/>
      <c r="H740" s="40"/>
      <c r="I740" s="219"/>
      <c r="J740" s="40"/>
      <c r="K740" s="40"/>
      <c r="L740" s="44"/>
      <c r="M740" s="220"/>
      <c r="N740" s="221"/>
      <c r="O740" s="84"/>
      <c r="P740" s="84"/>
      <c r="Q740" s="84"/>
      <c r="R740" s="84"/>
      <c r="S740" s="84"/>
      <c r="T740" s="85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T740" s="17" t="s">
        <v>124</v>
      </c>
      <c r="AU740" s="17" t="s">
        <v>111</v>
      </c>
    </row>
    <row r="741" s="13" customFormat="1">
      <c r="A741" s="13"/>
      <c r="B741" s="238"/>
      <c r="C741" s="239"/>
      <c r="D741" s="217" t="s">
        <v>218</v>
      </c>
      <c r="E741" s="248" t="s">
        <v>19</v>
      </c>
      <c r="F741" s="240" t="s">
        <v>1300</v>
      </c>
      <c r="G741" s="239"/>
      <c r="H741" s="241">
        <v>9</v>
      </c>
      <c r="I741" s="242"/>
      <c r="J741" s="239"/>
      <c r="K741" s="239"/>
      <c r="L741" s="243"/>
      <c r="M741" s="244"/>
      <c r="N741" s="245"/>
      <c r="O741" s="245"/>
      <c r="P741" s="245"/>
      <c r="Q741" s="245"/>
      <c r="R741" s="245"/>
      <c r="S741" s="245"/>
      <c r="T741" s="24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7" t="s">
        <v>218</v>
      </c>
      <c r="AU741" s="247" t="s">
        <v>111</v>
      </c>
      <c r="AV741" s="13" t="s">
        <v>111</v>
      </c>
      <c r="AW741" s="13" t="s">
        <v>32</v>
      </c>
      <c r="AX741" s="13" t="s">
        <v>70</v>
      </c>
      <c r="AY741" s="247" t="s">
        <v>112</v>
      </c>
    </row>
    <row r="742" s="13" customFormat="1">
      <c r="A742" s="13"/>
      <c r="B742" s="238"/>
      <c r="C742" s="239"/>
      <c r="D742" s="217" t="s">
        <v>218</v>
      </c>
      <c r="E742" s="248" t="s">
        <v>19</v>
      </c>
      <c r="F742" s="240" t="s">
        <v>1301</v>
      </c>
      <c r="G742" s="239"/>
      <c r="H742" s="241">
        <v>1.3999999999999999</v>
      </c>
      <c r="I742" s="242"/>
      <c r="J742" s="239"/>
      <c r="K742" s="239"/>
      <c r="L742" s="243"/>
      <c r="M742" s="244"/>
      <c r="N742" s="245"/>
      <c r="O742" s="245"/>
      <c r="P742" s="245"/>
      <c r="Q742" s="245"/>
      <c r="R742" s="245"/>
      <c r="S742" s="245"/>
      <c r="T742" s="24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7" t="s">
        <v>218</v>
      </c>
      <c r="AU742" s="247" t="s">
        <v>111</v>
      </c>
      <c r="AV742" s="13" t="s">
        <v>111</v>
      </c>
      <c r="AW742" s="13" t="s">
        <v>32</v>
      </c>
      <c r="AX742" s="13" t="s">
        <v>70</v>
      </c>
      <c r="AY742" s="247" t="s">
        <v>112</v>
      </c>
    </row>
    <row r="743" s="13" customFormat="1">
      <c r="A743" s="13"/>
      <c r="B743" s="238"/>
      <c r="C743" s="239"/>
      <c r="D743" s="217" t="s">
        <v>218</v>
      </c>
      <c r="E743" s="248" t="s">
        <v>19</v>
      </c>
      <c r="F743" s="240" t="s">
        <v>1302</v>
      </c>
      <c r="G743" s="239"/>
      <c r="H743" s="241">
        <v>2.5</v>
      </c>
      <c r="I743" s="242"/>
      <c r="J743" s="239"/>
      <c r="K743" s="239"/>
      <c r="L743" s="243"/>
      <c r="M743" s="244"/>
      <c r="N743" s="245"/>
      <c r="O743" s="245"/>
      <c r="P743" s="245"/>
      <c r="Q743" s="245"/>
      <c r="R743" s="245"/>
      <c r="S743" s="245"/>
      <c r="T743" s="246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7" t="s">
        <v>218</v>
      </c>
      <c r="AU743" s="247" t="s">
        <v>111</v>
      </c>
      <c r="AV743" s="13" t="s">
        <v>111</v>
      </c>
      <c r="AW743" s="13" t="s">
        <v>32</v>
      </c>
      <c r="AX743" s="13" t="s">
        <v>70</v>
      </c>
      <c r="AY743" s="247" t="s">
        <v>112</v>
      </c>
    </row>
    <row r="744" s="13" customFormat="1">
      <c r="A744" s="13"/>
      <c r="B744" s="238"/>
      <c r="C744" s="239"/>
      <c r="D744" s="217" t="s">
        <v>218</v>
      </c>
      <c r="E744" s="248" t="s">
        <v>19</v>
      </c>
      <c r="F744" s="240" t="s">
        <v>1303</v>
      </c>
      <c r="G744" s="239"/>
      <c r="H744" s="241">
        <v>1.0800000000000001</v>
      </c>
      <c r="I744" s="242"/>
      <c r="J744" s="239"/>
      <c r="K744" s="239"/>
      <c r="L744" s="243"/>
      <c r="M744" s="244"/>
      <c r="N744" s="245"/>
      <c r="O744" s="245"/>
      <c r="P744" s="245"/>
      <c r="Q744" s="245"/>
      <c r="R744" s="245"/>
      <c r="S744" s="245"/>
      <c r="T744" s="24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7" t="s">
        <v>218</v>
      </c>
      <c r="AU744" s="247" t="s">
        <v>111</v>
      </c>
      <c r="AV744" s="13" t="s">
        <v>111</v>
      </c>
      <c r="AW744" s="13" t="s">
        <v>32</v>
      </c>
      <c r="AX744" s="13" t="s">
        <v>70</v>
      </c>
      <c r="AY744" s="247" t="s">
        <v>112</v>
      </c>
    </row>
    <row r="745" s="13" customFormat="1">
      <c r="A745" s="13"/>
      <c r="B745" s="238"/>
      <c r="C745" s="239"/>
      <c r="D745" s="217" t="s">
        <v>218</v>
      </c>
      <c r="E745" s="248" t="s">
        <v>19</v>
      </c>
      <c r="F745" s="240" t="s">
        <v>1304</v>
      </c>
      <c r="G745" s="239"/>
      <c r="H745" s="241">
        <v>2.1000000000000001</v>
      </c>
      <c r="I745" s="242"/>
      <c r="J745" s="239"/>
      <c r="K745" s="239"/>
      <c r="L745" s="243"/>
      <c r="M745" s="244"/>
      <c r="N745" s="245"/>
      <c r="O745" s="245"/>
      <c r="P745" s="245"/>
      <c r="Q745" s="245"/>
      <c r="R745" s="245"/>
      <c r="S745" s="245"/>
      <c r="T745" s="24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7" t="s">
        <v>218</v>
      </c>
      <c r="AU745" s="247" t="s">
        <v>111</v>
      </c>
      <c r="AV745" s="13" t="s">
        <v>111</v>
      </c>
      <c r="AW745" s="13" t="s">
        <v>32</v>
      </c>
      <c r="AX745" s="13" t="s">
        <v>70</v>
      </c>
      <c r="AY745" s="247" t="s">
        <v>112</v>
      </c>
    </row>
    <row r="746" s="13" customFormat="1">
      <c r="A746" s="13"/>
      <c r="B746" s="238"/>
      <c r="C746" s="239"/>
      <c r="D746" s="217" t="s">
        <v>218</v>
      </c>
      <c r="E746" s="248" t="s">
        <v>19</v>
      </c>
      <c r="F746" s="240" t="s">
        <v>1305</v>
      </c>
      <c r="G746" s="239"/>
      <c r="H746" s="241">
        <v>0.47999999999999998</v>
      </c>
      <c r="I746" s="242"/>
      <c r="J746" s="239"/>
      <c r="K746" s="239"/>
      <c r="L746" s="243"/>
      <c r="M746" s="244"/>
      <c r="N746" s="245"/>
      <c r="O746" s="245"/>
      <c r="P746" s="245"/>
      <c r="Q746" s="245"/>
      <c r="R746" s="245"/>
      <c r="S746" s="245"/>
      <c r="T746" s="24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7" t="s">
        <v>218</v>
      </c>
      <c r="AU746" s="247" t="s">
        <v>111</v>
      </c>
      <c r="AV746" s="13" t="s">
        <v>111</v>
      </c>
      <c r="AW746" s="13" t="s">
        <v>32</v>
      </c>
      <c r="AX746" s="13" t="s">
        <v>70</v>
      </c>
      <c r="AY746" s="247" t="s">
        <v>112</v>
      </c>
    </row>
    <row r="747" s="14" customFormat="1">
      <c r="A747" s="14"/>
      <c r="B747" s="249"/>
      <c r="C747" s="250"/>
      <c r="D747" s="217" t="s">
        <v>218</v>
      </c>
      <c r="E747" s="251" t="s">
        <v>19</v>
      </c>
      <c r="F747" s="252" t="s">
        <v>459</v>
      </c>
      <c r="G747" s="250"/>
      <c r="H747" s="253">
        <v>16.560000000000002</v>
      </c>
      <c r="I747" s="254"/>
      <c r="J747" s="250"/>
      <c r="K747" s="250"/>
      <c r="L747" s="255"/>
      <c r="M747" s="256"/>
      <c r="N747" s="257"/>
      <c r="O747" s="257"/>
      <c r="P747" s="257"/>
      <c r="Q747" s="257"/>
      <c r="R747" s="257"/>
      <c r="S747" s="257"/>
      <c r="T747" s="258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9" t="s">
        <v>218</v>
      </c>
      <c r="AU747" s="259" t="s">
        <v>111</v>
      </c>
      <c r="AV747" s="14" t="s">
        <v>137</v>
      </c>
      <c r="AW747" s="14" t="s">
        <v>32</v>
      </c>
      <c r="AX747" s="14" t="s">
        <v>78</v>
      </c>
      <c r="AY747" s="259" t="s">
        <v>112</v>
      </c>
    </row>
    <row r="748" s="2" customFormat="1" ht="16.5" customHeight="1">
      <c r="A748" s="38"/>
      <c r="B748" s="39"/>
      <c r="C748" s="204" t="s">
        <v>1306</v>
      </c>
      <c r="D748" s="204" t="s">
        <v>115</v>
      </c>
      <c r="E748" s="205" t="s">
        <v>1307</v>
      </c>
      <c r="F748" s="206" t="s">
        <v>1308</v>
      </c>
      <c r="G748" s="207" t="s">
        <v>229</v>
      </c>
      <c r="H748" s="208">
        <v>16.559999999999999</v>
      </c>
      <c r="I748" s="209"/>
      <c r="J748" s="210">
        <f>ROUND(I748*H748,2)</f>
        <v>0</v>
      </c>
      <c r="K748" s="206" t="s">
        <v>119</v>
      </c>
      <c r="L748" s="44"/>
      <c r="M748" s="211" t="s">
        <v>19</v>
      </c>
      <c r="N748" s="212" t="s">
        <v>42</v>
      </c>
      <c r="O748" s="84"/>
      <c r="P748" s="213">
        <f>O748*H748</f>
        <v>0</v>
      </c>
      <c r="Q748" s="213">
        <v>0.00012999999999999999</v>
      </c>
      <c r="R748" s="213">
        <f>Q748*H748</f>
        <v>0.0021527999999999999</v>
      </c>
      <c r="S748" s="213">
        <v>0</v>
      </c>
      <c r="T748" s="214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15" t="s">
        <v>120</v>
      </c>
      <c r="AT748" s="215" t="s">
        <v>115</v>
      </c>
      <c r="AU748" s="215" t="s">
        <v>111</v>
      </c>
      <c r="AY748" s="17" t="s">
        <v>112</v>
      </c>
      <c r="BE748" s="216">
        <f>IF(N748="základní",J748,0)</f>
        <v>0</v>
      </c>
      <c r="BF748" s="216">
        <f>IF(N748="snížená",J748,0)</f>
        <v>0</v>
      </c>
      <c r="BG748" s="216">
        <f>IF(N748="zákl. přenesená",J748,0)</f>
        <v>0</v>
      </c>
      <c r="BH748" s="216">
        <f>IF(N748="sníž. přenesená",J748,0)</f>
        <v>0</v>
      </c>
      <c r="BI748" s="216">
        <f>IF(N748="nulová",J748,0)</f>
        <v>0</v>
      </c>
      <c r="BJ748" s="17" t="s">
        <v>111</v>
      </c>
      <c r="BK748" s="216">
        <f>ROUND(I748*H748,2)</f>
        <v>0</v>
      </c>
      <c r="BL748" s="17" t="s">
        <v>120</v>
      </c>
      <c r="BM748" s="215" t="s">
        <v>1309</v>
      </c>
    </row>
    <row r="749" s="2" customFormat="1">
      <c r="A749" s="38"/>
      <c r="B749" s="39"/>
      <c r="C749" s="40"/>
      <c r="D749" s="217" t="s">
        <v>122</v>
      </c>
      <c r="E749" s="40"/>
      <c r="F749" s="218" t="s">
        <v>1310</v>
      </c>
      <c r="G749" s="40"/>
      <c r="H749" s="40"/>
      <c r="I749" s="219"/>
      <c r="J749" s="40"/>
      <c r="K749" s="40"/>
      <c r="L749" s="44"/>
      <c r="M749" s="220"/>
      <c r="N749" s="221"/>
      <c r="O749" s="84"/>
      <c r="P749" s="84"/>
      <c r="Q749" s="84"/>
      <c r="R749" s="84"/>
      <c r="S749" s="84"/>
      <c r="T749" s="85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T749" s="17" t="s">
        <v>122</v>
      </c>
      <c r="AU749" s="17" t="s">
        <v>111</v>
      </c>
    </row>
    <row r="750" s="2" customFormat="1">
      <c r="A750" s="38"/>
      <c r="B750" s="39"/>
      <c r="C750" s="40"/>
      <c r="D750" s="222" t="s">
        <v>124</v>
      </c>
      <c r="E750" s="40"/>
      <c r="F750" s="223" t="s">
        <v>1311</v>
      </c>
      <c r="G750" s="40"/>
      <c r="H750" s="40"/>
      <c r="I750" s="219"/>
      <c r="J750" s="40"/>
      <c r="K750" s="40"/>
      <c r="L750" s="44"/>
      <c r="M750" s="220"/>
      <c r="N750" s="221"/>
      <c r="O750" s="84"/>
      <c r="P750" s="84"/>
      <c r="Q750" s="84"/>
      <c r="R750" s="84"/>
      <c r="S750" s="84"/>
      <c r="T750" s="85"/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T750" s="17" t="s">
        <v>124</v>
      </c>
      <c r="AU750" s="17" t="s">
        <v>111</v>
      </c>
    </row>
    <row r="751" s="2" customFormat="1" ht="16.5" customHeight="1">
      <c r="A751" s="38"/>
      <c r="B751" s="39"/>
      <c r="C751" s="204" t="s">
        <v>1312</v>
      </c>
      <c r="D751" s="204" t="s">
        <v>115</v>
      </c>
      <c r="E751" s="205" t="s">
        <v>1313</v>
      </c>
      <c r="F751" s="206" t="s">
        <v>1314</v>
      </c>
      <c r="G751" s="207" t="s">
        <v>229</v>
      </c>
      <c r="H751" s="208">
        <v>16.559999999999999</v>
      </c>
      <c r="I751" s="209"/>
      <c r="J751" s="210">
        <f>ROUND(I751*H751,2)</f>
        <v>0</v>
      </c>
      <c r="K751" s="206" t="s">
        <v>119</v>
      </c>
      <c r="L751" s="44"/>
      <c r="M751" s="211" t="s">
        <v>19</v>
      </c>
      <c r="N751" s="212" t="s">
        <v>42</v>
      </c>
      <c r="O751" s="84"/>
      <c r="P751" s="213">
        <f>O751*H751</f>
        <v>0</v>
      </c>
      <c r="Q751" s="213">
        <v>0.00029</v>
      </c>
      <c r="R751" s="213">
        <f>Q751*H751</f>
        <v>0.0048024000000000001</v>
      </c>
      <c r="S751" s="213">
        <v>0</v>
      </c>
      <c r="T751" s="214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15" t="s">
        <v>120</v>
      </c>
      <c r="AT751" s="215" t="s">
        <v>115</v>
      </c>
      <c r="AU751" s="215" t="s">
        <v>111</v>
      </c>
      <c r="AY751" s="17" t="s">
        <v>112</v>
      </c>
      <c r="BE751" s="216">
        <f>IF(N751="základní",J751,0)</f>
        <v>0</v>
      </c>
      <c r="BF751" s="216">
        <f>IF(N751="snížená",J751,0)</f>
        <v>0</v>
      </c>
      <c r="BG751" s="216">
        <f>IF(N751="zákl. přenesená",J751,0)</f>
        <v>0</v>
      </c>
      <c r="BH751" s="216">
        <f>IF(N751="sníž. přenesená",J751,0)</f>
        <v>0</v>
      </c>
      <c r="BI751" s="216">
        <f>IF(N751="nulová",J751,0)</f>
        <v>0</v>
      </c>
      <c r="BJ751" s="17" t="s">
        <v>111</v>
      </c>
      <c r="BK751" s="216">
        <f>ROUND(I751*H751,2)</f>
        <v>0</v>
      </c>
      <c r="BL751" s="17" t="s">
        <v>120</v>
      </c>
      <c r="BM751" s="215" t="s">
        <v>1315</v>
      </c>
    </row>
    <row r="752" s="2" customFormat="1">
      <c r="A752" s="38"/>
      <c r="B752" s="39"/>
      <c r="C752" s="40"/>
      <c r="D752" s="217" t="s">
        <v>122</v>
      </c>
      <c r="E752" s="40"/>
      <c r="F752" s="218" t="s">
        <v>1316</v>
      </c>
      <c r="G752" s="40"/>
      <c r="H752" s="40"/>
      <c r="I752" s="219"/>
      <c r="J752" s="40"/>
      <c r="K752" s="40"/>
      <c r="L752" s="44"/>
      <c r="M752" s="220"/>
      <c r="N752" s="221"/>
      <c r="O752" s="84"/>
      <c r="P752" s="84"/>
      <c r="Q752" s="84"/>
      <c r="R752" s="84"/>
      <c r="S752" s="84"/>
      <c r="T752" s="85"/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T752" s="17" t="s">
        <v>122</v>
      </c>
      <c r="AU752" s="17" t="s">
        <v>111</v>
      </c>
    </row>
    <row r="753" s="2" customFormat="1">
      <c r="A753" s="38"/>
      <c r="B753" s="39"/>
      <c r="C753" s="40"/>
      <c r="D753" s="222" t="s">
        <v>124</v>
      </c>
      <c r="E753" s="40"/>
      <c r="F753" s="223" t="s">
        <v>1317</v>
      </c>
      <c r="G753" s="40"/>
      <c r="H753" s="40"/>
      <c r="I753" s="219"/>
      <c r="J753" s="40"/>
      <c r="K753" s="40"/>
      <c r="L753" s="44"/>
      <c r="M753" s="220"/>
      <c r="N753" s="221"/>
      <c r="O753" s="84"/>
      <c r="P753" s="84"/>
      <c r="Q753" s="84"/>
      <c r="R753" s="84"/>
      <c r="S753" s="84"/>
      <c r="T753" s="85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124</v>
      </c>
      <c r="AU753" s="17" t="s">
        <v>111</v>
      </c>
    </row>
    <row r="754" s="12" customFormat="1" ht="22.8" customHeight="1">
      <c r="A754" s="12"/>
      <c r="B754" s="188"/>
      <c r="C754" s="189"/>
      <c r="D754" s="190" t="s">
        <v>69</v>
      </c>
      <c r="E754" s="202" t="s">
        <v>1318</v>
      </c>
      <c r="F754" s="202" t="s">
        <v>1319</v>
      </c>
      <c r="G754" s="189"/>
      <c r="H754" s="189"/>
      <c r="I754" s="192"/>
      <c r="J754" s="203">
        <f>BK754</f>
        <v>0</v>
      </c>
      <c r="K754" s="189"/>
      <c r="L754" s="194"/>
      <c r="M754" s="195"/>
      <c r="N754" s="196"/>
      <c r="O754" s="196"/>
      <c r="P754" s="197">
        <f>SUM(P755:P783)</f>
        <v>0</v>
      </c>
      <c r="Q754" s="196"/>
      <c r="R754" s="197">
        <f>SUM(R755:R783)</f>
        <v>0.16625900999999999</v>
      </c>
      <c r="S754" s="196"/>
      <c r="T754" s="198">
        <f>SUM(T755:T783)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199" t="s">
        <v>111</v>
      </c>
      <c r="AT754" s="200" t="s">
        <v>69</v>
      </c>
      <c r="AU754" s="200" t="s">
        <v>78</v>
      </c>
      <c r="AY754" s="199" t="s">
        <v>112</v>
      </c>
      <c r="BK754" s="201">
        <f>SUM(BK755:BK783)</f>
        <v>0</v>
      </c>
    </row>
    <row r="755" s="2" customFormat="1" ht="16.5" customHeight="1">
      <c r="A755" s="38"/>
      <c r="B755" s="39"/>
      <c r="C755" s="204" t="s">
        <v>1320</v>
      </c>
      <c r="D755" s="204" t="s">
        <v>115</v>
      </c>
      <c r="E755" s="205" t="s">
        <v>1321</v>
      </c>
      <c r="F755" s="206" t="s">
        <v>1322</v>
      </c>
      <c r="G755" s="207" t="s">
        <v>229</v>
      </c>
      <c r="H755" s="208">
        <v>351.089</v>
      </c>
      <c r="I755" s="209"/>
      <c r="J755" s="210">
        <f>ROUND(I755*H755,2)</f>
        <v>0</v>
      </c>
      <c r="K755" s="206" t="s">
        <v>119</v>
      </c>
      <c r="L755" s="44"/>
      <c r="M755" s="211" t="s">
        <v>19</v>
      </c>
      <c r="N755" s="212" t="s">
        <v>42</v>
      </c>
      <c r="O755" s="84"/>
      <c r="P755" s="213">
        <f>O755*H755</f>
        <v>0</v>
      </c>
      <c r="Q755" s="213">
        <v>0</v>
      </c>
      <c r="R755" s="213">
        <f>Q755*H755</f>
        <v>0</v>
      </c>
      <c r="S755" s="213">
        <v>0</v>
      </c>
      <c r="T755" s="214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15" t="s">
        <v>120</v>
      </c>
      <c r="AT755" s="215" t="s">
        <v>115</v>
      </c>
      <c r="AU755" s="215" t="s">
        <v>111</v>
      </c>
      <c r="AY755" s="17" t="s">
        <v>112</v>
      </c>
      <c r="BE755" s="216">
        <f>IF(N755="základní",J755,0)</f>
        <v>0</v>
      </c>
      <c r="BF755" s="216">
        <f>IF(N755="snížená",J755,0)</f>
        <v>0</v>
      </c>
      <c r="BG755" s="216">
        <f>IF(N755="zákl. přenesená",J755,0)</f>
        <v>0</v>
      </c>
      <c r="BH755" s="216">
        <f>IF(N755="sníž. přenesená",J755,0)</f>
        <v>0</v>
      </c>
      <c r="BI755" s="216">
        <f>IF(N755="nulová",J755,0)</f>
        <v>0</v>
      </c>
      <c r="BJ755" s="17" t="s">
        <v>111</v>
      </c>
      <c r="BK755" s="216">
        <f>ROUND(I755*H755,2)</f>
        <v>0</v>
      </c>
      <c r="BL755" s="17" t="s">
        <v>120</v>
      </c>
      <c r="BM755" s="215" t="s">
        <v>1323</v>
      </c>
    </row>
    <row r="756" s="2" customFormat="1">
      <c r="A756" s="38"/>
      <c r="B756" s="39"/>
      <c r="C756" s="40"/>
      <c r="D756" s="217" t="s">
        <v>122</v>
      </c>
      <c r="E756" s="40"/>
      <c r="F756" s="218" t="s">
        <v>1324</v>
      </c>
      <c r="G756" s="40"/>
      <c r="H756" s="40"/>
      <c r="I756" s="219"/>
      <c r="J756" s="40"/>
      <c r="K756" s="40"/>
      <c r="L756" s="44"/>
      <c r="M756" s="220"/>
      <c r="N756" s="221"/>
      <c r="O756" s="84"/>
      <c r="P756" s="84"/>
      <c r="Q756" s="84"/>
      <c r="R756" s="84"/>
      <c r="S756" s="84"/>
      <c r="T756" s="85"/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T756" s="17" t="s">
        <v>122</v>
      </c>
      <c r="AU756" s="17" t="s">
        <v>111</v>
      </c>
    </row>
    <row r="757" s="2" customFormat="1">
      <c r="A757" s="38"/>
      <c r="B757" s="39"/>
      <c r="C757" s="40"/>
      <c r="D757" s="222" t="s">
        <v>124</v>
      </c>
      <c r="E757" s="40"/>
      <c r="F757" s="223" t="s">
        <v>1325</v>
      </c>
      <c r="G757" s="40"/>
      <c r="H757" s="40"/>
      <c r="I757" s="219"/>
      <c r="J757" s="40"/>
      <c r="K757" s="40"/>
      <c r="L757" s="44"/>
      <c r="M757" s="220"/>
      <c r="N757" s="221"/>
      <c r="O757" s="84"/>
      <c r="P757" s="84"/>
      <c r="Q757" s="84"/>
      <c r="R757" s="84"/>
      <c r="S757" s="84"/>
      <c r="T757" s="85"/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T757" s="17" t="s">
        <v>124</v>
      </c>
      <c r="AU757" s="17" t="s">
        <v>111</v>
      </c>
    </row>
    <row r="758" s="13" customFormat="1">
      <c r="A758" s="13"/>
      <c r="B758" s="238"/>
      <c r="C758" s="239"/>
      <c r="D758" s="217" t="s">
        <v>218</v>
      </c>
      <c r="E758" s="248" t="s">
        <v>19</v>
      </c>
      <c r="F758" s="240" t="s">
        <v>1326</v>
      </c>
      <c r="G758" s="239"/>
      <c r="H758" s="241">
        <v>92.650000000000006</v>
      </c>
      <c r="I758" s="242"/>
      <c r="J758" s="239"/>
      <c r="K758" s="239"/>
      <c r="L758" s="243"/>
      <c r="M758" s="244"/>
      <c r="N758" s="245"/>
      <c r="O758" s="245"/>
      <c r="P758" s="245"/>
      <c r="Q758" s="245"/>
      <c r="R758" s="245"/>
      <c r="S758" s="245"/>
      <c r="T758" s="24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7" t="s">
        <v>218</v>
      </c>
      <c r="AU758" s="247" t="s">
        <v>111</v>
      </c>
      <c r="AV758" s="13" t="s">
        <v>111</v>
      </c>
      <c r="AW758" s="13" t="s">
        <v>32</v>
      </c>
      <c r="AX758" s="13" t="s">
        <v>70</v>
      </c>
      <c r="AY758" s="247" t="s">
        <v>112</v>
      </c>
    </row>
    <row r="759" s="13" customFormat="1">
      <c r="A759" s="13"/>
      <c r="B759" s="238"/>
      <c r="C759" s="239"/>
      <c r="D759" s="217" t="s">
        <v>218</v>
      </c>
      <c r="E759" s="248" t="s">
        <v>19</v>
      </c>
      <c r="F759" s="240" t="s">
        <v>1327</v>
      </c>
      <c r="G759" s="239"/>
      <c r="H759" s="241">
        <v>39.270000000000003</v>
      </c>
      <c r="I759" s="242"/>
      <c r="J759" s="239"/>
      <c r="K759" s="239"/>
      <c r="L759" s="243"/>
      <c r="M759" s="244"/>
      <c r="N759" s="245"/>
      <c r="O759" s="245"/>
      <c r="P759" s="245"/>
      <c r="Q759" s="245"/>
      <c r="R759" s="245"/>
      <c r="S759" s="245"/>
      <c r="T759" s="24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7" t="s">
        <v>218</v>
      </c>
      <c r="AU759" s="247" t="s">
        <v>111</v>
      </c>
      <c r="AV759" s="13" t="s">
        <v>111</v>
      </c>
      <c r="AW759" s="13" t="s">
        <v>32</v>
      </c>
      <c r="AX759" s="13" t="s">
        <v>70</v>
      </c>
      <c r="AY759" s="247" t="s">
        <v>112</v>
      </c>
    </row>
    <row r="760" s="13" customFormat="1">
      <c r="A760" s="13"/>
      <c r="B760" s="238"/>
      <c r="C760" s="239"/>
      <c r="D760" s="217" t="s">
        <v>218</v>
      </c>
      <c r="E760" s="248" t="s">
        <v>19</v>
      </c>
      <c r="F760" s="240" t="s">
        <v>1328</v>
      </c>
      <c r="G760" s="239"/>
      <c r="H760" s="241">
        <v>30.831</v>
      </c>
      <c r="I760" s="242"/>
      <c r="J760" s="239"/>
      <c r="K760" s="239"/>
      <c r="L760" s="243"/>
      <c r="M760" s="244"/>
      <c r="N760" s="245"/>
      <c r="O760" s="245"/>
      <c r="P760" s="245"/>
      <c r="Q760" s="245"/>
      <c r="R760" s="245"/>
      <c r="S760" s="245"/>
      <c r="T760" s="24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7" t="s">
        <v>218</v>
      </c>
      <c r="AU760" s="247" t="s">
        <v>111</v>
      </c>
      <c r="AV760" s="13" t="s">
        <v>111</v>
      </c>
      <c r="AW760" s="13" t="s">
        <v>32</v>
      </c>
      <c r="AX760" s="13" t="s">
        <v>70</v>
      </c>
      <c r="AY760" s="247" t="s">
        <v>112</v>
      </c>
    </row>
    <row r="761" s="13" customFormat="1">
      <c r="A761" s="13"/>
      <c r="B761" s="238"/>
      <c r="C761" s="239"/>
      <c r="D761" s="217" t="s">
        <v>218</v>
      </c>
      <c r="E761" s="248" t="s">
        <v>19</v>
      </c>
      <c r="F761" s="240" t="s">
        <v>1329</v>
      </c>
      <c r="G761" s="239"/>
      <c r="H761" s="241">
        <v>49.012</v>
      </c>
      <c r="I761" s="242"/>
      <c r="J761" s="239"/>
      <c r="K761" s="239"/>
      <c r="L761" s="243"/>
      <c r="M761" s="244"/>
      <c r="N761" s="245"/>
      <c r="O761" s="245"/>
      <c r="P761" s="245"/>
      <c r="Q761" s="245"/>
      <c r="R761" s="245"/>
      <c r="S761" s="245"/>
      <c r="T761" s="24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7" t="s">
        <v>218</v>
      </c>
      <c r="AU761" s="247" t="s">
        <v>111</v>
      </c>
      <c r="AV761" s="13" t="s">
        <v>111</v>
      </c>
      <c r="AW761" s="13" t="s">
        <v>32</v>
      </c>
      <c r="AX761" s="13" t="s">
        <v>70</v>
      </c>
      <c r="AY761" s="247" t="s">
        <v>112</v>
      </c>
    </row>
    <row r="762" s="13" customFormat="1">
      <c r="A762" s="13"/>
      <c r="B762" s="238"/>
      <c r="C762" s="239"/>
      <c r="D762" s="217" t="s">
        <v>218</v>
      </c>
      <c r="E762" s="248" t="s">
        <v>19</v>
      </c>
      <c r="F762" s="240" t="s">
        <v>1330</v>
      </c>
      <c r="G762" s="239"/>
      <c r="H762" s="241">
        <v>53.665999999999997</v>
      </c>
      <c r="I762" s="242"/>
      <c r="J762" s="239"/>
      <c r="K762" s="239"/>
      <c r="L762" s="243"/>
      <c r="M762" s="244"/>
      <c r="N762" s="245"/>
      <c r="O762" s="245"/>
      <c r="P762" s="245"/>
      <c r="Q762" s="245"/>
      <c r="R762" s="245"/>
      <c r="S762" s="245"/>
      <c r="T762" s="24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7" t="s">
        <v>218</v>
      </c>
      <c r="AU762" s="247" t="s">
        <v>111</v>
      </c>
      <c r="AV762" s="13" t="s">
        <v>111</v>
      </c>
      <c r="AW762" s="13" t="s">
        <v>32</v>
      </c>
      <c r="AX762" s="13" t="s">
        <v>70</v>
      </c>
      <c r="AY762" s="247" t="s">
        <v>112</v>
      </c>
    </row>
    <row r="763" s="13" customFormat="1">
      <c r="A763" s="13"/>
      <c r="B763" s="238"/>
      <c r="C763" s="239"/>
      <c r="D763" s="217" t="s">
        <v>218</v>
      </c>
      <c r="E763" s="248" t="s">
        <v>19</v>
      </c>
      <c r="F763" s="240" t="s">
        <v>1331</v>
      </c>
      <c r="G763" s="239"/>
      <c r="H763" s="241">
        <v>52.689999999999998</v>
      </c>
      <c r="I763" s="242"/>
      <c r="J763" s="239"/>
      <c r="K763" s="239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218</v>
      </c>
      <c r="AU763" s="247" t="s">
        <v>111</v>
      </c>
      <c r="AV763" s="13" t="s">
        <v>111</v>
      </c>
      <c r="AW763" s="13" t="s">
        <v>32</v>
      </c>
      <c r="AX763" s="13" t="s">
        <v>70</v>
      </c>
      <c r="AY763" s="247" t="s">
        <v>112</v>
      </c>
    </row>
    <row r="764" s="13" customFormat="1">
      <c r="A764" s="13"/>
      <c r="B764" s="238"/>
      <c r="C764" s="239"/>
      <c r="D764" s="217" t="s">
        <v>218</v>
      </c>
      <c r="E764" s="248" t="s">
        <v>19</v>
      </c>
      <c r="F764" s="240" t="s">
        <v>1332</v>
      </c>
      <c r="G764" s="239"/>
      <c r="H764" s="241">
        <v>32.969999999999999</v>
      </c>
      <c r="I764" s="242"/>
      <c r="J764" s="239"/>
      <c r="K764" s="239"/>
      <c r="L764" s="243"/>
      <c r="M764" s="244"/>
      <c r="N764" s="245"/>
      <c r="O764" s="245"/>
      <c r="P764" s="245"/>
      <c r="Q764" s="245"/>
      <c r="R764" s="245"/>
      <c r="S764" s="245"/>
      <c r="T764" s="24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7" t="s">
        <v>218</v>
      </c>
      <c r="AU764" s="247" t="s">
        <v>111</v>
      </c>
      <c r="AV764" s="13" t="s">
        <v>111</v>
      </c>
      <c r="AW764" s="13" t="s">
        <v>32</v>
      </c>
      <c r="AX764" s="13" t="s">
        <v>70</v>
      </c>
      <c r="AY764" s="247" t="s">
        <v>112</v>
      </c>
    </row>
    <row r="765" s="14" customFormat="1">
      <c r="A765" s="14"/>
      <c r="B765" s="249"/>
      <c r="C765" s="250"/>
      <c r="D765" s="217" t="s">
        <v>218</v>
      </c>
      <c r="E765" s="251" t="s">
        <v>19</v>
      </c>
      <c r="F765" s="252" t="s">
        <v>459</v>
      </c>
      <c r="G765" s="250"/>
      <c r="H765" s="253">
        <v>351.08899999999994</v>
      </c>
      <c r="I765" s="254"/>
      <c r="J765" s="250"/>
      <c r="K765" s="250"/>
      <c r="L765" s="255"/>
      <c r="M765" s="256"/>
      <c r="N765" s="257"/>
      <c r="O765" s="257"/>
      <c r="P765" s="257"/>
      <c r="Q765" s="257"/>
      <c r="R765" s="257"/>
      <c r="S765" s="257"/>
      <c r="T765" s="258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9" t="s">
        <v>218</v>
      </c>
      <c r="AU765" s="259" t="s">
        <v>111</v>
      </c>
      <c r="AV765" s="14" t="s">
        <v>137</v>
      </c>
      <c r="AW765" s="14" t="s">
        <v>32</v>
      </c>
      <c r="AX765" s="14" t="s">
        <v>78</v>
      </c>
      <c r="AY765" s="259" t="s">
        <v>112</v>
      </c>
    </row>
    <row r="766" s="2" customFormat="1" ht="16.5" customHeight="1">
      <c r="A766" s="38"/>
      <c r="B766" s="39"/>
      <c r="C766" s="204" t="s">
        <v>1333</v>
      </c>
      <c r="D766" s="204" t="s">
        <v>115</v>
      </c>
      <c r="E766" s="205" t="s">
        <v>1334</v>
      </c>
      <c r="F766" s="206" t="s">
        <v>1335</v>
      </c>
      <c r="G766" s="207" t="s">
        <v>229</v>
      </c>
      <c r="H766" s="208">
        <v>351.089</v>
      </c>
      <c r="I766" s="209"/>
      <c r="J766" s="210">
        <f>ROUND(I766*H766,2)</f>
        <v>0</v>
      </c>
      <c r="K766" s="206" t="s">
        <v>119</v>
      </c>
      <c r="L766" s="44"/>
      <c r="M766" s="211" t="s">
        <v>19</v>
      </c>
      <c r="N766" s="212" t="s">
        <v>42</v>
      </c>
      <c r="O766" s="84"/>
      <c r="P766" s="213">
        <f>O766*H766</f>
        <v>0</v>
      </c>
      <c r="Q766" s="213">
        <v>0.00021000000000000001</v>
      </c>
      <c r="R766" s="213">
        <f>Q766*H766</f>
        <v>0.07372869</v>
      </c>
      <c r="S766" s="213">
        <v>0</v>
      </c>
      <c r="T766" s="214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15" t="s">
        <v>120</v>
      </c>
      <c r="AT766" s="215" t="s">
        <v>115</v>
      </c>
      <c r="AU766" s="215" t="s">
        <v>111</v>
      </c>
      <c r="AY766" s="17" t="s">
        <v>112</v>
      </c>
      <c r="BE766" s="216">
        <f>IF(N766="základní",J766,0)</f>
        <v>0</v>
      </c>
      <c r="BF766" s="216">
        <f>IF(N766="snížená",J766,0)</f>
        <v>0</v>
      </c>
      <c r="BG766" s="216">
        <f>IF(N766="zákl. přenesená",J766,0)</f>
        <v>0</v>
      </c>
      <c r="BH766" s="216">
        <f>IF(N766="sníž. přenesená",J766,0)</f>
        <v>0</v>
      </c>
      <c r="BI766" s="216">
        <f>IF(N766="nulová",J766,0)</f>
        <v>0</v>
      </c>
      <c r="BJ766" s="17" t="s">
        <v>111</v>
      </c>
      <c r="BK766" s="216">
        <f>ROUND(I766*H766,2)</f>
        <v>0</v>
      </c>
      <c r="BL766" s="17" t="s">
        <v>120</v>
      </c>
      <c r="BM766" s="215" t="s">
        <v>1336</v>
      </c>
    </row>
    <row r="767" s="2" customFormat="1">
      <c r="A767" s="38"/>
      <c r="B767" s="39"/>
      <c r="C767" s="40"/>
      <c r="D767" s="217" t="s">
        <v>122</v>
      </c>
      <c r="E767" s="40"/>
      <c r="F767" s="218" t="s">
        <v>1337</v>
      </c>
      <c r="G767" s="40"/>
      <c r="H767" s="40"/>
      <c r="I767" s="219"/>
      <c r="J767" s="40"/>
      <c r="K767" s="40"/>
      <c r="L767" s="44"/>
      <c r="M767" s="220"/>
      <c r="N767" s="221"/>
      <c r="O767" s="84"/>
      <c r="P767" s="84"/>
      <c r="Q767" s="84"/>
      <c r="R767" s="84"/>
      <c r="S767" s="84"/>
      <c r="T767" s="85"/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T767" s="17" t="s">
        <v>122</v>
      </c>
      <c r="AU767" s="17" t="s">
        <v>111</v>
      </c>
    </row>
    <row r="768" s="2" customFormat="1">
      <c r="A768" s="38"/>
      <c r="B768" s="39"/>
      <c r="C768" s="40"/>
      <c r="D768" s="222" t="s">
        <v>124</v>
      </c>
      <c r="E768" s="40"/>
      <c r="F768" s="223" t="s">
        <v>1338</v>
      </c>
      <c r="G768" s="40"/>
      <c r="H768" s="40"/>
      <c r="I768" s="219"/>
      <c r="J768" s="40"/>
      <c r="K768" s="40"/>
      <c r="L768" s="44"/>
      <c r="M768" s="220"/>
      <c r="N768" s="221"/>
      <c r="O768" s="84"/>
      <c r="P768" s="84"/>
      <c r="Q768" s="84"/>
      <c r="R768" s="84"/>
      <c r="S768" s="84"/>
      <c r="T768" s="85"/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T768" s="17" t="s">
        <v>124</v>
      </c>
      <c r="AU768" s="17" t="s">
        <v>111</v>
      </c>
    </row>
    <row r="769" s="2" customFormat="1" ht="16.5" customHeight="1">
      <c r="A769" s="38"/>
      <c r="B769" s="39"/>
      <c r="C769" s="204" t="s">
        <v>1339</v>
      </c>
      <c r="D769" s="204" t="s">
        <v>115</v>
      </c>
      <c r="E769" s="205" t="s">
        <v>1340</v>
      </c>
      <c r="F769" s="206" t="s">
        <v>1341</v>
      </c>
      <c r="G769" s="207" t="s">
        <v>229</v>
      </c>
      <c r="H769" s="208">
        <v>14.868</v>
      </c>
      <c r="I769" s="209"/>
      <c r="J769" s="210">
        <f>ROUND(I769*H769,2)</f>
        <v>0</v>
      </c>
      <c r="K769" s="206" t="s">
        <v>119</v>
      </c>
      <c r="L769" s="44"/>
      <c r="M769" s="211" t="s">
        <v>19</v>
      </c>
      <c r="N769" s="212" t="s">
        <v>42</v>
      </c>
      <c r="O769" s="84"/>
      <c r="P769" s="213">
        <f>O769*H769</f>
        <v>0</v>
      </c>
      <c r="Q769" s="213">
        <v>1.0000000000000001E-05</v>
      </c>
      <c r="R769" s="213">
        <f>Q769*H769</f>
        <v>0.00014868000000000002</v>
      </c>
      <c r="S769" s="213">
        <v>0</v>
      </c>
      <c r="T769" s="214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15" t="s">
        <v>120</v>
      </c>
      <c r="AT769" s="215" t="s">
        <v>115</v>
      </c>
      <c r="AU769" s="215" t="s">
        <v>111</v>
      </c>
      <c r="AY769" s="17" t="s">
        <v>112</v>
      </c>
      <c r="BE769" s="216">
        <f>IF(N769="základní",J769,0)</f>
        <v>0</v>
      </c>
      <c r="BF769" s="216">
        <f>IF(N769="snížená",J769,0)</f>
        <v>0</v>
      </c>
      <c r="BG769" s="216">
        <f>IF(N769="zákl. přenesená",J769,0)</f>
        <v>0</v>
      </c>
      <c r="BH769" s="216">
        <f>IF(N769="sníž. přenesená",J769,0)</f>
        <v>0</v>
      </c>
      <c r="BI769" s="216">
        <f>IF(N769="nulová",J769,0)</f>
        <v>0</v>
      </c>
      <c r="BJ769" s="17" t="s">
        <v>111</v>
      </c>
      <c r="BK769" s="216">
        <f>ROUND(I769*H769,2)</f>
        <v>0</v>
      </c>
      <c r="BL769" s="17" t="s">
        <v>120</v>
      </c>
      <c r="BM769" s="215" t="s">
        <v>1342</v>
      </c>
    </row>
    <row r="770" s="2" customFormat="1">
      <c r="A770" s="38"/>
      <c r="B770" s="39"/>
      <c r="C770" s="40"/>
      <c r="D770" s="217" t="s">
        <v>122</v>
      </c>
      <c r="E770" s="40"/>
      <c r="F770" s="218" t="s">
        <v>1343</v>
      </c>
      <c r="G770" s="40"/>
      <c r="H770" s="40"/>
      <c r="I770" s="219"/>
      <c r="J770" s="40"/>
      <c r="K770" s="40"/>
      <c r="L770" s="44"/>
      <c r="M770" s="220"/>
      <c r="N770" s="221"/>
      <c r="O770" s="84"/>
      <c r="P770" s="84"/>
      <c r="Q770" s="84"/>
      <c r="R770" s="84"/>
      <c r="S770" s="84"/>
      <c r="T770" s="85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122</v>
      </c>
      <c r="AU770" s="17" t="s">
        <v>111</v>
      </c>
    </row>
    <row r="771" s="2" customFormat="1">
      <c r="A771" s="38"/>
      <c r="B771" s="39"/>
      <c r="C771" s="40"/>
      <c r="D771" s="222" t="s">
        <v>124</v>
      </c>
      <c r="E771" s="40"/>
      <c r="F771" s="223" t="s">
        <v>1344</v>
      </c>
      <c r="G771" s="40"/>
      <c r="H771" s="40"/>
      <c r="I771" s="219"/>
      <c r="J771" s="40"/>
      <c r="K771" s="40"/>
      <c r="L771" s="44"/>
      <c r="M771" s="220"/>
      <c r="N771" s="221"/>
      <c r="O771" s="84"/>
      <c r="P771" s="84"/>
      <c r="Q771" s="84"/>
      <c r="R771" s="84"/>
      <c r="S771" s="84"/>
      <c r="T771" s="85"/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T771" s="17" t="s">
        <v>124</v>
      </c>
      <c r="AU771" s="17" t="s">
        <v>111</v>
      </c>
    </row>
    <row r="772" s="13" customFormat="1">
      <c r="A772" s="13"/>
      <c r="B772" s="238"/>
      <c r="C772" s="239"/>
      <c r="D772" s="217" t="s">
        <v>218</v>
      </c>
      <c r="E772" s="248" t="s">
        <v>19</v>
      </c>
      <c r="F772" s="240" t="s">
        <v>1345</v>
      </c>
      <c r="G772" s="239"/>
      <c r="H772" s="241">
        <v>14.868</v>
      </c>
      <c r="I772" s="242"/>
      <c r="J772" s="239"/>
      <c r="K772" s="239"/>
      <c r="L772" s="243"/>
      <c r="M772" s="244"/>
      <c r="N772" s="245"/>
      <c r="O772" s="245"/>
      <c r="P772" s="245"/>
      <c r="Q772" s="245"/>
      <c r="R772" s="245"/>
      <c r="S772" s="245"/>
      <c r="T772" s="246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7" t="s">
        <v>218</v>
      </c>
      <c r="AU772" s="247" t="s">
        <v>111</v>
      </c>
      <c r="AV772" s="13" t="s">
        <v>111</v>
      </c>
      <c r="AW772" s="13" t="s">
        <v>32</v>
      </c>
      <c r="AX772" s="13" t="s">
        <v>78</v>
      </c>
      <c r="AY772" s="247" t="s">
        <v>112</v>
      </c>
    </row>
    <row r="773" s="2" customFormat="1" ht="16.5" customHeight="1">
      <c r="A773" s="38"/>
      <c r="B773" s="39"/>
      <c r="C773" s="204" t="s">
        <v>1346</v>
      </c>
      <c r="D773" s="204" t="s">
        <v>115</v>
      </c>
      <c r="E773" s="205" t="s">
        <v>1347</v>
      </c>
      <c r="F773" s="206" t="s">
        <v>1348</v>
      </c>
      <c r="G773" s="207" t="s">
        <v>229</v>
      </c>
      <c r="H773" s="208">
        <v>17.199999999999999</v>
      </c>
      <c r="I773" s="209"/>
      <c r="J773" s="210">
        <f>ROUND(I773*H773,2)</f>
        <v>0</v>
      </c>
      <c r="K773" s="206" t="s">
        <v>119</v>
      </c>
      <c r="L773" s="44"/>
      <c r="M773" s="211" t="s">
        <v>19</v>
      </c>
      <c r="N773" s="212" t="s">
        <v>42</v>
      </c>
      <c r="O773" s="84"/>
      <c r="P773" s="213">
        <f>O773*H773</f>
        <v>0</v>
      </c>
      <c r="Q773" s="213">
        <v>1.0000000000000001E-05</v>
      </c>
      <c r="R773" s="213">
        <f>Q773*H773</f>
        <v>0.00017200000000000001</v>
      </c>
      <c r="S773" s="213">
        <v>0</v>
      </c>
      <c r="T773" s="214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15" t="s">
        <v>120</v>
      </c>
      <c r="AT773" s="215" t="s">
        <v>115</v>
      </c>
      <c r="AU773" s="215" t="s">
        <v>111</v>
      </c>
      <c r="AY773" s="17" t="s">
        <v>112</v>
      </c>
      <c r="BE773" s="216">
        <f>IF(N773="základní",J773,0)</f>
        <v>0</v>
      </c>
      <c r="BF773" s="216">
        <f>IF(N773="snížená",J773,0)</f>
        <v>0</v>
      </c>
      <c r="BG773" s="216">
        <f>IF(N773="zákl. přenesená",J773,0)</f>
        <v>0</v>
      </c>
      <c r="BH773" s="216">
        <f>IF(N773="sníž. přenesená",J773,0)</f>
        <v>0</v>
      </c>
      <c r="BI773" s="216">
        <f>IF(N773="nulová",J773,0)</f>
        <v>0</v>
      </c>
      <c r="BJ773" s="17" t="s">
        <v>111</v>
      </c>
      <c r="BK773" s="216">
        <f>ROUND(I773*H773,2)</f>
        <v>0</v>
      </c>
      <c r="BL773" s="17" t="s">
        <v>120</v>
      </c>
      <c r="BM773" s="215" t="s">
        <v>1349</v>
      </c>
    </row>
    <row r="774" s="2" customFormat="1">
      <c r="A774" s="38"/>
      <c r="B774" s="39"/>
      <c r="C774" s="40"/>
      <c r="D774" s="217" t="s">
        <v>122</v>
      </c>
      <c r="E774" s="40"/>
      <c r="F774" s="218" t="s">
        <v>1350</v>
      </c>
      <c r="G774" s="40"/>
      <c r="H774" s="40"/>
      <c r="I774" s="219"/>
      <c r="J774" s="40"/>
      <c r="K774" s="40"/>
      <c r="L774" s="44"/>
      <c r="M774" s="220"/>
      <c r="N774" s="221"/>
      <c r="O774" s="84"/>
      <c r="P774" s="84"/>
      <c r="Q774" s="84"/>
      <c r="R774" s="84"/>
      <c r="S774" s="84"/>
      <c r="T774" s="85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7" t="s">
        <v>122</v>
      </c>
      <c r="AU774" s="17" t="s">
        <v>111</v>
      </c>
    </row>
    <row r="775" s="2" customFormat="1">
      <c r="A775" s="38"/>
      <c r="B775" s="39"/>
      <c r="C775" s="40"/>
      <c r="D775" s="222" t="s">
        <v>124</v>
      </c>
      <c r="E775" s="40"/>
      <c r="F775" s="223" t="s">
        <v>1351</v>
      </c>
      <c r="G775" s="40"/>
      <c r="H775" s="40"/>
      <c r="I775" s="219"/>
      <c r="J775" s="40"/>
      <c r="K775" s="40"/>
      <c r="L775" s="44"/>
      <c r="M775" s="220"/>
      <c r="N775" s="221"/>
      <c r="O775" s="84"/>
      <c r="P775" s="84"/>
      <c r="Q775" s="84"/>
      <c r="R775" s="84"/>
      <c r="S775" s="84"/>
      <c r="T775" s="85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124</v>
      </c>
      <c r="AU775" s="17" t="s">
        <v>111</v>
      </c>
    </row>
    <row r="776" s="13" customFormat="1">
      <c r="A776" s="13"/>
      <c r="B776" s="238"/>
      <c r="C776" s="239"/>
      <c r="D776" s="217" t="s">
        <v>218</v>
      </c>
      <c r="E776" s="248" t="s">
        <v>19</v>
      </c>
      <c r="F776" s="240" t="s">
        <v>1352</v>
      </c>
      <c r="G776" s="239"/>
      <c r="H776" s="241">
        <v>17.199999999999999</v>
      </c>
      <c r="I776" s="242"/>
      <c r="J776" s="239"/>
      <c r="K776" s="239"/>
      <c r="L776" s="243"/>
      <c r="M776" s="244"/>
      <c r="N776" s="245"/>
      <c r="O776" s="245"/>
      <c r="P776" s="245"/>
      <c r="Q776" s="245"/>
      <c r="R776" s="245"/>
      <c r="S776" s="245"/>
      <c r="T776" s="246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7" t="s">
        <v>218</v>
      </c>
      <c r="AU776" s="247" t="s">
        <v>111</v>
      </c>
      <c r="AV776" s="13" t="s">
        <v>111</v>
      </c>
      <c r="AW776" s="13" t="s">
        <v>32</v>
      </c>
      <c r="AX776" s="13" t="s">
        <v>78</v>
      </c>
      <c r="AY776" s="247" t="s">
        <v>112</v>
      </c>
    </row>
    <row r="777" s="2" customFormat="1" ht="16.5" customHeight="1">
      <c r="A777" s="38"/>
      <c r="B777" s="39"/>
      <c r="C777" s="204" t="s">
        <v>1353</v>
      </c>
      <c r="D777" s="204" t="s">
        <v>115</v>
      </c>
      <c r="E777" s="205" t="s">
        <v>1354</v>
      </c>
      <c r="F777" s="206" t="s">
        <v>1355</v>
      </c>
      <c r="G777" s="207" t="s">
        <v>229</v>
      </c>
      <c r="H777" s="208">
        <v>92.650000000000006</v>
      </c>
      <c r="I777" s="209"/>
      <c r="J777" s="210">
        <f>ROUND(I777*H777,2)</f>
        <v>0</v>
      </c>
      <c r="K777" s="206" t="s">
        <v>119</v>
      </c>
      <c r="L777" s="44"/>
      <c r="M777" s="211" t="s">
        <v>19</v>
      </c>
      <c r="N777" s="212" t="s">
        <v>42</v>
      </c>
      <c r="O777" s="84"/>
      <c r="P777" s="213">
        <f>O777*H777</f>
        <v>0</v>
      </c>
      <c r="Q777" s="213">
        <v>1.0000000000000001E-05</v>
      </c>
      <c r="R777" s="213">
        <f>Q777*H777</f>
        <v>0.00092650000000000013</v>
      </c>
      <c r="S777" s="213">
        <v>0</v>
      </c>
      <c r="T777" s="214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15" t="s">
        <v>120</v>
      </c>
      <c r="AT777" s="215" t="s">
        <v>115</v>
      </c>
      <c r="AU777" s="215" t="s">
        <v>111</v>
      </c>
      <c r="AY777" s="17" t="s">
        <v>112</v>
      </c>
      <c r="BE777" s="216">
        <f>IF(N777="základní",J777,0)</f>
        <v>0</v>
      </c>
      <c r="BF777" s="216">
        <f>IF(N777="snížená",J777,0)</f>
        <v>0</v>
      </c>
      <c r="BG777" s="216">
        <f>IF(N777="zákl. přenesená",J777,0)</f>
        <v>0</v>
      </c>
      <c r="BH777" s="216">
        <f>IF(N777="sníž. přenesená",J777,0)</f>
        <v>0</v>
      </c>
      <c r="BI777" s="216">
        <f>IF(N777="nulová",J777,0)</f>
        <v>0</v>
      </c>
      <c r="BJ777" s="17" t="s">
        <v>111</v>
      </c>
      <c r="BK777" s="216">
        <f>ROUND(I777*H777,2)</f>
        <v>0</v>
      </c>
      <c r="BL777" s="17" t="s">
        <v>120</v>
      </c>
      <c r="BM777" s="215" t="s">
        <v>1356</v>
      </c>
    </row>
    <row r="778" s="2" customFormat="1">
      <c r="A778" s="38"/>
      <c r="B778" s="39"/>
      <c r="C778" s="40"/>
      <c r="D778" s="217" t="s">
        <v>122</v>
      </c>
      <c r="E778" s="40"/>
      <c r="F778" s="218" t="s">
        <v>1357</v>
      </c>
      <c r="G778" s="40"/>
      <c r="H778" s="40"/>
      <c r="I778" s="219"/>
      <c r="J778" s="40"/>
      <c r="K778" s="40"/>
      <c r="L778" s="44"/>
      <c r="M778" s="220"/>
      <c r="N778" s="221"/>
      <c r="O778" s="84"/>
      <c r="P778" s="84"/>
      <c r="Q778" s="84"/>
      <c r="R778" s="84"/>
      <c r="S778" s="84"/>
      <c r="T778" s="85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122</v>
      </c>
      <c r="AU778" s="17" t="s">
        <v>111</v>
      </c>
    </row>
    <row r="779" s="2" customFormat="1">
      <c r="A779" s="38"/>
      <c r="B779" s="39"/>
      <c r="C779" s="40"/>
      <c r="D779" s="222" t="s">
        <v>124</v>
      </c>
      <c r="E779" s="40"/>
      <c r="F779" s="223" t="s">
        <v>1358</v>
      </c>
      <c r="G779" s="40"/>
      <c r="H779" s="40"/>
      <c r="I779" s="219"/>
      <c r="J779" s="40"/>
      <c r="K779" s="40"/>
      <c r="L779" s="44"/>
      <c r="M779" s="220"/>
      <c r="N779" s="221"/>
      <c r="O779" s="84"/>
      <c r="P779" s="84"/>
      <c r="Q779" s="84"/>
      <c r="R779" s="84"/>
      <c r="S779" s="84"/>
      <c r="T779" s="85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T779" s="17" t="s">
        <v>124</v>
      </c>
      <c r="AU779" s="17" t="s">
        <v>111</v>
      </c>
    </row>
    <row r="780" s="13" customFormat="1">
      <c r="A780" s="13"/>
      <c r="B780" s="238"/>
      <c r="C780" s="239"/>
      <c r="D780" s="217" t="s">
        <v>218</v>
      </c>
      <c r="E780" s="248" t="s">
        <v>19</v>
      </c>
      <c r="F780" s="240" t="s">
        <v>1326</v>
      </c>
      <c r="G780" s="239"/>
      <c r="H780" s="241">
        <v>92.650000000000006</v>
      </c>
      <c r="I780" s="242"/>
      <c r="J780" s="239"/>
      <c r="K780" s="239"/>
      <c r="L780" s="243"/>
      <c r="M780" s="244"/>
      <c r="N780" s="245"/>
      <c r="O780" s="245"/>
      <c r="P780" s="245"/>
      <c r="Q780" s="245"/>
      <c r="R780" s="245"/>
      <c r="S780" s="245"/>
      <c r="T780" s="246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7" t="s">
        <v>218</v>
      </c>
      <c r="AU780" s="247" t="s">
        <v>111</v>
      </c>
      <c r="AV780" s="13" t="s">
        <v>111</v>
      </c>
      <c r="AW780" s="13" t="s">
        <v>32</v>
      </c>
      <c r="AX780" s="13" t="s">
        <v>78</v>
      </c>
      <c r="AY780" s="247" t="s">
        <v>112</v>
      </c>
    </row>
    <row r="781" s="2" customFormat="1" ht="16.5" customHeight="1">
      <c r="A781" s="38"/>
      <c r="B781" s="39"/>
      <c r="C781" s="204" t="s">
        <v>1359</v>
      </c>
      <c r="D781" s="204" t="s">
        <v>115</v>
      </c>
      <c r="E781" s="205" t="s">
        <v>1360</v>
      </c>
      <c r="F781" s="206" t="s">
        <v>1361</v>
      </c>
      <c r="G781" s="207" t="s">
        <v>229</v>
      </c>
      <c r="H781" s="208">
        <v>351.089</v>
      </c>
      <c r="I781" s="209"/>
      <c r="J781" s="210">
        <f>ROUND(I781*H781,2)</f>
        <v>0</v>
      </c>
      <c r="K781" s="206" t="s">
        <v>119</v>
      </c>
      <c r="L781" s="44"/>
      <c r="M781" s="211" t="s">
        <v>19</v>
      </c>
      <c r="N781" s="212" t="s">
        <v>42</v>
      </c>
      <c r="O781" s="84"/>
      <c r="P781" s="213">
        <f>O781*H781</f>
        <v>0</v>
      </c>
      <c r="Q781" s="213">
        <v>0.00025999999999999998</v>
      </c>
      <c r="R781" s="213">
        <f>Q781*H781</f>
        <v>0.091283139999999985</v>
      </c>
      <c r="S781" s="213">
        <v>0</v>
      </c>
      <c r="T781" s="214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15" t="s">
        <v>120</v>
      </c>
      <c r="AT781" s="215" t="s">
        <v>115</v>
      </c>
      <c r="AU781" s="215" t="s">
        <v>111</v>
      </c>
      <c r="AY781" s="17" t="s">
        <v>112</v>
      </c>
      <c r="BE781" s="216">
        <f>IF(N781="základní",J781,0)</f>
        <v>0</v>
      </c>
      <c r="BF781" s="216">
        <f>IF(N781="snížená",J781,0)</f>
        <v>0</v>
      </c>
      <c r="BG781" s="216">
        <f>IF(N781="zákl. přenesená",J781,0)</f>
        <v>0</v>
      </c>
      <c r="BH781" s="216">
        <f>IF(N781="sníž. přenesená",J781,0)</f>
        <v>0</v>
      </c>
      <c r="BI781" s="216">
        <f>IF(N781="nulová",J781,0)</f>
        <v>0</v>
      </c>
      <c r="BJ781" s="17" t="s">
        <v>111</v>
      </c>
      <c r="BK781" s="216">
        <f>ROUND(I781*H781,2)</f>
        <v>0</v>
      </c>
      <c r="BL781" s="17" t="s">
        <v>120</v>
      </c>
      <c r="BM781" s="215" t="s">
        <v>1362</v>
      </c>
    </row>
    <row r="782" s="2" customFormat="1">
      <c r="A782" s="38"/>
      <c r="B782" s="39"/>
      <c r="C782" s="40"/>
      <c r="D782" s="217" t="s">
        <v>122</v>
      </c>
      <c r="E782" s="40"/>
      <c r="F782" s="218" t="s">
        <v>1363</v>
      </c>
      <c r="G782" s="40"/>
      <c r="H782" s="40"/>
      <c r="I782" s="219"/>
      <c r="J782" s="40"/>
      <c r="K782" s="40"/>
      <c r="L782" s="44"/>
      <c r="M782" s="220"/>
      <c r="N782" s="221"/>
      <c r="O782" s="84"/>
      <c r="P782" s="84"/>
      <c r="Q782" s="84"/>
      <c r="R782" s="84"/>
      <c r="S782" s="84"/>
      <c r="T782" s="85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T782" s="17" t="s">
        <v>122</v>
      </c>
      <c r="AU782" s="17" t="s">
        <v>111</v>
      </c>
    </row>
    <row r="783" s="2" customFormat="1">
      <c r="A783" s="38"/>
      <c r="B783" s="39"/>
      <c r="C783" s="40"/>
      <c r="D783" s="222" t="s">
        <v>124</v>
      </c>
      <c r="E783" s="40"/>
      <c r="F783" s="223" t="s">
        <v>1364</v>
      </c>
      <c r="G783" s="40"/>
      <c r="H783" s="40"/>
      <c r="I783" s="219"/>
      <c r="J783" s="40"/>
      <c r="K783" s="40"/>
      <c r="L783" s="44"/>
      <c r="M783" s="234"/>
      <c r="N783" s="235"/>
      <c r="O783" s="236"/>
      <c r="P783" s="236"/>
      <c r="Q783" s="236"/>
      <c r="R783" s="236"/>
      <c r="S783" s="236"/>
      <c r="T783" s="237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124</v>
      </c>
      <c r="AU783" s="17" t="s">
        <v>111</v>
      </c>
    </row>
    <row r="784" s="2" customFormat="1" ht="6.96" customHeight="1">
      <c r="A784" s="38"/>
      <c r="B784" s="59"/>
      <c r="C784" s="60"/>
      <c r="D784" s="60"/>
      <c r="E784" s="60"/>
      <c r="F784" s="60"/>
      <c r="G784" s="60"/>
      <c r="H784" s="60"/>
      <c r="I784" s="60"/>
      <c r="J784" s="60"/>
      <c r="K784" s="60"/>
      <c r="L784" s="44"/>
      <c r="M784" s="38"/>
      <c r="O784" s="38"/>
      <c r="P784" s="38"/>
      <c r="Q784" s="38"/>
      <c r="R784" s="38"/>
      <c r="S784" s="38"/>
      <c r="T784" s="38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</row>
  </sheetData>
  <sheetProtection sheet="1" autoFilter="0" formatColumns="0" formatRows="0" objects="1" scenarios="1" spinCount="100000" saltValue="QAYES3zO7ue1eauQfHYQej/Ab4mnpquOcrwCnizr1tSTUN8fZcDI62aFRMzlBSQZ2jSCN+WhCkUXF1K2rbNUyA==" hashValue="yXmTSxe8vfv6GnaCeHJ6xnRxwdTSu6bRSJkXe4khloLjA+5Ck2CxCyAuWTjbgcPNEjEM/XGJ86MguRuv7xCibg==" algorithmName="SHA-512" password="CC35"/>
  <autoFilter ref="C95:K783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3_01/997013211"/>
    <hyperlink ref="F104" r:id="rId2" display="https://podminky.urs.cz/item/CS_URS_2023_01/997013501"/>
    <hyperlink ref="F107" r:id="rId3" display="https://podminky.urs.cz/item/CS_URS_2023_01/997013509"/>
    <hyperlink ref="F111" r:id="rId4" display="https://podminky.urs.cz/item/CS_URS_2023_01/997013631"/>
    <hyperlink ref="F116" r:id="rId5" display="https://podminky.urs.cz/item/CS_URS_2023_01/713411143"/>
    <hyperlink ref="F123" r:id="rId6" display="https://podminky.urs.cz/item/CS_URS_2023_01/998713101"/>
    <hyperlink ref="F126" r:id="rId7" display="https://podminky.urs.cz/item/CS_URS_2023_01/998713181"/>
    <hyperlink ref="F130" r:id="rId8" display="https://podminky.urs.cz/item/CS_URS_2023_01/721140802"/>
    <hyperlink ref="F133" r:id="rId9" display="https://podminky.urs.cz/item/CS_URS_2023_01/721171803"/>
    <hyperlink ref="F136" r:id="rId10" display="https://podminky.urs.cz/item/CS_URS_2023_01/721171808"/>
    <hyperlink ref="F139" r:id="rId11" display="https://podminky.urs.cz/item/CS_URS_2023_01/721174004"/>
    <hyperlink ref="F143" r:id="rId12" display="https://podminky.urs.cz/item/CS_URS_2023_01/721174005"/>
    <hyperlink ref="F147" r:id="rId13" display="https://podminky.urs.cz/item/CS_URS_2023_01/721174024"/>
    <hyperlink ref="F153" r:id="rId14" display="https://podminky.urs.cz/item/CS_URS_2023_01/721174025"/>
    <hyperlink ref="F157" r:id="rId15" display="https://podminky.urs.cz/item/CS_URS_2023_01/721174043"/>
    <hyperlink ref="F161" r:id="rId16" display="https://podminky.urs.cz/item/CS_URS_2023_01/721174044"/>
    <hyperlink ref="F165" r:id="rId17" display="https://podminky.urs.cz/item/CS_URS_2023_01/721174045"/>
    <hyperlink ref="F169" r:id="rId18" display="https://podminky.urs.cz/item/CS_URS_2023_01/721194105"/>
    <hyperlink ref="F173" r:id="rId19" display="https://podminky.urs.cz/item/CS_URS_2023_01/721194109"/>
    <hyperlink ref="F177" r:id="rId20" display="https://podminky.urs.cz/item/CS_URS_2023_01/721229111"/>
    <hyperlink ref="F183" r:id="rId21" display="https://podminky.urs.cz/item/CS_URS_2023_01/721290111"/>
    <hyperlink ref="F187" r:id="rId22" display="https://podminky.urs.cz/item/CS_URS_2023_01/998721101"/>
    <hyperlink ref="F190" r:id="rId23" display="https://podminky.urs.cz/item/CS_URS_2023_01/998721181"/>
    <hyperlink ref="F194" r:id="rId24" display="https://podminky.urs.cz/item/CS_URS_2023_01/722130801"/>
    <hyperlink ref="F197" r:id="rId25" display="https://podminky.urs.cz/item/CS_URS_2023_01/722130802"/>
    <hyperlink ref="F200" r:id="rId26" display="https://podminky.urs.cz/item/CS_URS_2023_01/722173402"/>
    <hyperlink ref="F204" r:id="rId27" display="https://podminky.urs.cz/item/CS_URS_2023_01/722173403"/>
    <hyperlink ref="F208" r:id="rId28" display="https://podminky.urs.cz/item/CS_URS_2023_01/722173404"/>
    <hyperlink ref="F224" r:id="rId29" display="https://podminky.urs.cz/item/CS_URS_2023_01/722181211"/>
    <hyperlink ref="F228" r:id="rId30" display="https://podminky.urs.cz/item/CS_URS_2023_01/722181212"/>
    <hyperlink ref="F232" r:id="rId31" display="https://podminky.urs.cz/item/CS_URS_2023_01/722181213"/>
    <hyperlink ref="F236" r:id="rId32" display="https://podminky.urs.cz/item/CS_URS_2023_01/722181241"/>
    <hyperlink ref="F240" r:id="rId33" display="https://podminky.urs.cz/item/CS_URS_2023_01/722181242"/>
    <hyperlink ref="F244" r:id="rId34" display="https://podminky.urs.cz/item/CS_URS_2023_01/722190401"/>
    <hyperlink ref="F254" r:id="rId35" display="https://podminky.urs.cz/item/CS_URS_2023_01/722190901"/>
    <hyperlink ref="F257" r:id="rId36" display="https://podminky.urs.cz/item/CS_URS_2023_01/722220111"/>
    <hyperlink ref="F264" r:id="rId37" display="https://podminky.urs.cz/item/CS_URS_2023_01/722220121"/>
    <hyperlink ref="F271" r:id="rId38" display="https://podminky.urs.cz/item/CS_URS_2023_01/722290215"/>
    <hyperlink ref="F275" r:id="rId39" display="https://podminky.urs.cz/item/CS_URS_2023_01/722290234"/>
    <hyperlink ref="F278" r:id="rId40" display="https://podminky.urs.cz/item/CS_URS_2023_01/998722101"/>
    <hyperlink ref="F281" r:id="rId41" display="https://podminky.urs.cz/item/CS_URS_2023_01/998722181"/>
    <hyperlink ref="F285" r:id="rId42" display="https://podminky.urs.cz/item/CS_URS_2023_01/724233010"/>
    <hyperlink ref="F288" r:id="rId43" display="https://podminky.urs.cz/item/CS_URS_2023_01/998724101"/>
    <hyperlink ref="F291" r:id="rId44" display="https://podminky.urs.cz/item/CS_URS_2023_01/998724181"/>
    <hyperlink ref="F295" r:id="rId45" display="https://podminky.urs.cz/item/CS_URS_2023_01/725110811"/>
    <hyperlink ref="F298" r:id="rId46" display="https://podminky.urs.cz/item/CS_URS_2023_01/725210821"/>
    <hyperlink ref="F301" r:id="rId47" display="https://podminky.urs.cz/item/CS_URS_2023_01/725220841"/>
    <hyperlink ref="F304" r:id="rId48" display="https://podminky.urs.cz/item/CS_URS_2023_01/725530823"/>
    <hyperlink ref="F307" r:id="rId49" display="https://podminky.urs.cz/item/CS_URS_2023_01/725539204"/>
    <hyperlink ref="F311" r:id="rId50" display="https://podminky.urs.cz/item/CS_URS_2023_01/725813111"/>
    <hyperlink ref="F317" r:id="rId51" display="https://podminky.urs.cz/item/CS_URS_2023_01/725819201"/>
    <hyperlink ref="F322" r:id="rId52" display="https://podminky.urs.cz/item/CS_URS_2023_01/725820801"/>
    <hyperlink ref="F325" r:id="rId53" display="https://podminky.urs.cz/item/CS_URS_2023_01/725861102"/>
    <hyperlink ref="F328" r:id="rId54" display="https://podminky.urs.cz/item/CS_URS_2023_01/725862103"/>
    <hyperlink ref="F331" r:id="rId55" display="https://podminky.urs.cz/item/CS_URS_2023_01/725865501"/>
    <hyperlink ref="F335" r:id="rId56" display="https://podminky.urs.cz/item/CS_URS_2023_01/725980121"/>
    <hyperlink ref="F338" r:id="rId57" display="https://podminky.urs.cz/item/CS_URS_2023_01/998725101"/>
    <hyperlink ref="F341" r:id="rId58" display="https://podminky.urs.cz/item/CS_URS_2023_01/998725181"/>
    <hyperlink ref="F345" r:id="rId59" display="https://podminky.urs.cz/item/CS_URS_2023_01/733120819"/>
    <hyperlink ref="F349" r:id="rId60" display="https://podminky.urs.cz/item/CS_URS_2023_01/733121110"/>
    <hyperlink ref="F353" r:id="rId61" display="https://podminky.urs.cz/item/CS_URS_2023_01/733121157"/>
    <hyperlink ref="F357" r:id="rId62" display="https://podminky.urs.cz/item/CS_URS_2023_01/733141212"/>
    <hyperlink ref="F360" r:id="rId63" display="https://podminky.urs.cz/item/CS_URS_2023_01/733190225"/>
    <hyperlink ref="F363" r:id="rId64" display="https://podminky.urs.cz/item/CS_URS_2023_01/998733102"/>
    <hyperlink ref="F367" r:id="rId65" display="https://podminky.urs.cz/item/CS_URS_2023_01/735164262"/>
    <hyperlink ref="F370" r:id="rId66" display="https://podminky.urs.cz/item/CS_URS_2023_01/998735102"/>
    <hyperlink ref="F374" r:id="rId67" display="https://podminky.urs.cz/item/CS_URS_2023_01/741110002"/>
    <hyperlink ref="F384" r:id="rId68" display="https://podminky.urs.cz/item/CS_URS_2023_01/741110511"/>
    <hyperlink ref="F394" r:id="rId69" display="https://podminky.urs.cz/item/CS_URS_2023_01/741112001"/>
    <hyperlink ref="F400" r:id="rId70" display="https://podminky.urs.cz/item/CS_URS_2023_01/741122005"/>
    <hyperlink ref="F410" r:id="rId71" display="https://podminky.urs.cz/item/CS_URS_2023_01/741122024"/>
    <hyperlink ref="F416" r:id="rId72" display="https://podminky.urs.cz/item/CS_URS_2023_01/741125871"/>
    <hyperlink ref="F419" r:id="rId73" display="https://podminky.urs.cz/item/CS_URS_2023_01/741125873"/>
    <hyperlink ref="F422" r:id="rId74" display="https://podminky.urs.cz/item/CS_URS_2023_01/741130001"/>
    <hyperlink ref="F426" r:id="rId75" display="https://podminky.urs.cz/item/CS_URS_2023_01/741130005"/>
    <hyperlink ref="F432" r:id="rId76" display="https://podminky.urs.cz/item/CS_URS_2023_01/741210002"/>
    <hyperlink ref="F437" r:id="rId77" display="https://podminky.urs.cz/item/CS_URS_2023_01/741211813"/>
    <hyperlink ref="F440" r:id="rId78" display="https://podminky.urs.cz/item/CS_URS_2023_01/741213811"/>
    <hyperlink ref="F443" r:id="rId79" display="https://podminky.urs.cz/item/CS_URS_2023_01/741310001"/>
    <hyperlink ref="F449" r:id="rId80" display="https://podminky.urs.cz/item/CS_URS_2023_01/741310003"/>
    <hyperlink ref="F454" r:id="rId81" display="https://podminky.urs.cz/item/CS_URS_2023_01/741310031"/>
    <hyperlink ref="F459" r:id="rId82" display="https://podminky.urs.cz/item/CS_URS_2023_01/741310032"/>
    <hyperlink ref="F464" r:id="rId83" display="https://podminky.urs.cz/item/CS_URS_2023_01/741311803"/>
    <hyperlink ref="F467" r:id="rId84" display="https://podminky.urs.cz/item/CS_URS_2023_01/741313002"/>
    <hyperlink ref="F472" r:id="rId85" display="https://podminky.urs.cz/item/CS_URS_2023_01/741313082"/>
    <hyperlink ref="F477" r:id="rId86" display="https://podminky.urs.cz/item/CS_URS_2023_01/741313141"/>
    <hyperlink ref="F482" r:id="rId87" display="https://podminky.urs.cz/item/CS_URS_2023_01/741315813"/>
    <hyperlink ref="F485" r:id="rId88" display="https://podminky.urs.cz/item/CS_URS_2023_01/741320106"/>
    <hyperlink ref="F490" r:id="rId89" display="https://podminky.urs.cz/item/CS_URS_2023_01/741320166"/>
    <hyperlink ref="F501" r:id="rId90" display="https://podminky.urs.cz/item/CS_URS_2023_01/741321013"/>
    <hyperlink ref="F508" r:id="rId91" display="https://podminky.urs.cz/item/CS_URS_2023_01/741322011"/>
    <hyperlink ref="F513" r:id="rId92" display="https://podminky.urs.cz/item/CS_URS_2023_01/741322815"/>
    <hyperlink ref="F516" r:id="rId93" display="https://podminky.urs.cz/item/CS_URS_2023_01/741330042"/>
    <hyperlink ref="F521" r:id="rId94" display="https://podminky.urs.cz/item/CS_URS_2023_01/741372022"/>
    <hyperlink ref="F526" r:id="rId95" display="https://podminky.urs.cz/item/CS_URS_2023_01/998741101"/>
    <hyperlink ref="F529" r:id="rId96" display="https://podminky.urs.cz/item/CS_URS_2023_01/998741181"/>
    <hyperlink ref="F533" r:id="rId97" display="https://podminky.urs.cz/item/CS_URS_2023_01/751122032"/>
    <hyperlink ref="F545" r:id="rId98" display="https://podminky.urs.cz/item/CS_URS_2023_01/751122072"/>
    <hyperlink ref="F551" r:id="rId99" display="https://podminky.urs.cz/item/CS_URS_2023_01/751510042"/>
    <hyperlink ref="F554" r:id="rId100" display="https://podminky.urs.cz/item/CS_URS_2023_01/751514762"/>
    <hyperlink ref="F557" r:id="rId101" display="https://podminky.urs.cz/item/CS_URS_2023_01/751581356"/>
    <hyperlink ref="F560" r:id="rId102" display="https://podminky.urs.cz/item/CS_URS_2023_01/998751101"/>
    <hyperlink ref="F563" r:id="rId103" display="https://podminky.urs.cz/item/CS_URS_2023_01/998751181"/>
    <hyperlink ref="F567" r:id="rId104" display="https://podminky.urs.cz/item/CS_URS_2023_01/766111820"/>
    <hyperlink ref="F571" r:id="rId105" display="https://podminky.urs.cz/item/CS_URS_2023_01/766441822"/>
    <hyperlink ref="F575" r:id="rId106" display="https://podminky.urs.cz/item/CS_URS_2023_01/766441825"/>
    <hyperlink ref="F579" r:id="rId107" display="https://podminky.urs.cz/item/CS_URS_2023_01/766622131"/>
    <hyperlink ref="F585" r:id="rId108" display="https://podminky.urs.cz/item/CS_URS_2023_01/766622132"/>
    <hyperlink ref="F594" r:id="rId109" display="https://podminky.urs.cz/item/CS_URS_2023_01/766629631"/>
    <hyperlink ref="F601" r:id="rId110" display="https://podminky.urs.cz/item/CS_URS_2023_01/766660351"/>
    <hyperlink ref="F607" r:id="rId111" display="https://podminky.urs.cz/item/CS_URS_2023_01/766662811"/>
    <hyperlink ref="F611" r:id="rId112" display="https://podminky.urs.cz/item/CS_URS_2023_01/766694116"/>
    <hyperlink ref="F617" r:id="rId113" display="https://podminky.urs.cz/item/CS_URS_2023_01/998766181"/>
    <hyperlink ref="F621" r:id="rId114" display="https://podminky.urs.cz/item/CS_URS_2023_01/771111011"/>
    <hyperlink ref="F628" r:id="rId115" display="https://podminky.urs.cz/item/CS_URS_2023_01/771121011"/>
    <hyperlink ref="F635" r:id="rId116" display="https://podminky.urs.cz/item/CS_URS_2023_01/771474112"/>
    <hyperlink ref="F642" r:id="rId117" display="https://podminky.urs.cz/item/CS_URS_2023_01/771574111"/>
    <hyperlink ref="F652" r:id="rId118" display="https://podminky.urs.cz/item/CS_URS_2023_01/771591115"/>
    <hyperlink ref="F659" r:id="rId119" display="https://podminky.urs.cz/item/CS_URS_2023_01/771591221"/>
    <hyperlink ref="F666" r:id="rId120" display="https://podminky.urs.cz/item/CS_URS_2023_01/771591264"/>
    <hyperlink ref="F673" r:id="rId121" display="https://podminky.urs.cz/item/CS_URS_2023_01/771592011"/>
    <hyperlink ref="F680" r:id="rId122" display="https://podminky.urs.cz/item/CS_URS_2023_01/998771101"/>
    <hyperlink ref="F683" r:id="rId123" display="https://podminky.urs.cz/item/CS_URS_2023_01/998771181"/>
    <hyperlink ref="F687" r:id="rId124" display="https://podminky.urs.cz/item/CS_URS_2023_01/781111011"/>
    <hyperlink ref="F694" r:id="rId125" display="https://podminky.urs.cz/item/CS_URS_2023_01/781121011"/>
    <hyperlink ref="F697" r:id="rId126" display="https://podminky.urs.cz/item/CS_URS_2023_01/781131112"/>
    <hyperlink ref="F703" r:id="rId127" display="https://podminky.urs.cz/item/CS_URS_2023_01/781151031"/>
    <hyperlink ref="F706" r:id="rId128" display="https://podminky.urs.cz/item/CS_URS_2023_01/781161021"/>
    <hyperlink ref="F717" r:id="rId129" display="https://podminky.urs.cz/item/CS_URS_2023_01/781474112"/>
    <hyperlink ref="F727" r:id="rId130" display="https://podminky.urs.cz/item/CS_URS_2023_01/781495115"/>
    <hyperlink ref="F733" r:id="rId131" display="https://podminky.urs.cz/item/CS_URS_2023_01/998781101"/>
    <hyperlink ref="F736" r:id="rId132" display="https://podminky.urs.cz/item/CS_URS_2023_01/998781181"/>
    <hyperlink ref="F740" r:id="rId133" display="https://podminky.urs.cz/item/CS_URS_2023_01/783101403"/>
    <hyperlink ref="F750" r:id="rId134" display="https://podminky.urs.cz/item/CS_URS_2023_01/783114101"/>
    <hyperlink ref="F753" r:id="rId135" display="https://podminky.urs.cz/item/CS_URS_2023_01/783118211"/>
    <hyperlink ref="F757" r:id="rId136" display="https://podminky.urs.cz/item/CS_URS_2023_01/784111001"/>
    <hyperlink ref="F768" r:id="rId137" display="https://podminky.urs.cz/item/CS_URS_2023_01/784181111"/>
    <hyperlink ref="F771" r:id="rId138" display="https://podminky.urs.cz/item/CS_URS_2023_01/784191001"/>
    <hyperlink ref="F775" r:id="rId139" display="https://podminky.urs.cz/item/CS_URS_2023_01/784191005"/>
    <hyperlink ref="F779" r:id="rId140" display="https://podminky.urs.cz/item/CS_URS_2023_01/784191007"/>
    <hyperlink ref="F783" r:id="rId141" display="https://podminky.urs.cz/item/CS_URS_2023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86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Jaroměřice nad Rokytnou oprava byt pan Pařízek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1365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9. 2. 2023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ROUND(J99,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ROUND((SUM(BE99:BE523)),  2)</f>
        <v>0</v>
      </c>
      <c r="G33" s="38"/>
      <c r="H33" s="38"/>
      <c r="I33" s="148">
        <v>0.20999999999999999</v>
      </c>
      <c r="J33" s="147">
        <f>ROUND(((SUM(BE99:BE523))*I33),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ROUND((SUM(BF99:BF523)),  2)</f>
        <v>0</v>
      </c>
      <c r="G34" s="38"/>
      <c r="H34" s="38"/>
      <c r="I34" s="148">
        <v>0.14999999999999999</v>
      </c>
      <c r="J34" s="147">
        <f>ROUND(((SUM(BF99:BF523))*I34),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ROUND((SUM(BG99:BG523)),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ROUND((SUM(BH99:BH523)),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ROUND((SUM(BI99:BI523)),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Jaroměřice nad Rokytnou oprava byt pan Pařízek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JARO-03 - společné prostory a práce nezlepšující hodnotu bytu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Jaroměřice nad Rokytnou</v>
      </c>
      <c r="G52" s="40"/>
      <c r="H52" s="40"/>
      <c r="I52" s="32" t="s">
        <v>23</v>
      </c>
      <c r="J52" s="72" t="str">
        <f>IF(J12="","",J12)</f>
        <v>9. 2. 2023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90</v>
      </c>
      <c r="D57" s="162"/>
      <c r="E57" s="162"/>
      <c r="F57" s="162"/>
      <c r="G57" s="162"/>
      <c r="H57" s="162"/>
      <c r="I57" s="162"/>
      <c r="J57" s="163" t="s">
        <v>91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J99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92</v>
      </c>
    </row>
    <row r="60" s="9" customFormat="1" ht="24.96" customHeight="1">
      <c r="A60" s="9"/>
      <c r="B60" s="165"/>
      <c r="C60" s="166"/>
      <c r="D60" s="167" t="s">
        <v>183</v>
      </c>
      <c r="E60" s="168"/>
      <c r="F60" s="168"/>
      <c r="G60" s="168"/>
      <c r="H60" s="168"/>
      <c r="I60" s="168"/>
      <c r="J60" s="169">
        <f>J100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1366</v>
      </c>
      <c r="E61" s="174"/>
      <c r="F61" s="174"/>
      <c r="G61" s="174"/>
      <c r="H61" s="174"/>
      <c r="I61" s="174"/>
      <c r="J61" s="175">
        <f>J101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1367</v>
      </c>
      <c r="E62" s="174"/>
      <c r="F62" s="174"/>
      <c r="G62" s="174"/>
      <c r="H62" s="174"/>
      <c r="I62" s="174"/>
      <c r="J62" s="175">
        <f>J135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184</v>
      </c>
      <c r="E63" s="174"/>
      <c r="F63" s="174"/>
      <c r="G63" s="174"/>
      <c r="H63" s="174"/>
      <c r="I63" s="174"/>
      <c r="J63" s="175">
        <f>J247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1368</v>
      </c>
      <c r="E64" s="174"/>
      <c r="F64" s="174"/>
      <c r="G64" s="174"/>
      <c r="H64" s="174"/>
      <c r="I64" s="174"/>
      <c r="J64" s="175">
        <f>J261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93</v>
      </c>
      <c r="E65" s="168"/>
      <c r="F65" s="168"/>
      <c r="G65" s="168"/>
      <c r="H65" s="168"/>
      <c r="I65" s="168"/>
      <c r="J65" s="169">
        <f>J265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1369</v>
      </c>
      <c r="E66" s="174"/>
      <c r="F66" s="174"/>
      <c r="G66" s="174"/>
      <c r="H66" s="174"/>
      <c r="I66" s="174"/>
      <c r="J66" s="175">
        <f>J266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185</v>
      </c>
      <c r="E67" s="174"/>
      <c r="F67" s="174"/>
      <c r="G67" s="174"/>
      <c r="H67" s="174"/>
      <c r="I67" s="174"/>
      <c r="J67" s="175">
        <f>J291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1370</v>
      </c>
      <c r="E68" s="174"/>
      <c r="F68" s="174"/>
      <c r="G68" s="174"/>
      <c r="H68" s="174"/>
      <c r="I68" s="174"/>
      <c r="J68" s="175">
        <f>J305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1371</v>
      </c>
      <c r="E69" s="174"/>
      <c r="F69" s="174"/>
      <c r="G69" s="174"/>
      <c r="H69" s="174"/>
      <c r="I69" s="174"/>
      <c r="J69" s="175">
        <f>J364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1372</v>
      </c>
      <c r="E70" s="174"/>
      <c r="F70" s="174"/>
      <c r="G70" s="174"/>
      <c r="H70" s="174"/>
      <c r="I70" s="174"/>
      <c r="J70" s="175">
        <f>J410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1373</v>
      </c>
      <c r="E71" s="174"/>
      <c r="F71" s="174"/>
      <c r="G71" s="174"/>
      <c r="H71" s="174"/>
      <c r="I71" s="174"/>
      <c r="J71" s="175">
        <f>J429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193</v>
      </c>
      <c r="E72" s="174"/>
      <c r="F72" s="174"/>
      <c r="G72" s="174"/>
      <c r="H72" s="174"/>
      <c r="I72" s="174"/>
      <c r="J72" s="175">
        <f>J444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1374</v>
      </c>
      <c r="E73" s="174"/>
      <c r="F73" s="174"/>
      <c r="G73" s="174"/>
      <c r="H73" s="174"/>
      <c r="I73" s="174"/>
      <c r="J73" s="175">
        <f>J457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5"/>
      <c r="C74" s="166"/>
      <c r="D74" s="167" t="s">
        <v>1375</v>
      </c>
      <c r="E74" s="168"/>
      <c r="F74" s="168"/>
      <c r="G74" s="168"/>
      <c r="H74" s="168"/>
      <c r="I74" s="168"/>
      <c r="J74" s="169">
        <f>J490</f>
        <v>0</v>
      </c>
      <c r="K74" s="166"/>
      <c r="L74" s="17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65"/>
      <c r="C75" s="166"/>
      <c r="D75" s="167" t="s">
        <v>1376</v>
      </c>
      <c r="E75" s="168"/>
      <c r="F75" s="168"/>
      <c r="G75" s="168"/>
      <c r="H75" s="168"/>
      <c r="I75" s="168"/>
      <c r="J75" s="169">
        <f>J497</f>
        <v>0</v>
      </c>
      <c r="K75" s="166"/>
      <c r="L75" s="17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71"/>
      <c r="C76" s="172"/>
      <c r="D76" s="173" t="s">
        <v>1377</v>
      </c>
      <c r="E76" s="174"/>
      <c r="F76" s="174"/>
      <c r="G76" s="174"/>
      <c r="H76" s="174"/>
      <c r="I76" s="174"/>
      <c r="J76" s="175">
        <f>J498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1378</v>
      </c>
      <c r="E77" s="174"/>
      <c r="F77" s="174"/>
      <c r="G77" s="174"/>
      <c r="H77" s="174"/>
      <c r="I77" s="174"/>
      <c r="J77" s="175">
        <f>J507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1"/>
      <c r="C78" s="172"/>
      <c r="D78" s="173" t="s">
        <v>1379</v>
      </c>
      <c r="E78" s="174"/>
      <c r="F78" s="174"/>
      <c r="G78" s="174"/>
      <c r="H78" s="174"/>
      <c r="I78" s="174"/>
      <c r="J78" s="175">
        <f>J514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1"/>
      <c r="C79" s="172"/>
      <c r="D79" s="173" t="s">
        <v>1380</v>
      </c>
      <c r="E79" s="174"/>
      <c r="F79" s="174"/>
      <c r="G79" s="174"/>
      <c r="H79" s="174"/>
      <c r="I79" s="174"/>
      <c r="J79" s="175">
        <f>J519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96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0" t="str">
        <f>E7</f>
        <v>Jaroměřice nad Rokytnou oprava byt pan Pařízek</v>
      </c>
      <c r="F89" s="32"/>
      <c r="G89" s="32"/>
      <c r="H89" s="32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87</v>
      </c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E9</f>
        <v>JARO-03 - společné prostory a práce nezlepšující hodnotu bytu</v>
      </c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F12</f>
        <v>Jaroměřice nad Rokytnou</v>
      </c>
      <c r="G93" s="40"/>
      <c r="H93" s="40"/>
      <c r="I93" s="32" t="s">
        <v>23</v>
      </c>
      <c r="J93" s="72" t="str">
        <f>IF(J12="","",J12)</f>
        <v>9. 2. 2023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E15</f>
        <v xml:space="preserve"> </v>
      </c>
      <c r="G95" s="40"/>
      <c r="H95" s="40"/>
      <c r="I95" s="32" t="s">
        <v>31</v>
      </c>
      <c r="J95" s="36" t="str">
        <f>E21</f>
        <v xml:space="preserve"> </v>
      </c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IF(E18="","",E18)</f>
        <v>Vyplň údaj</v>
      </c>
      <c r="G96" s="40"/>
      <c r="H96" s="40"/>
      <c r="I96" s="32" t="s">
        <v>33</v>
      </c>
      <c r="J96" s="36" t="str">
        <f>E24</f>
        <v xml:space="preserve"> 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77"/>
      <c r="B98" s="178"/>
      <c r="C98" s="179" t="s">
        <v>97</v>
      </c>
      <c r="D98" s="180" t="s">
        <v>55</v>
      </c>
      <c r="E98" s="180" t="s">
        <v>51</v>
      </c>
      <c r="F98" s="180" t="s">
        <v>52</v>
      </c>
      <c r="G98" s="180" t="s">
        <v>98</v>
      </c>
      <c r="H98" s="180" t="s">
        <v>99</v>
      </c>
      <c r="I98" s="180" t="s">
        <v>100</v>
      </c>
      <c r="J98" s="180" t="s">
        <v>91</v>
      </c>
      <c r="K98" s="181" t="s">
        <v>101</v>
      </c>
      <c r="L98" s="182"/>
      <c r="M98" s="92" t="s">
        <v>19</v>
      </c>
      <c r="N98" s="93" t="s">
        <v>40</v>
      </c>
      <c r="O98" s="93" t="s">
        <v>102</v>
      </c>
      <c r="P98" s="93" t="s">
        <v>103</v>
      </c>
      <c r="Q98" s="93" t="s">
        <v>104</v>
      </c>
      <c r="R98" s="93" t="s">
        <v>105</v>
      </c>
      <c r="S98" s="93" t="s">
        <v>106</v>
      </c>
      <c r="T98" s="94" t="s">
        <v>107</v>
      </c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="2" customFormat="1" ht="22.8" customHeight="1">
      <c r="A99" s="38"/>
      <c r="B99" s="39"/>
      <c r="C99" s="99" t="s">
        <v>108</v>
      </c>
      <c r="D99" s="40"/>
      <c r="E99" s="40"/>
      <c r="F99" s="40"/>
      <c r="G99" s="40"/>
      <c r="H99" s="40"/>
      <c r="I99" s="40"/>
      <c r="J99" s="183">
        <f>BK99</f>
        <v>0</v>
      </c>
      <c r="K99" s="40"/>
      <c r="L99" s="44"/>
      <c r="M99" s="95"/>
      <c r="N99" s="184"/>
      <c r="O99" s="96"/>
      <c r="P99" s="185">
        <f>P100+P265+P490+P497</f>
        <v>0</v>
      </c>
      <c r="Q99" s="96"/>
      <c r="R99" s="185">
        <f>R100+R265+R490+R497</f>
        <v>5.222102210000001</v>
      </c>
      <c r="S99" s="96"/>
      <c r="T99" s="186">
        <f>T100+T265+T490+T497</f>
        <v>14.033329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69</v>
      </c>
      <c r="AU99" s="17" t="s">
        <v>92</v>
      </c>
      <c r="BK99" s="187">
        <f>BK100+BK265+BK490+BK497</f>
        <v>0</v>
      </c>
    </row>
    <row r="100" s="12" customFormat="1" ht="25.92" customHeight="1">
      <c r="A100" s="12"/>
      <c r="B100" s="188"/>
      <c r="C100" s="189"/>
      <c r="D100" s="190" t="s">
        <v>69</v>
      </c>
      <c r="E100" s="191" t="s">
        <v>198</v>
      </c>
      <c r="F100" s="191" t="s">
        <v>199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P101+P135+P247+P261</f>
        <v>0</v>
      </c>
      <c r="Q100" s="196"/>
      <c r="R100" s="197">
        <f>R101+R135+R247+R261</f>
        <v>3.0224704199999999</v>
      </c>
      <c r="S100" s="196"/>
      <c r="T100" s="198">
        <f>T101+T135+T247+T261</f>
        <v>12.801955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78</v>
      </c>
      <c r="AT100" s="200" t="s">
        <v>69</v>
      </c>
      <c r="AU100" s="200" t="s">
        <v>70</v>
      </c>
      <c r="AY100" s="199" t="s">
        <v>112</v>
      </c>
      <c r="BK100" s="201">
        <f>BK101+BK135+BK247+BK261</f>
        <v>0</v>
      </c>
    </row>
    <row r="101" s="12" customFormat="1" ht="22.8" customHeight="1">
      <c r="A101" s="12"/>
      <c r="B101" s="188"/>
      <c r="C101" s="189"/>
      <c r="D101" s="190" t="s">
        <v>69</v>
      </c>
      <c r="E101" s="202" t="s">
        <v>149</v>
      </c>
      <c r="F101" s="202" t="s">
        <v>1381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SUM(P102:P134)</f>
        <v>0</v>
      </c>
      <c r="Q101" s="196"/>
      <c r="R101" s="197">
        <f>SUM(R102:R134)</f>
        <v>3.0168892199999999</v>
      </c>
      <c r="S101" s="196"/>
      <c r="T101" s="198">
        <f>SUM(T102:T134)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78</v>
      </c>
      <c r="AT101" s="200" t="s">
        <v>69</v>
      </c>
      <c r="AU101" s="200" t="s">
        <v>78</v>
      </c>
      <c r="AY101" s="199" t="s">
        <v>112</v>
      </c>
      <c r="BK101" s="201">
        <f>SUM(BK102:BK134)</f>
        <v>0</v>
      </c>
    </row>
    <row r="102" s="2" customFormat="1" ht="16.5" customHeight="1">
      <c r="A102" s="38"/>
      <c r="B102" s="39"/>
      <c r="C102" s="204" t="s">
        <v>78</v>
      </c>
      <c r="D102" s="204" t="s">
        <v>115</v>
      </c>
      <c r="E102" s="205" t="s">
        <v>1382</v>
      </c>
      <c r="F102" s="206" t="s">
        <v>1383</v>
      </c>
      <c r="G102" s="207" t="s">
        <v>229</v>
      </c>
      <c r="H102" s="208">
        <v>92.650000000000006</v>
      </c>
      <c r="I102" s="209"/>
      <c r="J102" s="210">
        <f>ROUND(I102*H102,2)</f>
        <v>0</v>
      </c>
      <c r="K102" s="206" t="s">
        <v>119</v>
      </c>
      <c r="L102" s="44"/>
      <c r="M102" s="211" t="s">
        <v>19</v>
      </c>
      <c r="N102" s="212" t="s">
        <v>42</v>
      </c>
      <c r="O102" s="84"/>
      <c r="P102" s="213">
        <f>O102*H102</f>
        <v>0</v>
      </c>
      <c r="Q102" s="213">
        <v>0.0043800000000000002</v>
      </c>
      <c r="R102" s="213">
        <f>Q102*H102</f>
        <v>0.40580700000000003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137</v>
      </c>
      <c r="AT102" s="215" t="s">
        <v>115</v>
      </c>
      <c r="AU102" s="215" t="s">
        <v>111</v>
      </c>
      <c r="AY102" s="17" t="s">
        <v>112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111</v>
      </c>
      <c r="BK102" s="216">
        <f>ROUND(I102*H102,2)</f>
        <v>0</v>
      </c>
      <c r="BL102" s="17" t="s">
        <v>137</v>
      </c>
      <c r="BM102" s="215" t="s">
        <v>1384</v>
      </c>
    </row>
    <row r="103" s="2" customFormat="1">
      <c r="A103" s="38"/>
      <c r="B103" s="39"/>
      <c r="C103" s="40"/>
      <c r="D103" s="217" t="s">
        <v>122</v>
      </c>
      <c r="E103" s="40"/>
      <c r="F103" s="218" t="s">
        <v>1385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122</v>
      </c>
      <c r="AU103" s="17" t="s">
        <v>111</v>
      </c>
    </row>
    <row r="104" s="2" customFormat="1">
      <c r="A104" s="38"/>
      <c r="B104" s="39"/>
      <c r="C104" s="40"/>
      <c r="D104" s="222" t="s">
        <v>124</v>
      </c>
      <c r="E104" s="40"/>
      <c r="F104" s="223" t="s">
        <v>1386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124</v>
      </c>
      <c r="AU104" s="17" t="s">
        <v>111</v>
      </c>
    </row>
    <row r="105" s="13" customFormat="1">
      <c r="A105" s="13"/>
      <c r="B105" s="238"/>
      <c r="C105" s="239"/>
      <c r="D105" s="217" t="s">
        <v>218</v>
      </c>
      <c r="E105" s="248" t="s">
        <v>19</v>
      </c>
      <c r="F105" s="240" t="s">
        <v>1326</v>
      </c>
      <c r="G105" s="239"/>
      <c r="H105" s="241">
        <v>92.650000000000006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7" t="s">
        <v>218</v>
      </c>
      <c r="AU105" s="247" t="s">
        <v>111</v>
      </c>
      <c r="AV105" s="13" t="s">
        <v>111</v>
      </c>
      <c r="AW105" s="13" t="s">
        <v>32</v>
      </c>
      <c r="AX105" s="13" t="s">
        <v>78</v>
      </c>
      <c r="AY105" s="247" t="s">
        <v>112</v>
      </c>
    </row>
    <row r="106" s="2" customFormat="1" ht="16.5" customHeight="1">
      <c r="A106" s="38"/>
      <c r="B106" s="39"/>
      <c r="C106" s="204" t="s">
        <v>111</v>
      </c>
      <c r="D106" s="204" t="s">
        <v>115</v>
      </c>
      <c r="E106" s="205" t="s">
        <v>1387</v>
      </c>
      <c r="F106" s="206" t="s">
        <v>1388</v>
      </c>
      <c r="G106" s="207" t="s">
        <v>229</v>
      </c>
      <c r="H106" s="208">
        <v>92.650000000000006</v>
      </c>
      <c r="I106" s="209"/>
      <c r="J106" s="210">
        <f>ROUND(I106*H106,2)</f>
        <v>0</v>
      </c>
      <c r="K106" s="206" t="s">
        <v>119</v>
      </c>
      <c r="L106" s="44"/>
      <c r="M106" s="211" t="s">
        <v>19</v>
      </c>
      <c r="N106" s="212" t="s">
        <v>42</v>
      </c>
      <c r="O106" s="84"/>
      <c r="P106" s="213">
        <f>O106*H106</f>
        <v>0</v>
      </c>
      <c r="Q106" s="213">
        <v>0.0030000000000000001</v>
      </c>
      <c r="R106" s="213">
        <f>Q106*H106</f>
        <v>0.27795000000000003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137</v>
      </c>
      <c r="AT106" s="215" t="s">
        <v>115</v>
      </c>
      <c r="AU106" s="215" t="s">
        <v>111</v>
      </c>
      <c r="AY106" s="17" t="s">
        <v>112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111</v>
      </c>
      <c r="BK106" s="216">
        <f>ROUND(I106*H106,2)</f>
        <v>0</v>
      </c>
      <c r="BL106" s="17" t="s">
        <v>137</v>
      </c>
      <c r="BM106" s="215" t="s">
        <v>1389</v>
      </c>
    </row>
    <row r="107" s="2" customFormat="1">
      <c r="A107" s="38"/>
      <c r="B107" s="39"/>
      <c r="C107" s="40"/>
      <c r="D107" s="217" t="s">
        <v>122</v>
      </c>
      <c r="E107" s="40"/>
      <c r="F107" s="218" t="s">
        <v>1390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122</v>
      </c>
      <c r="AU107" s="17" t="s">
        <v>111</v>
      </c>
    </row>
    <row r="108" s="2" customFormat="1">
      <c r="A108" s="38"/>
      <c r="B108" s="39"/>
      <c r="C108" s="40"/>
      <c r="D108" s="222" t="s">
        <v>124</v>
      </c>
      <c r="E108" s="40"/>
      <c r="F108" s="223" t="s">
        <v>1391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124</v>
      </c>
      <c r="AU108" s="17" t="s">
        <v>111</v>
      </c>
    </row>
    <row r="109" s="2" customFormat="1" ht="16.5" customHeight="1">
      <c r="A109" s="38"/>
      <c r="B109" s="39"/>
      <c r="C109" s="204" t="s">
        <v>131</v>
      </c>
      <c r="D109" s="204" t="s">
        <v>115</v>
      </c>
      <c r="E109" s="205" t="s">
        <v>1392</v>
      </c>
      <c r="F109" s="206" t="s">
        <v>1393</v>
      </c>
      <c r="G109" s="207" t="s">
        <v>229</v>
      </c>
      <c r="H109" s="208">
        <v>11.265000000000001</v>
      </c>
      <c r="I109" s="209"/>
      <c r="J109" s="210">
        <f>ROUND(I109*H109,2)</f>
        <v>0</v>
      </c>
      <c r="K109" s="206" t="s">
        <v>119</v>
      </c>
      <c r="L109" s="44"/>
      <c r="M109" s="211" t="s">
        <v>19</v>
      </c>
      <c r="N109" s="212" t="s">
        <v>42</v>
      </c>
      <c r="O109" s="84"/>
      <c r="P109" s="213">
        <f>O109*H109</f>
        <v>0</v>
      </c>
      <c r="Q109" s="213">
        <v>0.056000000000000001</v>
      </c>
      <c r="R109" s="213">
        <f>Q109*H109</f>
        <v>0.63084000000000007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137</v>
      </c>
      <c r="AT109" s="215" t="s">
        <v>115</v>
      </c>
      <c r="AU109" s="215" t="s">
        <v>111</v>
      </c>
      <c r="AY109" s="17" t="s">
        <v>112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111</v>
      </c>
      <c r="BK109" s="216">
        <f>ROUND(I109*H109,2)</f>
        <v>0</v>
      </c>
      <c r="BL109" s="17" t="s">
        <v>137</v>
      </c>
      <c r="BM109" s="215" t="s">
        <v>1394</v>
      </c>
    </row>
    <row r="110" s="2" customFormat="1">
      <c r="A110" s="38"/>
      <c r="B110" s="39"/>
      <c r="C110" s="40"/>
      <c r="D110" s="217" t="s">
        <v>122</v>
      </c>
      <c r="E110" s="40"/>
      <c r="F110" s="218" t="s">
        <v>1395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122</v>
      </c>
      <c r="AU110" s="17" t="s">
        <v>111</v>
      </c>
    </row>
    <row r="111" s="2" customFormat="1">
      <c r="A111" s="38"/>
      <c r="B111" s="39"/>
      <c r="C111" s="40"/>
      <c r="D111" s="222" t="s">
        <v>124</v>
      </c>
      <c r="E111" s="40"/>
      <c r="F111" s="223" t="s">
        <v>1396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111</v>
      </c>
    </row>
    <row r="112" s="13" customFormat="1">
      <c r="A112" s="13"/>
      <c r="B112" s="238"/>
      <c r="C112" s="239"/>
      <c r="D112" s="217" t="s">
        <v>218</v>
      </c>
      <c r="E112" s="248" t="s">
        <v>19</v>
      </c>
      <c r="F112" s="240" t="s">
        <v>1397</v>
      </c>
      <c r="G112" s="239"/>
      <c r="H112" s="241">
        <v>9.6999999999999993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218</v>
      </c>
      <c r="AU112" s="247" t="s">
        <v>111</v>
      </c>
      <c r="AV112" s="13" t="s">
        <v>111</v>
      </c>
      <c r="AW112" s="13" t="s">
        <v>32</v>
      </c>
      <c r="AX112" s="13" t="s">
        <v>70</v>
      </c>
      <c r="AY112" s="247" t="s">
        <v>112</v>
      </c>
    </row>
    <row r="113" s="13" customFormat="1">
      <c r="A113" s="13"/>
      <c r="B113" s="238"/>
      <c r="C113" s="239"/>
      <c r="D113" s="217" t="s">
        <v>218</v>
      </c>
      <c r="E113" s="248" t="s">
        <v>19</v>
      </c>
      <c r="F113" s="240" t="s">
        <v>1398</v>
      </c>
      <c r="G113" s="239"/>
      <c r="H113" s="241">
        <v>0.125</v>
      </c>
      <c r="I113" s="242"/>
      <c r="J113" s="239"/>
      <c r="K113" s="239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218</v>
      </c>
      <c r="AU113" s="247" t="s">
        <v>111</v>
      </c>
      <c r="AV113" s="13" t="s">
        <v>111</v>
      </c>
      <c r="AW113" s="13" t="s">
        <v>32</v>
      </c>
      <c r="AX113" s="13" t="s">
        <v>70</v>
      </c>
      <c r="AY113" s="247" t="s">
        <v>112</v>
      </c>
    </row>
    <row r="114" s="13" customFormat="1">
      <c r="A114" s="13"/>
      <c r="B114" s="238"/>
      <c r="C114" s="239"/>
      <c r="D114" s="217" t="s">
        <v>218</v>
      </c>
      <c r="E114" s="248" t="s">
        <v>19</v>
      </c>
      <c r="F114" s="240" t="s">
        <v>1399</v>
      </c>
      <c r="G114" s="239"/>
      <c r="H114" s="241">
        <v>1.44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218</v>
      </c>
      <c r="AU114" s="247" t="s">
        <v>111</v>
      </c>
      <c r="AV114" s="13" t="s">
        <v>111</v>
      </c>
      <c r="AW114" s="13" t="s">
        <v>32</v>
      </c>
      <c r="AX114" s="13" t="s">
        <v>70</v>
      </c>
      <c r="AY114" s="247" t="s">
        <v>112</v>
      </c>
    </row>
    <row r="115" s="14" customFormat="1">
      <c r="A115" s="14"/>
      <c r="B115" s="249"/>
      <c r="C115" s="250"/>
      <c r="D115" s="217" t="s">
        <v>218</v>
      </c>
      <c r="E115" s="251" t="s">
        <v>19</v>
      </c>
      <c r="F115" s="252" t="s">
        <v>459</v>
      </c>
      <c r="G115" s="250"/>
      <c r="H115" s="253">
        <v>11.265000000000001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218</v>
      </c>
      <c r="AU115" s="259" t="s">
        <v>111</v>
      </c>
      <c r="AV115" s="14" t="s">
        <v>137</v>
      </c>
      <c r="AW115" s="14" t="s">
        <v>32</v>
      </c>
      <c r="AX115" s="14" t="s">
        <v>78</v>
      </c>
      <c r="AY115" s="259" t="s">
        <v>112</v>
      </c>
    </row>
    <row r="116" s="2" customFormat="1" ht="16.5" customHeight="1">
      <c r="A116" s="38"/>
      <c r="B116" s="39"/>
      <c r="C116" s="204" t="s">
        <v>137</v>
      </c>
      <c r="D116" s="204" t="s">
        <v>115</v>
      </c>
      <c r="E116" s="205" t="s">
        <v>1400</v>
      </c>
      <c r="F116" s="206" t="s">
        <v>1401</v>
      </c>
      <c r="G116" s="207" t="s">
        <v>229</v>
      </c>
      <c r="H116" s="208">
        <v>225.46899999999999</v>
      </c>
      <c r="I116" s="209"/>
      <c r="J116" s="210">
        <f>ROUND(I116*H116,2)</f>
        <v>0</v>
      </c>
      <c r="K116" s="206" t="s">
        <v>119</v>
      </c>
      <c r="L116" s="44"/>
      <c r="M116" s="211" t="s">
        <v>19</v>
      </c>
      <c r="N116" s="212" t="s">
        <v>42</v>
      </c>
      <c r="O116" s="84"/>
      <c r="P116" s="213">
        <f>O116*H116</f>
        <v>0</v>
      </c>
      <c r="Q116" s="213">
        <v>0.0043800000000000002</v>
      </c>
      <c r="R116" s="213">
        <f>Q116*H116</f>
        <v>0.98755422000000004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137</v>
      </c>
      <c r="AT116" s="215" t="s">
        <v>115</v>
      </c>
      <c r="AU116" s="215" t="s">
        <v>111</v>
      </c>
      <c r="AY116" s="17" t="s">
        <v>112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111</v>
      </c>
      <c r="BK116" s="216">
        <f>ROUND(I116*H116,2)</f>
        <v>0</v>
      </c>
      <c r="BL116" s="17" t="s">
        <v>137</v>
      </c>
      <c r="BM116" s="215" t="s">
        <v>1402</v>
      </c>
    </row>
    <row r="117" s="2" customFormat="1">
      <c r="A117" s="38"/>
      <c r="B117" s="39"/>
      <c r="C117" s="40"/>
      <c r="D117" s="217" t="s">
        <v>122</v>
      </c>
      <c r="E117" s="40"/>
      <c r="F117" s="218" t="s">
        <v>1403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122</v>
      </c>
      <c r="AU117" s="17" t="s">
        <v>111</v>
      </c>
    </row>
    <row r="118" s="2" customFormat="1">
      <c r="A118" s="38"/>
      <c r="B118" s="39"/>
      <c r="C118" s="40"/>
      <c r="D118" s="222" t="s">
        <v>124</v>
      </c>
      <c r="E118" s="40"/>
      <c r="F118" s="223" t="s">
        <v>1404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124</v>
      </c>
      <c r="AU118" s="17" t="s">
        <v>111</v>
      </c>
    </row>
    <row r="119" s="13" customFormat="1">
      <c r="A119" s="13"/>
      <c r="B119" s="238"/>
      <c r="C119" s="239"/>
      <c r="D119" s="217" t="s">
        <v>218</v>
      </c>
      <c r="E119" s="248" t="s">
        <v>19</v>
      </c>
      <c r="F119" s="240" t="s">
        <v>1327</v>
      </c>
      <c r="G119" s="239"/>
      <c r="H119" s="241">
        <v>39.270000000000003</v>
      </c>
      <c r="I119" s="242"/>
      <c r="J119" s="239"/>
      <c r="K119" s="239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218</v>
      </c>
      <c r="AU119" s="247" t="s">
        <v>111</v>
      </c>
      <c r="AV119" s="13" t="s">
        <v>111</v>
      </c>
      <c r="AW119" s="13" t="s">
        <v>32</v>
      </c>
      <c r="AX119" s="13" t="s">
        <v>70</v>
      </c>
      <c r="AY119" s="247" t="s">
        <v>112</v>
      </c>
    </row>
    <row r="120" s="13" customFormat="1">
      <c r="A120" s="13"/>
      <c r="B120" s="238"/>
      <c r="C120" s="239"/>
      <c r="D120" s="217" t="s">
        <v>218</v>
      </c>
      <c r="E120" s="248" t="s">
        <v>19</v>
      </c>
      <c r="F120" s="240" t="s">
        <v>1328</v>
      </c>
      <c r="G120" s="239"/>
      <c r="H120" s="241">
        <v>30.831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7" t="s">
        <v>218</v>
      </c>
      <c r="AU120" s="247" t="s">
        <v>111</v>
      </c>
      <c r="AV120" s="13" t="s">
        <v>111</v>
      </c>
      <c r="AW120" s="13" t="s">
        <v>32</v>
      </c>
      <c r="AX120" s="13" t="s">
        <v>70</v>
      </c>
      <c r="AY120" s="247" t="s">
        <v>112</v>
      </c>
    </row>
    <row r="121" s="13" customFormat="1">
      <c r="A121" s="13"/>
      <c r="B121" s="238"/>
      <c r="C121" s="239"/>
      <c r="D121" s="217" t="s">
        <v>218</v>
      </c>
      <c r="E121" s="248" t="s">
        <v>19</v>
      </c>
      <c r="F121" s="240" t="s">
        <v>1329</v>
      </c>
      <c r="G121" s="239"/>
      <c r="H121" s="241">
        <v>49.012</v>
      </c>
      <c r="I121" s="242"/>
      <c r="J121" s="239"/>
      <c r="K121" s="239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218</v>
      </c>
      <c r="AU121" s="247" t="s">
        <v>111</v>
      </c>
      <c r="AV121" s="13" t="s">
        <v>111</v>
      </c>
      <c r="AW121" s="13" t="s">
        <v>32</v>
      </c>
      <c r="AX121" s="13" t="s">
        <v>70</v>
      </c>
      <c r="AY121" s="247" t="s">
        <v>112</v>
      </c>
    </row>
    <row r="122" s="13" customFormat="1">
      <c r="A122" s="13"/>
      <c r="B122" s="238"/>
      <c r="C122" s="239"/>
      <c r="D122" s="217" t="s">
        <v>218</v>
      </c>
      <c r="E122" s="248" t="s">
        <v>19</v>
      </c>
      <c r="F122" s="240" t="s">
        <v>1330</v>
      </c>
      <c r="G122" s="239"/>
      <c r="H122" s="241">
        <v>53.665999999999997</v>
      </c>
      <c r="I122" s="242"/>
      <c r="J122" s="239"/>
      <c r="K122" s="239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218</v>
      </c>
      <c r="AU122" s="247" t="s">
        <v>111</v>
      </c>
      <c r="AV122" s="13" t="s">
        <v>111</v>
      </c>
      <c r="AW122" s="13" t="s">
        <v>32</v>
      </c>
      <c r="AX122" s="13" t="s">
        <v>70</v>
      </c>
      <c r="AY122" s="247" t="s">
        <v>112</v>
      </c>
    </row>
    <row r="123" s="13" customFormat="1">
      <c r="A123" s="13"/>
      <c r="B123" s="238"/>
      <c r="C123" s="239"/>
      <c r="D123" s="217" t="s">
        <v>218</v>
      </c>
      <c r="E123" s="248" t="s">
        <v>19</v>
      </c>
      <c r="F123" s="240" t="s">
        <v>1331</v>
      </c>
      <c r="G123" s="239"/>
      <c r="H123" s="241">
        <v>52.689999999999998</v>
      </c>
      <c r="I123" s="242"/>
      <c r="J123" s="239"/>
      <c r="K123" s="239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218</v>
      </c>
      <c r="AU123" s="247" t="s">
        <v>111</v>
      </c>
      <c r="AV123" s="13" t="s">
        <v>111</v>
      </c>
      <c r="AW123" s="13" t="s">
        <v>32</v>
      </c>
      <c r="AX123" s="13" t="s">
        <v>70</v>
      </c>
      <c r="AY123" s="247" t="s">
        <v>112</v>
      </c>
    </row>
    <row r="124" s="14" customFormat="1">
      <c r="A124" s="14"/>
      <c r="B124" s="249"/>
      <c r="C124" s="250"/>
      <c r="D124" s="217" t="s">
        <v>218</v>
      </c>
      <c r="E124" s="251" t="s">
        <v>19</v>
      </c>
      <c r="F124" s="252" t="s">
        <v>459</v>
      </c>
      <c r="G124" s="250"/>
      <c r="H124" s="253">
        <v>225.46899999999999</v>
      </c>
      <c r="I124" s="254"/>
      <c r="J124" s="250"/>
      <c r="K124" s="250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218</v>
      </c>
      <c r="AU124" s="259" t="s">
        <v>111</v>
      </c>
      <c r="AV124" s="14" t="s">
        <v>137</v>
      </c>
      <c r="AW124" s="14" t="s">
        <v>32</v>
      </c>
      <c r="AX124" s="14" t="s">
        <v>78</v>
      </c>
      <c r="AY124" s="259" t="s">
        <v>112</v>
      </c>
    </row>
    <row r="125" s="2" customFormat="1" ht="16.5" customHeight="1">
      <c r="A125" s="38"/>
      <c r="B125" s="39"/>
      <c r="C125" s="204" t="s">
        <v>143</v>
      </c>
      <c r="D125" s="204" t="s">
        <v>115</v>
      </c>
      <c r="E125" s="205" t="s">
        <v>1405</v>
      </c>
      <c r="F125" s="206" t="s">
        <v>1406</v>
      </c>
      <c r="G125" s="207" t="s">
        <v>229</v>
      </c>
      <c r="H125" s="208">
        <v>225.46899999999999</v>
      </c>
      <c r="I125" s="209"/>
      <c r="J125" s="210">
        <f>ROUND(I125*H125,2)</f>
        <v>0</v>
      </c>
      <c r="K125" s="206" t="s">
        <v>119</v>
      </c>
      <c r="L125" s="44"/>
      <c r="M125" s="211" t="s">
        <v>19</v>
      </c>
      <c r="N125" s="212" t="s">
        <v>42</v>
      </c>
      <c r="O125" s="84"/>
      <c r="P125" s="213">
        <f>O125*H125</f>
        <v>0</v>
      </c>
      <c r="Q125" s="213">
        <v>0.0030000000000000001</v>
      </c>
      <c r="R125" s="213">
        <f>Q125*H125</f>
        <v>0.67640699999999998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137</v>
      </c>
      <c r="AT125" s="215" t="s">
        <v>115</v>
      </c>
      <c r="AU125" s="215" t="s">
        <v>111</v>
      </c>
      <c r="AY125" s="17" t="s">
        <v>112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111</v>
      </c>
      <c r="BK125" s="216">
        <f>ROUND(I125*H125,2)</f>
        <v>0</v>
      </c>
      <c r="BL125" s="17" t="s">
        <v>137</v>
      </c>
      <c r="BM125" s="215" t="s">
        <v>1407</v>
      </c>
    </row>
    <row r="126" s="2" customFormat="1">
      <c r="A126" s="38"/>
      <c r="B126" s="39"/>
      <c r="C126" s="40"/>
      <c r="D126" s="217" t="s">
        <v>122</v>
      </c>
      <c r="E126" s="40"/>
      <c r="F126" s="218" t="s">
        <v>1408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122</v>
      </c>
      <c r="AU126" s="17" t="s">
        <v>111</v>
      </c>
    </row>
    <row r="127" s="2" customFormat="1">
      <c r="A127" s="38"/>
      <c r="B127" s="39"/>
      <c r="C127" s="40"/>
      <c r="D127" s="222" t="s">
        <v>124</v>
      </c>
      <c r="E127" s="40"/>
      <c r="F127" s="223" t="s">
        <v>1409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111</v>
      </c>
    </row>
    <row r="128" s="2" customFormat="1" ht="16.5" customHeight="1">
      <c r="A128" s="38"/>
      <c r="B128" s="39"/>
      <c r="C128" s="204" t="s">
        <v>149</v>
      </c>
      <c r="D128" s="204" t="s">
        <v>115</v>
      </c>
      <c r="E128" s="205" t="s">
        <v>1410</v>
      </c>
      <c r="F128" s="206" t="s">
        <v>1411</v>
      </c>
      <c r="G128" s="207" t="s">
        <v>229</v>
      </c>
      <c r="H128" s="208">
        <v>0.59999999999999998</v>
      </c>
      <c r="I128" s="209"/>
      <c r="J128" s="210">
        <f>ROUND(I128*H128,2)</f>
        <v>0</v>
      </c>
      <c r="K128" s="206" t="s">
        <v>119</v>
      </c>
      <c r="L128" s="44"/>
      <c r="M128" s="211" t="s">
        <v>19</v>
      </c>
      <c r="N128" s="212" t="s">
        <v>42</v>
      </c>
      <c r="O128" s="84"/>
      <c r="P128" s="213">
        <f>O128*H128</f>
        <v>0</v>
      </c>
      <c r="Q128" s="213">
        <v>0.033579999999999999</v>
      </c>
      <c r="R128" s="213">
        <f>Q128*H128</f>
        <v>0.020147999999999999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137</v>
      </c>
      <c r="AT128" s="215" t="s">
        <v>115</v>
      </c>
      <c r="AU128" s="215" t="s">
        <v>111</v>
      </c>
      <c r="AY128" s="17" t="s">
        <v>112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111</v>
      </c>
      <c r="BK128" s="216">
        <f>ROUND(I128*H128,2)</f>
        <v>0</v>
      </c>
      <c r="BL128" s="17" t="s">
        <v>137</v>
      </c>
      <c r="BM128" s="215" t="s">
        <v>1412</v>
      </c>
    </row>
    <row r="129" s="2" customFormat="1">
      <c r="A129" s="38"/>
      <c r="B129" s="39"/>
      <c r="C129" s="40"/>
      <c r="D129" s="217" t="s">
        <v>122</v>
      </c>
      <c r="E129" s="40"/>
      <c r="F129" s="218" t="s">
        <v>1413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122</v>
      </c>
      <c r="AU129" s="17" t="s">
        <v>111</v>
      </c>
    </row>
    <row r="130" s="2" customFormat="1">
      <c r="A130" s="38"/>
      <c r="B130" s="39"/>
      <c r="C130" s="40"/>
      <c r="D130" s="222" t="s">
        <v>124</v>
      </c>
      <c r="E130" s="40"/>
      <c r="F130" s="223" t="s">
        <v>1414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124</v>
      </c>
      <c r="AU130" s="17" t="s">
        <v>111</v>
      </c>
    </row>
    <row r="131" s="13" customFormat="1">
      <c r="A131" s="13"/>
      <c r="B131" s="238"/>
      <c r="C131" s="239"/>
      <c r="D131" s="217" t="s">
        <v>218</v>
      </c>
      <c r="E131" s="248" t="s">
        <v>19</v>
      </c>
      <c r="F131" s="240" t="s">
        <v>1415</v>
      </c>
      <c r="G131" s="239"/>
      <c r="H131" s="241">
        <v>0.59999999999999998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218</v>
      </c>
      <c r="AU131" s="247" t="s">
        <v>111</v>
      </c>
      <c r="AV131" s="13" t="s">
        <v>111</v>
      </c>
      <c r="AW131" s="13" t="s">
        <v>32</v>
      </c>
      <c r="AX131" s="13" t="s">
        <v>78</v>
      </c>
      <c r="AY131" s="247" t="s">
        <v>112</v>
      </c>
    </row>
    <row r="132" s="2" customFormat="1" ht="16.5" customHeight="1">
      <c r="A132" s="38"/>
      <c r="B132" s="39"/>
      <c r="C132" s="204" t="s">
        <v>155</v>
      </c>
      <c r="D132" s="204" t="s">
        <v>115</v>
      </c>
      <c r="E132" s="205" t="s">
        <v>1416</v>
      </c>
      <c r="F132" s="206" t="s">
        <v>1417</v>
      </c>
      <c r="G132" s="207" t="s">
        <v>229</v>
      </c>
      <c r="H132" s="208">
        <v>55.100000000000001</v>
      </c>
      <c r="I132" s="209"/>
      <c r="J132" s="210">
        <f>ROUND(I132*H132,2)</f>
        <v>0</v>
      </c>
      <c r="K132" s="206" t="s">
        <v>119</v>
      </c>
      <c r="L132" s="44"/>
      <c r="M132" s="211" t="s">
        <v>19</v>
      </c>
      <c r="N132" s="212" t="s">
        <v>42</v>
      </c>
      <c r="O132" s="84"/>
      <c r="P132" s="213">
        <f>O132*H132</f>
        <v>0</v>
      </c>
      <c r="Q132" s="213">
        <v>0.00033</v>
      </c>
      <c r="R132" s="213">
        <f>Q132*H132</f>
        <v>0.018183000000000001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137</v>
      </c>
      <c r="AT132" s="215" t="s">
        <v>115</v>
      </c>
      <c r="AU132" s="215" t="s">
        <v>111</v>
      </c>
      <c r="AY132" s="17" t="s">
        <v>112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111</v>
      </c>
      <c r="BK132" s="216">
        <f>ROUND(I132*H132,2)</f>
        <v>0</v>
      </c>
      <c r="BL132" s="17" t="s">
        <v>137</v>
      </c>
      <c r="BM132" s="215" t="s">
        <v>1418</v>
      </c>
    </row>
    <row r="133" s="2" customFormat="1">
      <c r="A133" s="38"/>
      <c r="B133" s="39"/>
      <c r="C133" s="40"/>
      <c r="D133" s="217" t="s">
        <v>122</v>
      </c>
      <c r="E133" s="40"/>
      <c r="F133" s="218" t="s">
        <v>1419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122</v>
      </c>
      <c r="AU133" s="17" t="s">
        <v>111</v>
      </c>
    </row>
    <row r="134" s="2" customFormat="1">
      <c r="A134" s="38"/>
      <c r="B134" s="39"/>
      <c r="C134" s="40"/>
      <c r="D134" s="222" t="s">
        <v>124</v>
      </c>
      <c r="E134" s="40"/>
      <c r="F134" s="223" t="s">
        <v>1420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124</v>
      </c>
      <c r="AU134" s="17" t="s">
        <v>111</v>
      </c>
    </row>
    <row r="135" s="12" customFormat="1" ht="22.8" customHeight="1">
      <c r="A135" s="12"/>
      <c r="B135" s="188"/>
      <c r="C135" s="189"/>
      <c r="D135" s="190" t="s">
        <v>69</v>
      </c>
      <c r="E135" s="202" t="s">
        <v>168</v>
      </c>
      <c r="F135" s="202" t="s">
        <v>1421</v>
      </c>
      <c r="G135" s="189"/>
      <c r="H135" s="189"/>
      <c r="I135" s="192"/>
      <c r="J135" s="203">
        <f>BK135</f>
        <v>0</v>
      </c>
      <c r="K135" s="189"/>
      <c r="L135" s="194"/>
      <c r="M135" s="195"/>
      <c r="N135" s="196"/>
      <c r="O135" s="196"/>
      <c r="P135" s="197">
        <f>SUM(P136:P246)</f>
        <v>0</v>
      </c>
      <c r="Q135" s="196"/>
      <c r="R135" s="197">
        <f>SUM(R136:R246)</f>
        <v>0.0055812000000000006</v>
      </c>
      <c r="S135" s="196"/>
      <c r="T135" s="198">
        <f>SUM(T136:T246)</f>
        <v>12.801955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9" t="s">
        <v>78</v>
      </c>
      <c r="AT135" s="200" t="s">
        <v>69</v>
      </c>
      <c r="AU135" s="200" t="s">
        <v>78</v>
      </c>
      <c r="AY135" s="199" t="s">
        <v>112</v>
      </c>
      <c r="BK135" s="201">
        <f>SUM(BK136:BK246)</f>
        <v>0</v>
      </c>
    </row>
    <row r="136" s="2" customFormat="1" ht="16.5" customHeight="1">
      <c r="A136" s="38"/>
      <c r="B136" s="39"/>
      <c r="C136" s="204" t="s">
        <v>161</v>
      </c>
      <c r="D136" s="204" t="s">
        <v>115</v>
      </c>
      <c r="E136" s="205" t="s">
        <v>1422</v>
      </c>
      <c r="F136" s="206" t="s">
        <v>1423</v>
      </c>
      <c r="G136" s="207" t="s">
        <v>229</v>
      </c>
      <c r="H136" s="208">
        <v>139.53</v>
      </c>
      <c r="I136" s="209"/>
      <c r="J136" s="210">
        <f>ROUND(I136*H136,2)</f>
        <v>0</v>
      </c>
      <c r="K136" s="206" t="s">
        <v>119</v>
      </c>
      <c r="L136" s="44"/>
      <c r="M136" s="211" t="s">
        <v>19</v>
      </c>
      <c r="N136" s="212" t="s">
        <v>42</v>
      </c>
      <c r="O136" s="84"/>
      <c r="P136" s="213">
        <f>O136*H136</f>
        <v>0</v>
      </c>
      <c r="Q136" s="213">
        <v>4.0000000000000003E-05</v>
      </c>
      <c r="R136" s="213">
        <f>Q136*H136</f>
        <v>0.0055812000000000006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137</v>
      </c>
      <c r="AT136" s="215" t="s">
        <v>115</v>
      </c>
      <c r="AU136" s="215" t="s">
        <v>111</v>
      </c>
      <c r="AY136" s="17" t="s">
        <v>112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111</v>
      </c>
      <c r="BK136" s="216">
        <f>ROUND(I136*H136,2)</f>
        <v>0</v>
      </c>
      <c r="BL136" s="17" t="s">
        <v>137</v>
      </c>
      <c r="BM136" s="215" t="s">
        <v>1424</v>
      </c>
    </row>
    <row r="137" s="2" customFormat="1">
      <c r="A137" s="38"/>
      <c r="B137" s="39"/>
      <c r="C137" s="40"/>
      <c r="D137" s="217" t="s">
        <v>122</v>
      </c>
      <c r="E137" s="40"/>
      <c r="F137" s="218" t="s">
        <v>1425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122</v>
      </c>
      <c r="AU137" s="17" t="s">
        <v>111</v>
      </c>
    </row>
    <row r="138" s="2" customFormat="1">
      <c r="A138" s="38"/>
      <c r="B138" s="39"/>
      <c r="C138" s="40"/>
      <c r="D138" s="222" t="s">
        <v>124</v>
      </c>
      <c r="E138" s="40"/>
      <c r="F138" s="223" t="s">
        <v>1426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124</v>
      </c>
      <c r="AU138" s="17" t="s">
        <v>111</v>
      </c>
    </row>
    <row r="139" s="13" customFormat="1">
      <c r="A139" s="13"/>
      <c r="B139" s="238"/>
      <c r="C139" s="239"/>
      <c r="D139" s="217" t="s">
        <v>218</v>
      </c>
      <c r="E139" s="248" t="s">
        <v>19</v>
      </c>
      <c r="F139" s="240" t="s">
        <v>1427</v>
      </c>
      <c r="G139" s="239"/>
      <c r="H139" s="241">
        <v>139.53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218</v>
      </c>
      <c r="AU139" s="247" t="s">
        <v>111</v>
      </c>
      <c r="AV139" s="13" t="s">
        <v>111</v>
      </c>
      <c r="AW139" s="13" t="s">
        <v>32</v>
      </c>
      <c r="AX139" s="13" t="s">
        <v>78</v>
      </c>
      <c r="AY139" s="247" t="s">
        <v>112</v>
      </c>
    </row>
    <row r="140" s="2" customFormat="1" ht="16.5" customHeight="1">
      <c r="A140" s="38"/>
      <c r="B140" s="39"/>
      <c r="C140" s="204" t="s">
        <v>168</v>
      </c>
      <c r="D140" s="204" t="s">
        <v>115</v>
      </c>
      <c r="E140" s="205" t="s">
        <v>1428</v>
      </c>
      <c r="F140" s="206" t="s">
        <v>1429</v>
      </c>
      <c r="G140" s="207" t="s">
        <v>229</v>
      </c>
      <c r="H140" s="208">
        <v>1.6799999999999999</v>
      </c>
      <c r="I140" s="209"/>
      <c r="J140" s="210">
        <f>ROUND(I140*H140,2)</f>
        <v>0</v>
      </c>
      <c r="K140" s="206" t="s">
        <v>119</v>
      </c>
      <c r="L140" s="44"/>
      <c r="M140" s="211" t="s">
        <v>19</v>
      </c>
      <c r="N140" s="212" t="s">
        <v>42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0.13100000000000001</v>
      </c>
      <c r="T140" s="214">
        <f>S140*H140</f>
        <v>0.22008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137</v>
      </c>
      <c r="AT140" s="215" t="s">
        <v>115</v>
      </c>
      <c r="AU140" s="215" t="s">
        <v>111</v>
      </c>
      <c r="AY140" s="17" t="s">
        <v>112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111</v>
      </c>
      <c r="BK140" s="216">
        <f>ROUND(I140*H140,2)</f>
        <v>0</v>
      </c>
      <c r="BL140" s="17" t="s">
        <v>137</v>
      </c>
      <c r="BM140" s="215" t="s">
        <v>1430</v>
      </c>
    </row>
    <row r="141" s="2" customFormat="1">
      <c r="A141" s="38"/>
      <c r="B141" s="39"/>
      <c r="C141" s="40"/>
      <c r="D141" s="217" t="s">
        <v>122</v>
      </c>
      <c r="E141" s="40"/>
      <c r="F141" s="218" t="s">
        <v>1431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122</v>
      </c>
      <c r="AU141" s="17" t="s">
        <v>111</v>
      </c>
    </row>
    <row r="142" s="2" customFormat="1">
      <c r="A142" s="38"/>
      <c r="B142" s="39"/>
      <c r="C142" s="40"/>
      <c r="D142" s="222" t="s">
        <v>124</v>
      </c>
      <c r="E142" s="40"/>
      <c r="F142" s="223" t="s">
        <v>1432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124</v>
      </c>
      <c r="AU142" s="17" t="s">
        <v>111</v>
      </c>
    </row>
    <row r="143" s="13" customFormat="1">
      <c r="A143" s="13"/>
      <c r="B143" s="238"/>
      <c r="C143" s="239"/>
      <c r="D143" s="217" t="s">
        <v>218</v>
      </c>
      <c r="E143" s="248" t="s">
        <v>19</v>
      </c>
      <c r="F143" s="240" t="s">
        <v>1433</v>
      </c>
      <c r="G143" s="239"/>
      <c r="H143" s="241">
        <v>1.6799999999999999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218</v>
      </c>
      <c r="AU143" s="247" t="s">
        <v>111</v>
      </c>
      <c r="AV143" s="13" t="s">
        <v>111</v>
      </c>
      <c r="AW143" s="13" t="s">
        <v>32</v>
      </c>
      <c r="AX143" s="13" t="s">
        <v>78</v>
      </c>
      <c r="AY143" s="247" t="s">
        <v>112</v>
      </c>
    </row>
    <row r="144" s="2" customFormat="1" ht="16.5" customHeight="1">
      <c r="A144" s="38"/>
      <c r="B144" s="39"/>
      <c r="C144" s="204" t="s">
        <v>176</v>
      </c>
      <c r="D144" s="204" t="s">
        <v>115</v>
      </c>
      <c r="E144" s="205" t="s">
        <v>1434</v>
      </c>
      <c r="F144" s="206" t="s">
        <v>1435</v>
      </c>
      <c r="G144" s="207" t="s">
        <v>1436</v>
      </c>
      <c r="H144" s="208">
        <v>0.20399999999999999</v>
      </c>
      <c r="I144" s="209"/>
      <c r="J144" s="210">
        <f>ROUND(I144*H144,2)</f>
        <v>0</v>
      </c>
      <c r="K144" s="206" t="s">
        <v>119</v>
      </c>
      <c r="L144" s="44"/>
      <c r="M144" s="211" t="s">
        <v>19</v>
      </c>
      <c r="N144" s="212" t="s">
        <v>42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2.2000000000000002</v>
      </c>
      <c r="T144" s="214">
        <f>S144*H144</f>
        <v>0.44880000000000003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137</v>
      </c>
      <c r="AT144" s="215" t="s">
        <v>115</v>
      </c>
      <c r="AU144" s="215" t="s">
        <v>111</v>
      </c>
      <c r="AY144" s="17" t="s">
        <v>112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111</v>
      </c>
      <c r="BK144" s="216">
        <f>ROUND(I144*H144,2)</f>
        <v>0</v>
      </c>
      <c r="BL144" s="17" t="s">
        <v>137</v>
      </c>
      <c r="BM144" s="215" t="s">
        <v>1437</v>
      </c>
    </row>
    <row r="145" s="2" customFormat="1">
      <c r="A145" s="38"/>
      <c r="B145" s="39"/>
      <c r="C145" s="40"/>
      <c r="D145" s="217" t="s">
        <v>122</v>
      </c>
      <c r="E145" s="40"/>
      <c r="F145" s="218" t="s">
        <v>1438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122</v>
      </c>
      <c r="AU145" s="17" t="s">
        <v>111</v>
      </c>
    </row>
    <row r="146" s="2" customFormat="1">
      <c r="A146" s="38"/>
      <c r="B146" s="39"/>
      <c r="C146" s="40"/>
      <c r="D146" s="222" t="s">
        <v>124</v>
      </c>
      <c r="E146" s="40"/>
      <c r="F146" s="223" t="s">
        <v>1439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124</v>
      </c>
      <c r="AU146" s="17" t="s">
        <v>111</v>
      </c>
    </row>
    <row r="147" s="13" customFormat="1">
      <c r="A147" s="13"/>
      <c r="B147" s="238"/>
      <c r="C147" s="239"/>
      <c r="D147" s="217" t="s">
        <v>218</v>
      </c>
      <c r="E147" s="248" t="s">
        <v>19</v>
      </c>
      <c r="F147" s="240" t="s">
        <v>1440</v>
      </c>
      <c r="G147" s="239"/>
      <c r="H147" s="241">
        <v>0.20399999999999999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218</v>
      </c>
      <c r="AU147" s="247" t="s">
        <v>111</v>
      </c>
      <c r="AV147" s="13" t="s">
        <v>111</v>
      </c>
      <c r="AW147" s="13" t="s">
        <v>32</v>
      </c>
      <c r="AX147" s="13" t="s">
        <v>78</v>
      </c>
      <c r="AY147" s="247" t="s">
        <v>112</v>
      </c>
    </row>
    <row r="148" s="2" customFormat="1" ht="16.5" customHeight="1">
      <c r="A148" s="38"/>
      <c r="B148" s="39"/>
      <c r="C148" s="204" t="s">
        <v>261</v>
      </c>
      <c r="D148" s="204" t="s">
        <v>115</v>
      </c>
      <c r="E148" s="205" t="s">
        <v>1441</v>
      </c>
      <c r="F148" s="206" t="s">
        <v>1442</v>
      </c>
      <c r="G148" s="207" t="s">
        <v>229</v>
      </c>
      <c r="H148" s="208">
        <v>2</v>
      </c>
      <c r="I148" s="209"/>
      <c r="J148" s="210">
        <f>ROUND(I148*H148,2)</f>
        <v>0</v>
      </c>
      <c r="K148" s="206" t="s">
        <v>119</v>
      </c>
      <c r="L148" s="44"/>
      <c r="M148" s="211" t="s">
        <v>19</v>
      </c>
      <c r="N148" s="212" t="s">
        <v>42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0.044999999999999998</v>
      </c>
      <c r="T148" s="214">
        <f>S148*H148</f>
        <v>0.089999999999999997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137</v>
      </c>
      <c r="AT148" s="215" t="s">
        <v>115</v>
      </c>
      <c r="AU148" s="215" t="s">
        <v>111</v>
      </c>
      <c r="AY148" s="17" t="s">
        <v>112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111</v>
      </c>
      <c r="BK148" s="216">
        <f>ROUND(I148*H148,2)</f>
        <v>0</v>
      </c>
      <c r="BL148" s="17" t="s">
        <v>137</v>
      </c>
      <c r="BM148" s="215" t="s">
        <v>1443</v>
      </c>
    </row>
    <row r="149" s="2" customFormat="1">
      <c r="A149" s="38"/>
      <c r="B149" s="39"/>
      <c r="C149" s="40"/>
      <c r="D149" s="217" t="s">
        <v>122</v>
      </c>
      <c r="E149" s="40"/>
      <c r="F149" s="218" t="s">
        <v>1444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122</v>
      </c>
      <c r="AU149" s="17" t="s">
        <v>111</v>
      </c>
    </row>
    <row r="150" s="2" customFormat="1">
      <c r="A150" s="38"/>
      <c r="B150" s="39"/>
      <c r="C150" s="40"/>
      <c r="D150" s="222" t="s">
        <v>124</v>
      </c>
      <c r="E150" s="40"/>
      <c r="F150" s="223" t="s">
        <v>1445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124</v>
      </c>
      <c r="AU150" s="17" t="s">
        <v>111</v>
      </c>
    </row>
    <row r="151" s="13" customFormat="1">
      <c r="A151" s="13"/>
      <c r="B151" s="238"/>
      <c r="C151" s="239"/>
      <c r="D151" s="217" t="s">
        <v>218</v>
      </c>
      <c r="E151" s="248" t="s">
        <v>19</v>
      </c>
      <c r="F151" s="240" t="s">
        <v>1446</v>
      </c>
      <c r="G151" s="239"/>
      <c r="H151" s="241">
        <v>2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218</v>
      </c>
      <c r="AU151" s="247" t="s">
        <v>111</v>
      </c>
      <c r="AV151" s="13" t="s">
        <v>111</v>
      </c>
      <c r="AW151" s="13" t="s">
        <v>32</v>
      </c>
      <c r="AX151" s="13" t="s">
        <v>78</v>
      </c>
      <c r="AY151" s="247" t="s">
        <v>112</v>
      </c>
    </row>
    <row r="152" s="2" customFormat="1" ht="16.5" customHeight="1">
      <c r="A152" s="38"/>
      <c r="B152" s="39"/>
      <c r="C152" s="204" t="s">
        <v>267</v>
      </c>
      <c r="D152" s="204" t="s">
        <v>115</v>
      </c>
      <c r="E152" s="205" t="s">
        <v>1447</v>
      </c>
      <c r="F152" s="206" t="s">
        <v>1448</v>
      </c>
      <c r="G152" s="207" t="s">
        <v>229</v>
      </c>
      <c r="H152" s="208">
        <v>4.4470000000000001</v>
      </c>
      <c r="I152" s="209"/>
      <c r="J152" s="210">
        <f>ROUND(I152*H152,2)</f>
        <v>0</v>
      </c>
      <c r="K152" s="206" t="s">
        <v>119</v>
      </c>
      <c r="L152" s="44"/>
      <c r="M152" s="211" t="s">
        <v>19</v>
      </c>
      <c r="N152" s="212" t="s">
        <v>42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0.057000000000000002</v>
      </c>
      <c r="T152" s="214">
        <f>S152*H152</f>
        <v>0.25347900000000001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137</v>
      </c>
      <c r="AT152" s="215" t="s">
        <v>115</v>
      </c>
      <c r="AU152" s="215" t="s">
        <v>111</v>
      </c>
      <c r="AY152" s="17" t="s">
        <v>112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111</v>
      </c>
      <c r="BK152" s="216">
        <f>ROUND(I152*H152,2)</f>
        <v>0</v>
      </c>
      <c r="BL152" s="17" t="s">
        <v>137</v>
      </c>
      <c r="BM152" s="215" t="s">
        <v>1449</v>
      </c>
    </row>
    <row r="153" s="2" customFormat="1">
      <c r="A153" s="38"/>
      <c r="B153" s="39"/>
      <c r="C153" s="40"/>
      <c r="D153" s="217" t="s">
        <v>122</v>
      </c>
      <c r="E153" s="40"/>
      <c r="F153" s="218" t="s">
        <v>1450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122</v>
      </c>
      <c r="AU153" s="17" t="s">
        <v>111</v>
      </c>
    </row>
    <row r="154" s="2" customFormat="1">
      <c r="A154" s="38"/>
      <c r="B154" s="39"/>
      <c r="C154" s="40"/>
      <c r="D154" s="222" t="s">
        <v>124</v>
      </c>
      <c r="E154" s="40"/>
      <c r="F154" s="223" t="s">
        <v>1451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124</v>
      </c>
      <c r="AU154" s="17" t="s">
        <v>111</v>
      </c>
    </row>
    <row r="155" s="13" customFormat="1">
      <c r="A155" s="13"/>
      <c r="B155" s="238"/>
      <c r="C155" s="239"/>
      <c r="D155" s="217" t="s">
        <v>218</v>
      </c>
      <c r="E155" s="248" t="s">
        <v>19</v>
      </c>
      <c r="F155" s="240" t="s">
        <v>1452</v>
      </c>
      <c r="G155" s="239"/>
      <c r="H155" s="241">
        <v>4.4470000000000001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218</v>
      </c>
      <c r="AU155" s="247" t="s">
        <v>111</v>
      </c>
      <c r="AV155" s="13" t="s">
        <v>111</v>
      </c>
      <c r="AW155" s="13" t="s">
        <v>32</v>
      </c>
      <c r="AX155" s="13" t="s">
        <v>78</v>
      </c>
      <c r="AY155" s="247" t="s">
        <v>112</v>
      </c>
    </row>
    <row r="156" s="2" customFormat="1" ht="16.5" customHeight="1">
      <c r="A156" s="38"/>
      <c r="B156" s="39"/>
      <c r="C156" s="204" t="s">
        <v>274</v>
      </c>
      <c r="D156" s="204" t="s">
        <v>115</v>
      </c>
      <c r="E156" s="205" t="s">
        <v>1453</v>
      </c>
      <c r="F156" s="206" t="s">
        <v>1454</v>
      </c>
      <c r="G156" s="207" t="s">
        <v>1436</v>
      </c>
      <c r="H156" s="208">
        <v>4.133</v>
      </c>
      <c r="I156" s="209"/>
      <c r="J156" s="210">
        <f>ROUND(I156*H156,2)</f>
        <v>0</v>
      </c>
      <c r="K156" s="206" t="s">
        <v>119</v>
      </c>
      <c r="L156" s="44"/>
      <c r="M156" s="211" t="s">
        <v>19</v>
      </c>
      <c r="N156" s="212" t="s">
        <v>42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1.3999999999999999</v>
      </c>
      <c r="T156" s="214">
        <f>S156*H156</f>
        <v>5.7862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137</v>
      </c>
      <c r="AT156" s="215" t="s">
        <v>115</v>
      </c>
      <c r="AU156" s="215" t="s">
        <v>111</v>
      </c>
      <c r="AY156" s="17" t="s">
        <v>112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111</v>
      </c>
      <c r="BK156" s="216">
        <f>ROUND(I156*H156,2)</f>
        <v>0</v>
      </c>
      <c r="BL156" s="17" t="s">
        <v>137</v>
      </c>
      <c r="BM156" s="215" t="s">
        <v>1455</v>
      </c>
    </row>
    <row r="157" s="2" customFormat="1">
      <c r="A157" s="38"/>
      <c r="B157" s="39"/>
      <c r="C157" s="40"/>
      <c r="D157" s="217" t="s">
        <v>122</v>
      </c>
      <c r="E157" s="40"/>
      <c r="F157" s="218" t="s">
        <v>1456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122</v>
      </c>
      <c r="AU157" s="17" t="s">
        <v>111</v>
      </c>
    </row>
    <row r="158" s="2" customFormat="1">
      <c r="A158" s="38"/>
      <c r="B158" s="39"/>
      <c r="C158" s="40"/>
      <c r="D158" s="222" t="s">
        <v>124</v>
      </c>
      <c r="E158" s="40"/>
      <c r="F158" s="223" t="s">
        <v>1457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124</v>
      </c>
      <c r="AU158" s="17" t="s">
        <v>111</v>
      </c>
    </row>
    <row r="159" s="13" customFormat="1">
      <c r="A159" s="13"/>
      <c r="B159" s="238"/>
      <c r="C159" s="239"/>
      <c r="D159" s="217" t="s">
        <v>218</v>
      </c>
      <c r="E159" s="248" t="s">
        <v>19</v>
      </c>
      <c r="F159" s="240" t="s">
        <v>1458</v>
      </c>
      <c r="G159" s="239"/>
      <c r="H159" s="241">
        <v>4.133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218</v>
      </c>
      <c r="AU159" s="247" t="s">
        <v>111</v>
      </c>
      <c r="AV159" s="13" t="s">
        <v>111</v>
      </c>
      <c r="AW159" s="13" t="s">
        <v>32</v>
      </c>
      <c r="AX159" s="13" t="s">
        <v>78</v>
      </c>
      <c r="AY159" s="247" t="s">
        <v>112</v>
      </c>
    </row>
    <row r="160" s="2" customFormat="1" ht="16.5" customHeight="1">
      <c r="A160" s="38"/>
      <c r="B160" s="39"/>
      <c r="C160" s="204" t="s">
        <v>281</v>
      </c>
      <c r="D160" s="204" t="s">
        <v>115</v>
      </c>
      <c r="E160" s="205" t="s">
        <v>1459</v>
      </c>
      <c r="F160" s="206" t="s">
        <v>1460</v>
      </c>
      <c r="G160" s="207" t="s">
        <v>1436</v>
      </c>
      <c r="H160" s="208">
        <v>0.025000000000000001</v>
      </c>
      <c r="I160" s="209"/>
      <c r="J160" s="210">
        <f>ROUND(I160*H160,2)</f>
        <v>0</v>
      </c>
      <c r="K160" s="206" t="s">
        <v>119</v>
      </c>
      <c r="L160" s="44"/>
      <c r="M160" s="211" t="s">
        <v>19</v>
      </c>
      <c r="N160" s="212" t="s">
        <v>42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1.3999999999999999</v>
      </c>
      <c r="T160" s="214">
        <f>S160*H160</f>
        <v>0.034999999999999996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137</v>
      </c>
      <c r="AT160" s="215" t="s">
        <v>115</v>
      </c>
      <c r="AU160" s="215" t="s">
        <v>111</v>
      </c>
      <c r="AY160" s="17" t="s">
        <v>112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111</v>
      </c>
      <c r="BK160" s="216">
        <f>ROUND(I160*H160,2)</f>
        <v>0</v>
      </c>
      <c r="BL160" s="17" t="s">
        <v>137</v>
      </c>
      <c r="BM160" s="215" t="s">
        <v>1461</v>
      </c>
    </row>
    <row r="161" s="2" customFormat="1">
      <c r="A161" s="38"/>
      <c r="B161" s="39"/>
      <c r="C161" s="40"/>
      <c r="D161" s="217" t="s">
        <v>122</v>
      </c>
      <c r="E161" s="40"/>
      <c r="F161" s="218" t="s">
        <v>1462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122</v>
      </c>
      <c r="AU161" s="17" t="s">
        <v>111</v>
      </c>
    </row>
    <row r="162" s="2" customFormat="1">
      <c r="A162" s="38"/>
      <c r="B162" s="39"/>
      <c r="C162" s="40"/>
      <c r="D162" s="222" t="s">
        <v>124</v>
      </c>
      <c r="E162" s="40"/>
      <c r="F162" s="223" t="s">
        <v>1463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124</v>
      </c>
      <c r="AU162" s="17" t="s">
        <v>111</v>
      </c>
    </row>
    <row r="163" s="13" customFormat="1">
      <c r="A163" s="13"/>
      <c r="B163" s="238"/>
      <c r="C163" s="239"/>
      <c r="D163" s="217" t="s">
        <v>218</v>
      </c>
      <c r="E163" s="248" t="s">
        <v>19</v>
      </c>
      <c r="F163" s="240" t="s">
        <v>1464</v>
      </c>
      <c r="G163" s="239"/>
      <c r="H163" s="241">
        <v>0.025000000000000001</v>
      </c>
      <c r="I163" s="242"/>
      <c r="J163" s="239"/>
      <c r="K163" s="239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218</v>
      </c>
      <c r="AU163" s="247" t="s">
        <v>111</v>
      </c>
      <c r="AV163" s="13" t="s">
        <v>111</v>
      </c>
      <c r="AW163" s="13" t="s">
        <v>32</v>
      </c>
      <c r="AX163" s="13" t="s">
        <v>78</v>
      </c>
      <c r="AY163" s="247" t="s">
        <v>112</v>
      </c>
    </row>
    <row r="164" s="2" customFormat="1" ht="16.5" customHeight="1">
      <c r="A164" s="38"/>
      <c r="B164" s="39"/>
      <c r="C164" s="204" t="s">
        <v>8</v>
      </c>
      <c r="D164" s="204" t="s">
        <v>115</v>
      </c>
      <c r="E164" s="205" t="s">
        <v>1465</v>
      </c>
      <c r="F164" s="206" t="s">
        <v>1466</v>
      </c>
      <c r="G164" s="207" t="s">
        <v>229</v>
      </c>
      <c r="H164" s="208">
        <v>4</v>
      </c>
      <c r="I164" s="209"/>
      <c r="J164" s="210">
        <f>ROUND(I164*H164,2)</f>
        <v>0</v>
      </c>
      <c r="K164" s="206" t="s">
        <v>119</v>
      </c>
      <c r="L164" s="44"/>
      <c r="M164" s="211" t="s">
        <v>19</v>
      </c>
      <c r="N164" s="212" t="s">
        <v>42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0.041000000000000002</v>
      </c>
      <c r="T164" s="214">
        <f>S164*H164</f>
        <v>0.16400000000000001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137</v>
      </c>
      <c r="AT164" s="215" t="s">
        <v>115</v>
      </c>
      <c r="AU164" s="215" t="s">
        <v>111</v>
      </c>
      <c r="AY164" s="17" t="s">
        <v>112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111</v>
      </c>
      <c r="BK164" s="216">
        <f>ROUND(I164*H164,2)</f>
        <v>0</v>
      </c>
      <c r="BL164" s="17" t="s">
        <v>137</v>
      </c>
      <c r="BM164" s="215" t="s">
        <v>1467</v>
      </c>
    </row>
    <row r="165" s="2" customFormat="1">
      <c r="A165" s="38"/>
      <c r="B165" s="39"/>
      <c r="C165" s="40"/>
      <c r="D165" s="217" t="s">
        <v>122</v>
      </c>
      <c r="E165" s="40"/>
      <c r="F165" s="218" t="s">
        <v>1468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122</v>
      </c>
      <c r="AU165" s="17" t="s">
        <v>111</v>
      </c>
    </row>
    <row r="166" s="2" customFormat="1">
      <c r="A166" s="38"/>
      <c r="B166" s="39"/>
      <c r="C166" s="40"/>
      <c r="D166" s="222" t="s">
        <v>124</v>
      </c>
      <c r="E166" s="40"/>
      <c r="F166" s="223" t="s">
        <v>1469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124</v>
      </c>
      <c r="AU166" s="17" t="s">
        <v>111</v>
      </c>
    </row>
    <row r="167" s="13" customFormat="1">
      <c r="A167" s="13"/>
      <c r="B167" s="238"/>
      <c r="C167" s="239"/>
      <c r="D167" s="217" t="s">
        <v>218</v>
      </c>
      <c r="E167" s="248" t="s">
        <v>19</v>
      </c>
      <c r="F167" s="240" t="s">
        <v>1470</v>
      </c>
      <c r="G167" s="239"/>
      <c r="H167" s="241">
        <v>4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218</v>
      </c>
      <c r="AU167" s="247" t="s">
        <v>111</v>
      </c>
      <c r="AV167" s="13" t="s">
        <v>111</v>
      </c>
      <c r="AW167" s="13" t="s">
        <v>32</v>
      </c>
      <c r="AX167" s="13" t="s">
        <v>78</v>
      </c>
      <c r="AY167" s="247" t="s">
        <v>112</v>
      </c>
    </row>
    <row r="168" s="2" customFormat="1" ht="16.5" customHeight="1">
      <c r="A168" s="38"/>
      <c r="B168" s="39"/>
      <c r="C168" s="204" t="s">
        <v>120</v>
      </c>
      <c r="D168" s="204" t="s">
        <v>115</v>
      </c>
      <c r="E168" s="205" t="s">
        <v>1471</v>
      </c>
      <c r="F168" s="206" t="s">
        <v>1472</v>
      </c>
      <c r="G168" s="207" t="s">
        <v>229</v>
      </c>
      <c r="H168" s="208">
        <v>1.1200000000000001</v>
      </c>
      <c r="I168" s="209"/>
      <c r="J168" s="210">
        <f>ROUND(I168*H168,2)</f>
        <v>0</v>
      </c>
      <c r="K168" s="206" t="s">
        <v>119</v>
      </c>
      <c r="L168" s="44"/>
      <c r="M168" s="211" t="s">
        <v>19</v>
      </c>
      <c r="N168" s="212" t="s">
        <v>42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0.062</v>
      </c>
      <c r="T168" s="214">
        <f>S168*H168</f>
        <v>0.069440000000000002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137</v>
      </c>
      <c r="AT168" s="215" t="s">
        <v>115</v>
      </c>
      <c r="AU168" s="215" t="s">
        <v>111</v>
      </c>
      <c r="AY168" s="17" t="s">
        <v>112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111</v>
      </c>
      <c r="BK168" s="216">
        <f>ROUND(I168*H168,2)</f>
        <v>0</v>
      </c>
      <c r="BL168" s="17" t="s">
        <v>137</v>
      </c>
      <c r="BM168" s="215" t="s">
        <v>1473</v>
      </c>
    </row>
    <row r="169" s="2" customFormat="1">
      <c r="A169" s="38"/>
      <c r="B169" s="39"/>
      <c r="C169" s="40"/>
      <c r="D169" s="217" t="s">
        <v>122</v>
      </c>
      <c r="E169" s="40"/>
      <c r="F169" s="218" t="s">
        <v>1474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122</v>
      </c>
      <c r="AU169" s="17" t="s">
        <v>111</v>
      </c>
    </row>
    <row r="170" s="2" customFormat="1">
      <c r="A170" s="38"/>
      <c r="B170" s="39"/>
      <c r="C170" s="40"/>
      <c r="D170" s="222" t="s">
        <v>124</v>
      </c>
      <c r="E170" s="40"/>
      <c r="F170" s="223" t="s">
        <v>1475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124</v>
      </c>
      <c r="AU170" s="17" t="s">
        <v>111</v>
      </c>
    </row>
    <row r="171" s="13" customFormat="1">
      <c r="A171" s="13"/>
      <c r="B171" s="238"/>
      <c r="C171" s="239"/>
      <c r="D171" s="217" t="s">
        <v>218</v>
      </c>
      <c r="E171" s="248" t="s">
        <v>19</v>
      </c>
      <c r="F171" s="240" t="s">
        <v>1476</v>
      </c>
      <c r="G171" s="239"/>
      <c r="H171" s="241">
        <v>1.1200000000000001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218</v>
      </c>
      <c r="AU171" s="247" t="s">
        <v>111</v>
      </c>
      <c r="AV171" s="13" t="s">
        <v>111</v>
      </c>
      <c r="AW171" s="13" t="s">
        <v>32</v>
      </c>
      <c r="AX171" s="13" t="s">
        <v>78</v>
      </c>
      <c r="AY171" s="247" t="s">
        <v>112</v>
      </c>
    </row>
    <row r="172" s="2" customFormat="1" ht="16.5" customHeight="1">
      <c r="A172" s="38"/>
      <c r="B172" s="39"/>
      <c r="C172" s="204" t="s">
        <v>297</v>
      </c>
      <c r="D172" s="204" t="s">
        <v>115</v>
      </c>
      <c r="E172" s="205" t="s">
        <v>1471</v>
      </c>
      <c r="F172" s="206" t="s">
        <v>1472</v>
      </c>
      <c r="G172" s="207" t="s">
        <v>229</v>
      </c>
      <c r="H172" s="208">
        <v>1.6799999999999999</v>
      </c>
      <c r="I172" s="209"/>
      <c r="J172" s="210">
        <f>ROUND(I172*H172,2)</f>
        <v>0</v>
      </c>
      <c r="K172" s="206" t="s">
        <v>119</v>
      </c>
      <c r="L172" s="44"/>
      <c r="M172" s="211" t="s">
        <v>19</v>
      </c>
      <c r="N172" s="212" t="s">
        <v>42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0.062</v>
      </c>
      <c r="T172" s="214">
        <f>S172*H172</f>
        <v>0.10415999999999999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137</v>
      </c>
      <c r="AT172" s="215" t="s">
        <v>115</v>
      </c>
      <c r="AU172" s="215" t="s">
        <v>111</v>
      </c>
      <c r="AY172" s="17" t="s">
        <v>112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111</v>
      </c>
      <c r="BK172" s="216">
        <f>ROUND(I172*H172,2)</f>
        <v>0</v>
      </c>
      <c r="BL172" s="17" t="s">
        <v>137</v>
      </c>
      <c r="BM172" s="215" t="s">
        <v>1477</v>
      </c>
    </row>
    <row r="173" s="2" customFormat="1">
      <c r="A173" s="38"/>
      <c r="B173" s="39"/>
      <c r="C173" s="40"/>
      <c r="D173" s="217" t="s">
        <v>122</v>
      </c>
      <c r="E173" s="40"/>
      <c r="F173" s="218" t="s">
        <v>1474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122</v>
      </c>
      <c r="AU173" s="17" t="s">
        <v>111</v>
      </c>
    </row>
    <row r="174" s="2" customFormat="1">
      <c r="A174" s="38"/>
      <c r="B174" s="39"/>
      <c r="C174" s="40"/>
      <c r="D174" s="222" t="s">
        <v>124</v>
      </c>
      <c r="E174" s="40"/>
      <c r="F174" s="223" t="s">
        <v>1475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124</v>
      </c>
      <c r="AU174" s="17" t="s">
        <v>111</v>
      </c>
    </row>
    <row r="175" s="13" customFormat="1">
      <c r="A175" s="13"/>
      <c r="B175" s="238"/>
      <c r="C175" s="239"/>
      <c r="D175" s="217" t="s">
        <v>218</v>
      </c>
      <c r="E175" s="248" t="s">
        <v>19</v>
      </c>
      <c r="F175" s="240" t="s">
        <v>1478</v>
      </c>
      <c r="G175" s="239"/>
      <c r="H175" s="241">
        <v>1.6799999999999999</v>
      </c>
      <c r="I175" s="242"/>
      <c r="J175" s="239"/>
      <c r="K175" s="239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218</v>
      </c>
      <c r="AU175" s="247" t="s">
        <v>111</v>
      </c>
      <c r="AV175" s="13" t="s">
        <v>111</v>
      </c>
      <c r="AW175" s="13" t="s">
        <v>32</v>
      </c>
      <c r="AX175" s="13" t="s">
        <v>78</v>
      </c>
      <c r="AY175" s="247" t="s">
        <v>112</v>
      </c>
    </row>
    <row r="176" s="2" customFormat="1" ht="16.5" customHeight="1">
      <c r="A176" s="38"/>
      <c r="B176" s="39"/>
      <c r="C176" s="204" t="s">
        <v>304</v>
      </c>
      <c r="D176" s="204" t="s">
        <v>115</v>
      </c>
      <c r="E176" s="205" t="s">
        <v>1479</v>
      </c>
      <c r="F176" s="206" t="s">
        <v>1480</v>
      </c>
      <c r="G176" s="207" t="s">
        <v>229</v>
      </c>
      <c r="H176" s="208">
        <v>6.8520000000000003</v>
      </c>
      <c r="I176" s="209"/>
      <c r="J176" s="210">
        <f>ROUND(I176*H176,2)</f>
        <v>0</v>
      </c>
      <c r="K176" s="206" t="s">
        <v>119</v>
      </c>
      <c r="L176" s="44"/>
      <c r="M176" s="211" t="s">
        <v>19</v>
      </c>
      <c r="N176" s="212" t="s">
        <v>42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0.053999999999999999</v>
      </c>
      <c r="T176" s="214">
        <f>S176*H176</f>
        <v>0.370008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137</v>
      </c>
      <c r="AT176" s="215" t="s">
        <v>115</v>
      </c>
      <c r="AU176" s="215" t="s">
        <v>111</v>
      </c>
      <c r="AY176" s="17" t="s">
        <v>112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111</v>
      </c>
      <c r="BK176" s="216">
        <f>ROUND(I176*H176,2)</f>
        <v>0</v>
      </c>
      <c r="BL176" s="17" t="s">
        <v>137</v>
      </c>
      <c r="BM176" s="215" t="s">
        <v>1481</v>
      </c>
    </row>
    <row r="177" s="2" customFormat="1">
      <c r="A177" s="38"/>
      <c r="B177" s="39"/>
      <c r="C177" s="40"/>
      <c r="D177" s="217" t="s">
        <v>122</v>
      </c>
      <c r="E177" s="40"/>
      <c r="F177" s="218" t="s">
        <v>1482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122</v>
      </c>
      <c r="AU177" s="17" t="s">
        <v>111</v>
      </c>
    </row>
    <row r="178" s="2" customFormat="1">
      <c r="A178" s="38"/>
      <c r="B178" s="39"/>
      <c r="C178" s="40"/>
      <c r="D178" s="222" t="s">
        <v>124</v>
      </c>
      <c r="E178" s="40"/>
      <c r="F178" s="223" t="s">
        <v>1483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124</v>
      </c>
      <c r="AU178" s="17" t="s">
        <v>111</v>
      </c>
    </row>
    <row r="179" s="13" customFormat="1">
      <c r="A179" s="13"/>
      <c r="B179" s="238"/>
      <c r="C179" s="239"/>
      <c r="D179" s="217" t="s">
        <v>218</v>
      </c>
      <c r="E179" s="248" t="s">
        <v>19</v>
      </c>
      <c r="F179" s="240" t="s">
        <v>1484</v>
      </c>
      <c r="G179" s="239"/>
      <c r="H179" s="241">
        <v>6.8520000000000003</v>
      </c>
      <c r="I179" s="242"/>
      <c r="J179" s="239"/>
      <c r="K179" s="239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218</v>
      </c>
      <c r="AU179" s="247" t="s">
        <v>111</v>
      </c>
      <c r="AV179" s="13" t="s">
        <v>111</v>
      </c>
      <c r="AW179" s="13" t="s">
        <v>32</v>
      </c>
      <c r="AX179" s="13" t="s">
        <v>78</v>
      </c>
      <c r="AY179" s="247" t="s">
        <v>112</v>
      </c>
    </row>
    <row r="180" s="2" customFormat="1" ht="16.5" customHeight="1">
      <c r="A180" s="38"/>
      <c r="B180" s="39"/>
      <c r="C180" s="204" t="s">
        <v>311</v>
      </c>
      <c r="D180" s="204" t="s">
        <v>115</v>
      </c>
      <c r="E180" s="205" t="s">
        <v>1485</v>
      </c>
      <c r="F180" s="206" t="s">
        <v>1486</v>
      </c>
      <c r="G180" s="207" t="s">
        <v>229</v>
      </c>
      <c r="H180" s="208">
        <v>4.3319999999999999</v>
      </c>
      <c r="I180" s="209"/>
      <c r="J180" s="210">
        <f>ROUND(I180*H180,2)</f>
        <v>0</v>
      </c>
      <c r="K180" s="206" t="s">
        <v>119</v>
      </c>
      <c r="L180" s="44"/>
      <c r="M180" s="211" t="s">
        <v>19</v>
      </c>
      <c r="N180" s="212" t="s">
        <v>42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0.047</v>
      </c>
      <c r="T180" s="214">
        <f>S180*H180</f>
        <v>0.20360400000000001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137</v>
      </c>
      <c r="AT180" s="215" t="s">
        <v>115</v>
      </c>
      <c r="AU180" s="215" t="s">
        <v>111</v>
      </c>
      <c r="AY180" s="17" t="s">
        <v>112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111</v>
      </c>
      <c r="BK180" s="216">
        <f>ROUND(I180*H180,2)</f>
        <v>0</v>
      </c>
      <c r="BL180" s="17" t="s">
        <v>137</v>
      </c>
      <c r="BM180" s="215" t="s">
        <v>1487</v>
      </c>
    </row>
    <row r="181" s="2" customFormat="1">
      <c r="A181" s="38"/>
      <c r="B181" s="39"/>
      <c r="C181" s="40"/>
      <c r="D181" s="217" t="s">
        <v>122</v>
      </c>
      <c r="E181" s="40"/>
      <c r="F181" s="218" t="s">
        <v>1488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122</v>
      </c>
      <c r="AU181" s="17" t="s">
        <v>111</v>
      </c>
    </row>
    <row r="182" s="2" customFormat="1">
      <c r="A182" s="38"/>
      <c r="B182" s="39"/>
      <c r="C182" s="40"/>
      <c r="D182" s="222" t="s">
        <v>124</v>
      </c>
      <c r="E182" s="40"/>
      <c r="F182" s="223" t="s">
        <v>1489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124</v>
      </c>
      <c r="AU182" s="17" t="s">
        <v>111</v>
      </c>
    </row>
    <row r="183" s="13" customFormat="1">
      <c r="A183" s="13"/>
      <c r="B183" s="238"/>
      <c r="C183" s="239"/>
      <c r="D183" s="217" t="s">
        <v>218</v>
      </c>
      <c r="E183" s="248" t="s">
        <v>19</v>
      </c>
      <c r="F183" s="240" t="s">
        <v>1490</v>
      </c>
      <c r="G183" s="239"/>
      <c r="H183" s="241">
        <v>4.3319999999999999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218</v>
      </c>
      <c r="AU183" s="247" t="s">
        <v>111</v>
      </c>
      <c r="AV183" s="13" t="s">
        <v>111</v>
      </c>
      <c r="AW183" s="13" t="s">
        <v>32</v>
      </c>
      <c r="AX183" s="13" t="s">
        <v>78</v>
      </c>
      <c r="AY183" s="247" t="s">
        <v>112</v>
      </c>
    </row>
    <row r="184" s="2" customFormat="1" ht="16.5" customHeight="1">
      <c r="A184" s="38"/>
      <c r="B184" s="39"/>
      <c r="C184" s="204" t="s">
        <v>317</v>
      </c>
      <c r="D184" s="204" t="s">
        <v>115</v>
      </c>
      <c r="E184" s="205" t="s">
        <v>1491</v>
      </c>
      <c r="F184" s="206" t="s">
        <v>1492</v>
      </c>
      <c r="G184" s="207" t="s">
        <v>229</v>
      </c>
      <c r="H184" s="208">
        <v>1.7370000000000001</v>
      </c>
      <c r="I184" s="209"/>
      <c r="J184" s="210">
        <f>ROUND(I184*H184,2)</f>
        <v>0</v>
      </c>
      <c r="K184" s="206" t="s">
        <v>119</v>
      </c>
      <c r="L184" s="44"/>
      <c r="M184" s="211" t="s">
        <v>19</v>
      </c>
      <c r="N184" s="212" t="s">
        <v>42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0.087999999999999995</v>
      </c>
      <c r="T184" s="214">
        <f>S184*H184</f>
        <v>0.15285599999999999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137</v>
      </c>
      <c r="AT184" s="215" t="s">
        <v>115</v>
      </c>
      <c r="AU184" s="215" t="s">
        <v>111</v>
      </c>
      <c r="AY184" s="17" t="s">
        <v>112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111</v>
      </c>
      <c r="BK184" s="216">
        <f>ROUND(I184*H184,2)</f>
        <v>0</v>
      </c>
      <c r="BL184" s="17" t="s">
        <v>137</v>
      </c>
      <c r="BM184" s="215" t="s">
        <v>1493</v>
      </c>
    </row>
    <row r="185" s="2" customFormat="1">
      <c r="A185" s="38"/>
      <c r="B185" s="39"/>
      <c r="C185" s="40"/>
      <c r="D185" s="217" t="s">
        <v>122</v>
      </c>
      <c r="E185" s="40"/>
      <c r="F185" s="218" t="s">
        <v>1494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122</v>
      </c>
      <c r="AU185" s="17" t="s">
        <v>111</v>
      </c>
    </row>
    <row r="186" s="2" customFormat="1">
      <c r="A186" s="38"/>
      <c r="B186" s="39"/>
      <c r="C186" s="40"/>
      <c r="D186" s="222" t="s">
        <v>124</v>
      </c>
      <c r="E186" s="40"/>
      <c r="F186" s="223" t="s">
        <v>1495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124</v>
      </c>
      <c r="AU186" s="17" t="s">
        <v>111</v>
      </c>
    </row>
    <row r="187" s="13" customFormat="1">
      <c r="A187" s="13"/>
      <c r="B187" s="238"/>
      <c r="C187" s="239"/>
      <c r="D187" s="217" t="s">
        <v>218</v>
      </c>
      <c r="E187" s="248" t="s">
        <v>19</v>
      </c>
      <c r="F187" s="240" t="s">
        <v>1496</v>
      </c>
      <c r="G187" s="239"/>
      <c r="H187" s="241">
        <v>1.7370000000000001</v>
      </c>
      <c r="I187" s="242"/>
      <c r="J187" s="239"/>
      <c r="K187" s="239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218</v>
      </c>
      <c r="AU187" s="247" t="s">
        <v>111</v>
      </c>
      <c r="AV187" s="13" t="s">
        <v>111</v>
      </c>
      <c r="AW187" s="13" t="s">
        <v>32</v>
      </c>
      <c r="AX187" s="13" t="s">
        <v>78</v>
      </c>
      <c r="AY187" s="247" t="s">
        <v>112</v>
      </c>
    </row>
    <row r="188" s="2" customFormat="1" ht="16.5" customHeight="1">
      <c r="A188" s="38"/>
      <c r="B188" s="39"/>
      <c r="C188" s="204" t="s">
        <v>7</v>
      </c>
      <c r="D188" s="204" t="s">
        <v>115</v>
      </c>
      <c r="E188" s="205" t="s">
        <v>1497</v>
      </c>
      <c r="F188" s="206" t="s">
        <v>1498</v>
      </c>
      <c r="G188" s="207" t="s">
        <v>252</v>
      </c>
      <c r="H188" s="208">
        <v>6</v>
      </c>
      <c r="I188" s="209"/>
      <c r="J188" s="210">
        <f>ROUND(I188*H188,2)</f>
        <v>0</v>
      </c>
      <c r="K188" s="206" t="s">
        <v>119</v>
      </c>
      <c r="L188" s="44"/>
      <c r="M188" s="211" t="s">
        <v>19</v>
      </c>
      <c r="N188" s="212" t="s">
        <v>42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0.068000000000000005</v>
      </c>
      <c r="T188" s="214">
        <f>S188*H188</f>
        <v>0.40800000000000003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137</v>
      </c>
      <c r="AT188" s="215" t="s">
        <v>115</v>
      </c>
      <c r="AU188" s="215" t="s">
        <v>111</v>
      </c>
      <c r="AY188" s="17" t="s">
        <v>112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111</v>
      </c>
      <c r="BK188" s="216">
        <f>ROUND(I188*H188,2)</f>
        <v>0</v>
      </c>
      <c r="BL188" s="17" t="s">
        <v>137</v>
      </c>
      <c r="BM188" s="215" t="s">
        <v>1499</v>
      </c>
    </row>
    <row r="189" s="2" customFormat="1">
      <c r="A189" s="38"/>
      <c r="B189" s="39"/>
      <c r="C189" s="40"/>
      <c r="D189" s="217" t="s">
        <v>122</v>
      </c>
      <c r="E189" s="40"/>
      <c r="F189" s="218" t="s">
        <v>1500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122</v>
      </c>
      <c r="AU189" s="17" t="s">
        <v>111</v>
      </c>
    </row>
    <row r="190" s="2" customFormat="1">
      <c r="A190" s="38"/>
      <c r="B190" s="39"/>
      <c r="C190" s="40"/>
      <c r="D190" s="222" t="s">
        <v>124</v>
      </c>
      <c r="E190" s="40"/>
      <c r="F190" s="223" t="s">
        <v>1501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124</v>
      </c>
      <c r="AU190" s="17" t="s">
        <v>111</v>
      </c>
    </row>
    <row r="191" s="13" customFormat="1">
      <c r="A191" s="13"/>
      <c r="B191" s="238"/>
      <c r="C191" s="239"/>
      <c r="D191" s="217" t="s">
        <v>218</v>
      </c>
      <c r="E191" s="248" t="s">
        <v>19</v>
      </c>
      <c r="F191" s="240" t="s">
        <v>1502</v>
      </c>
      <c r="G191" s="239"/>
      <c r="H191" s="241">
        <v>6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218</v>
      </c>
      <c r="AU191" s="247" t="s">
        <v>111</v>
      </c>
      <c r="AV191" s="13" t="s">
        <v>111</v>
      </c>
      <c r="AW191" s="13" t="s">
        <v>32</v>
      </c>
      <c r="AX191" s="13" t="s">
        <v>78</v>
      </c>
      <c r="AY191" s="247" t="s">
        <v>112</v>
      </c>
    </row>
    <row r="192" s="2" customFormat="1" ht="16.5" customHeight="1">
      <c r="A192" s="38"/>
      <c r="B192" s="39"/>
      <c r="C192" s="204" t="s">
        <v>330</v>
      </c>
      <c r="D192" s="204" t="s">
        <v>115</v>
      </c>
      <c r="E192" s="205" t="s">
        <v>1503</v>
      </c>
      <c r="F192" s="206" t="s">
        <v>1504</v>
      </c>
      <c r="G192" s="207" t="s">
        <v>252</v>
      </c>
      <c r="H192" s="208">
        <v>10</v>
      </c>
      <c r="I192" s="209"/>
      <c r="J192" s="210">
        <f>ROUND(I192*H192,2)</f>
        <v>0</v>
      </c>
      <c r="K192" s="206" t="s">
        <v>119</v>
      </c>
      <c r="L192" s="44"/>
      <c r="M192" s="211" t="s">
        <v>19</v>
      </c>
      <c r="N192" s="212" t="s">
        <v>42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0.0070000000000000001</v>
      </c>
      <c r="T192" s="214">
        <f>S192*H192</f>
        <v>0.070000000000000007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137</v>
      </c>
      <c r="AT192" s="215" t="s">
        <v>115</v>
      </c>
      <c r="AU192" s="215" t="s">
        <v>111</v>
      </c>
      <c r="AY192" s="17" t="s">
        <v>112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111</v>
      </c>
      <c r="BK192" s="216">
        <f>ROUND(I192*H192,2)</f>
        <v>0</v>
      </c>
      <c r="BL192" s="17" t="s">
        <v>137</v>
      </c>
      <c r="BM192" s="215" t="s">
        <v>1505</v>
      </c>
    </row>
    <row r="193" s="2" customFormat="1">
      <c r="A193" s="38"/>
      <c r="B193" s="39"/>
      <c r="C193" s="40"/>
      <c r="D193" s="217" t="s">
        <v>122</v>
      </c>
      <c r="E193" s="40"/>
      <c r="F193" s="218" t="s">
        <v>1506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122</v>
      </c>
      <c r="AU193" s="17" t="s">
        <v>111</v>
      </c>
    </row>
    <row r="194" s="2" customFormat="1">
      <c r="A194" s="38"/>
      <c r="B194" s="39"/>
      <c r="C194" s="40"/>
      <c r="D194" s="222" t="s">
        <v>124</v>
      </c>
      <c r="E194" s="40"/>
      <c r="F194" s="223" t="s">
        <v>1507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124</v>
      </c>
      <c r="AU194" s="17" t="s">
        <v>111</v>
      </c>
    </row>
    <row r="195" s="13" customFormat="1">
      <c r="A195" s="13"/>
      <c r="B195" s="238"/>
      <c r="C195" s="239"/>
      <c r="D195" s="217" t="s">
        <v>218</v>
      </c>
      <c r="E195" s="248" t="s">
        <v>19</v>
      </c>
      <c r="F195" s="240" t="s">
        <v>1508</v>
      </c>
      <c r="G195" s="239"/>
      <c r="H195" s="241">
        <v>10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218</v>
      </c>
      <c r="AU195" s="247" t="s">
        <v>111</v>
      </c>
      <c r="AV195" s="13" t="s">
        <v>111</v>
      </c>
      <c r="AW195" s="13" t="s">
        <v>32</v>
      </c>
      <c r="AX195" s="13" t="s">
        <v>78</v>
      </c>
      <c r="AY195" s="247" t="s">
        <v>112</v>
      </c>
    </row>
    <row r="196" s="2" customFormat="1" ht="16.5" customHeight="1">
      <c r="A196" s="38"/>
      <c r="B196" s="39"/>
      <c r="C196" s="204" t="s">
        <v>337</v>
      </c>
      <c r="D196" s="204" t="s">
        <v>115</v>
      </c>
      <c r="E196" s="205" t="s">
        <v>1509</v>
      </c>
      <c r="F196" s="206" t="s">
        <v>1510</v>
      </c>
      <c r="G196" s="207" t="s">
        <v>164</v>
      </c>
      <c r="H196" s="208">
        <v>1</v>
      </c>
      <c r="I196" s="209"/>
      <c r="J196" s="210">
        <f>ROUND(I196*H196,2)</f>
        <v>0</v>
      </c>
      <c r="K196" s="206" t="s">
        <v>119</v>
      </c>
      <c r="L196" s="44"/>
      <c r="M196" s="211" t="s">
        <v>19</v>
      </c>
      <c r="N196" s="212" t="s">
        <v>42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0.012</v>
      </c>
      <c r="T196" s="214">
        <f>S196*H196</f>
        <v>0.012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137</v>
      </c>
      <c r="AT196" s="215" t="s">
        <v>115</v>
      </c>
      <c r="AU196" s="215" t="s">
        <v>111</v>
      </c>
      <c r="AY196" s="17" t="s">
        <v>112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111</v>
      </c>
      <c r="BK196" s="216">
        <f>ROUND(I196*H196,2)</f>
        <v>0</v>
      </c>
      <c r="BL196" s="17" t="s">
        <v>137</v>
      </c>
      <c r="BM196" s="215" t="s">
        <v>1511</v>
      </c>
    </row>
    <row r="197" s="2" customFormat="1">
      <c r="A197" s="38"/>
      <c r="B197" s="39"/>
      <c r="C197" s="40"/>
      <c r="D197" s="217" t="s">
        <v>122</v>
      </c>
      <c r="E197" s="40"/>
      <c r="F197" s="218" t="s">
        <v>1512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122</v>
      </c>
      <c r="AU197" s="17" t="s">
        <v>111</v>
      </c>
    </row>
    <row r="198" s="2" customFormat="1">
      <c r="A198" s="38"/>
      <c r="B198" s="39"/>
      <c r="C198" s="40"/>
      <c r="D198" s="222" t="s">
        <v>124</v>
      </c>
      <c r="E198" s="40"/>
      <c r="F198" s="223" t="s">
        <v>1513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124</v>
      </c>
      <c r="AU198" s="17" t="s">
        <v>111</v>
      </c>
    </row>
    <row r="199" s="2" customFormat="1" ht="16.5" customHeight="1">
      <c r="A199" s="38"/>
      <c r="B199" s="39"/>
      <c r="C199" s="204" t="s">
        <v>341</v>
      </c>
      <c r="D199" s="204" t="s">
        <v>115</v>
      </c>
      <c r="E199" s="205" t="s">
        <v>1514</v>
      </c>
      <c r="F199" s="206" t="s">
        <v>1515</v>
      </c>
      <c r="G199" s="207" t="s">
        <v>164</v>
      </c>
      <c r="H199" s="208">
        <v>6</v>
      </c>
      <c r="I199" s="209"/>
      <c r="J199" s="210">
        <f>ROUND(I199*H199,2)</f>
        <v>0</v>
      </c>
      <c r="K199" s="206" t="s">
        <v>119</v>
      </c>
      <c r="L199" s="44"/>
      <c r="M199" s="211" t="s">
        <v>19</v>
      </c>
      <c r="N199" s="212" t="s">
        <v>42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0.080000000000000002</v>
      </c>
      <c r="T199" s="214">
        <f>S199*H199</f>
        <v>0.47999999999999998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137</v>
      </c>
      <c r="AT199" s="215" t="s">
        <v>115</v>
      </c>
      <c r="AU199" s="215" t="s">
        <v>111</v>
      </c>
      <c r="AY199" s="17" t="s">
        <v>112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111</v>
      </c>
      <c r="BK199" s="216">
        <f>ROUND(I199*H199,2)</f>
        <v>0</v>
      </c>
      <c r="BL199" s="17" t="s">
        <v>137</v>
      </c>
      <c r="BM199" s="215" t="s">
        <v>1516</v>
      </c>
    </row>
    <row r="200" s="2" customFormat="1">
      <c r="A200" s="38"/>
      <c r="B200" s="39"/>
      <c r="C200" s="40"/>
      <c r="D200" s="217" t="s">
        <v>122</v>
      </c>
      <c r="E200" s="40"/>
      <c r="F200" s="218" t="s">
        <v>1517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122</v>
      </c>
      <c r="AU200" s="17" t="s">
        <v>111</v>
      </c>
    </row>
    <row r="201" s="2" customFormat="1">
      <c r="A201" s="38"/>
      <c r="B201" s="39"/>
      <c r="C201" s="40"/>
      <c r="D201" s="222" t="s">
        <v>124</v>
      </c>
      <c r="E201" s="40"/>
      <c r="F201" s="223" t="s">
        <v>1518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124</v>
      </c>
      <c r="AU201" s="17" t="s">
        <v>111</v>
      </c>
    </row>
    <row r="202" s="13" customFormat="1">
      <c r="A202" s="13"/>
      <c r="B202" s="238"/>
      <c r="C202" s="239"/>
      <c r="D202" s="217" t="s">
        <v>218</v>
      </c>
      <c r="E202" s="248" t="s">
        <v>19</v>
      </c>
      <c r="F202" s="240" t="s">
        <v>1519</v>
      </c>
      <c r="G202" s="239"/>
      <c r="H202" s="241">
        <v>4</v>
      </c>
      <c r="I202" s="242"/>
      <c r="J202" s="239"/>
      <c r="K202" s="239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218</v>
      </c>
      <c r="AU202" s="247" t="s">
        <v>111</v>
      </c>
      <c r="AV202" s="13" t="s">
        <v>111</v>
      </c>
      <c r="AW202" s="13" t="s">
        <v>32</v>
      </c>
      <c r="AX202" s="13" t="s">
        <v>70</v>
      </c>
      <c r="AY202" s="247" t="s">
        <v>112</v>
      </c>
    </row>
    <row r="203" s="13" customFormat="1">
      <c r="A203" s="13"/>
      <c r="B203" s="238"/>
      <c r="C203" s="239"/>
      <c r="D203" s="217" t="s">
        <v>218</v>
      </c>
      <c r="E203" s="248" t="s">
        <v>19</v>
      </c>
      <c r="F203" s="240" t="s">
        <v>1446</v>
      </c>
      <c r="G203" s="239"/>
      <c r="H203" s="241">
        <v>2</v>
      </c>
      <c r="I203" s="242"/>
      <c r="J203" s="239"/>
      <c r="K203" s="239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218</v>
      </c>
      <c r="AU203" s="247" t="s">
        <v>111</v>
      </c>
      <c r="AV203" s="13" t="s">
        <v>111</v>
      </c>
      <c r="AW203" s="13" t="s">
        <v>32</v>
      </c>
      <c r="AX203" s="13" t="s">
        <v>70</v>
      </c>
      <c r="AY203" s="247" t="s">
        <v>112</v>
      </c>
    </row>
    <row r="204" s="14" customFormat="1">
      <c r="A204" s="14"/>
      <c r="B204" s="249"/>
      <c r="C204" s="250"/>
      <c r="D204" s="217" t="s">
        <v>218</v>
      </c>
      <c r="E204" s="251" t="s">
        <v>19</v>
      </c>
      <c r="F204" s="252" t="s">
        <v>459</v>
      </c>
      <c r="G204" s="250"/>
      <c r="H204" s="253">
        <v>6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218</v>
      </c>
      <c r="AU204" s="259" t="s">
        <v>111</v>
      </c>
      <c r="AV204" s="14" t="s">
        <v>137</v>
      </c>
      <c r="AW204" s="14" t="s">
        <v>32</v>
      </c>
      <c r="AX204" s="14" t="s">
        <v>78</v>
      </c>
      <c r="AY204" s="259" t="s">
        <v>112</v>
      </c>
    </row>
    <row r="205" s="2" customFormat="1" ht="16.5" customHeight="1">
      <c r="A205" s="38"/>
      <c r="B205" s="39"/>
      <c r="C205" s="204" t="s">
        <v>348</v>
      </c>
      <c r="D205" s="204" t="s">
        <v>115</v>
      </c>
      <c r="E205" s="205" t="s">
        <v>1520</v>
      </c>
      <c r="F205" s="206" t="s">
        <v>1521</v>
      </c>
      <c r="G205" s="207" t="s">
        <v>1436</v>
      </c>
      <c r="H205" s="208">
        <v>0.188</v>
      </c>
      <c r="I205" s="209"/>
      <c r="J205" s="210">
        <f>ROUND(I205*H205,2)</f>
        <v>0</v>
      </c>
      <c r="K205" s="206" t="s">
        <v>119</v>
      </c>
      <c r="L205" s="44"/>
      <c r="M205" s="211" t="s">
        <v>19</v>
      </c>
      <c r="N205" s="212" t="s">
        <v>42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1.8</v>
      </c>
      <c r="T205" s="214">
        <f>S205*H205</f>
        <v>0.33840000000000003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137</v>
      </c>
      <c r="AT205" s="215" t="s">
        <v>115</v>
      </c>
      <c r="AU205" s="215" t="s">
        <v>111</v>
      </c>
      <c r="AY205" s="17" t="s">
        <v>112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111</v>
      </c>
      <c r="BK205" s="216">
        <f>ROUND(I205*H205,2)</f>
        <v>0</v>
      </c>
      <c r="BL205" s="17" t="s">
        <v>137</v>
      </c>
      <c r="BM205" s="215" t="s">
        <v>1522</v>
      </c>
    </row>
    <row r="206" s="2" customFormat="1">
      <c r="A206" s="38"/>
      <c r="B206" s="39"/>
      <c r="C206" s="40"/>
      <c r="D206" s="217" t="s">
        <v>122</v>
      </c>
      <c r="E206" s="40"/>
      <c r="F206" s="218" t="s">
        <v>1523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122</v>
      </c>
      <c r="AU206" s="17" t="s">
        <v>111</v>
      </c>
    </row>
    <row r="207" s="2" customFormat="1">
      <c r="A207" s="38"/>
      <c r="B207" s="39"/>
      <c r="C207" s="40"/>
      <c r="D207" s="222" t="s">
        <v>124</v>
      </c>
      <c r="E207" s="40"/>
      <c r="F207" s="223" t="s">
        <v>1524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124</v>
      </c>
      <c r="AU207" s="17" t="s">
        <v>111</v>
      </c>
    </row>
    <row r="208" s="13" customFormat="1">
      <c r="A208" s="13"/>
      <c r="B208" s="238"/>
      <c r="C208" s="239"/>
      <c r="D208" s="217" t="s">
        <v>218</v>
      </c>
      <c r="E208" s="248" t="s">
        <v>19</v>
      </c>
      <c r="F208" s="240" t="s">
        <v>1525</v>
      </c>
      <c r="G208" s="239"/>
      <c r="H208" s="241">
        <v>0.188</v>
      </c>
      <c r="I208" s="242"/>
      <c r="J208" s="239"/>
      <c r="K208" s="239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218</v>
      </c>
      <c r="AU208" s="247" t="s">
        <v>111</v>
      </c>
      <c r="AV208" s="13" t="s">
        <v>111</v>
      </c>
      <c r="AW208" s="13" t="s">
        <v>32</v>
      </c>
      <c r="AX208" s="13" t="s">
        <v>78</v>
      </c>
      <c r="AY208" s="247" t="s">
        <v>112</v>
      </c>
    </row>
    <row r="209" s="2" customFormat="1" ht="16.5" customHeight="1">
      <c r="A209" s="38"/>
      <c r="B209" s="39"/>
      <c r="C209" s="204" t="s">
        <v>354</v>
      </c>
      <c r="D209" s="204" t="s">
        <v>115</v>
      </c>
      <c r="E209" s="205" t="s">
        <v>1526</v>
      </c>
      <c r="F209" s="206" t="s">
        <v>1527</v>
      </c>
      <c r="G209" s="207" t="s">
        <v>252</v>
      </c>
      <c r="H209" s="208">
        <v>110</v>
      </c>
      <c r="I209" s="209"/>
      <c r="J209" s="210">
        <f>ROUND(I209*H209,2)</f>
        <v>0</v>
      </c>
      <c r="K209" s="206" t="s">
        <v>119</v>
      </c>
      <c r="L209" s="44"/>
      <c r="M209" s="211" t="s">
        <v>19</v>
      </c>
      <c r="N209" s="212" t="s">
        <v>42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0.002</v>
      </c>
      <c r="T209" s="214">
        <f>S209*H209</f>
        <v>0.22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137</v>
      </c>
      <c r="AT209" s="215" t="s">
        <v>115</v>
      </c>
      <c r="AU209" s="215" t="s">
        <v>111</v>
      </c>
      <c r="AY209" s="17" t="s">
        <v>112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111</v>
      </c>
      <c r="BK209" s="216">
        <f>ROUND(I209*H209,2)</f>
        <v>0</v>
      </c>
      <c r="BL209" s="17" t="s">
        <v>137</v>
      </c>
      <c r="BM209" s="215" t="s">
        <v>1528</v>
      </c>
    </row>
    <row r="210" s="2" customFormat="1">
      <c r="A210" s="38"/>
      <c r="B210" s="39"/>
      <c r="C210" s="40"/>
      <c r="D210" s="217" t="s">
        <v>122</v>
      </c>
      <c r="E210" s="40"/>
      <c r="F210" s="218" t="s">
        <v>1529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122</v>
      </c>
      <c r="AU210" s="17" t="s">
        <v>111</v>
      </c>
    </row>
    <row r="211" s="2" customFormat="1">
      <c r="A211" s="38"/>
      <c r="B211" s="39"/>
      <c r="C211" s="40"/>
      <c r="D211" s="222" t="s">
        <v>124</v>
      </c>
      <c r="E211" s="40"/>
      <c r="F211" s="223" t="s">
        <v>1530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124</v>
      </c>
      <c r="AU211" s="17" t="s">
        <v>111</v>
      </c>
    </row>
    <row r="212" s="13" customFormat="1">
      <c r="A212" s="13"/>
      <c r="B212" s="238"/>
      <c r="C212" s="239"/>
      <c r="D212" s="217" t="s">
        <v>218</v>
      </c>
      <c r="E212" s="248" t="s">
        <v>19</v>
      </c>
      <c r="F212" s="240" t="s">
        <v>1531</v>
      </c>
      <c r="G212" s="239"/>
      <c r="H212" s="241">
        <v>110</v>
      </c>
      <c r="I212" s="242"/>
      <c r="J212" s="239"/>
      <c r="K212" s="239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218</v>
      </c>
      <c r="AU212" s="247" t="s">
        <v>111</v>
      </c>
      <c r="AV212" s="13" t="s">
        <v>111</v>
      </c>
      <c r="AW212" s="13" t="s">
        <v>32</v>
      </c>
      <c r="AX212" s="13" t="s">
        <v>78</v>
      </c>
      <c r="AY212" s="247" t="s">
        <v>112</v>
      </c>
    </row>
    <row r="213" s="2" customFormat="1" ht="16.5" customHeight="1">
      <c r="A213" s="38"/>
      <c r="B213" s="39"/>
      <c r="C213" s="204" t="s">
        <v>362</v>
      </c>
      <c r="D213" s="204" t="s">
        <v>115</v>
      </c>
      <c r="E213" s="205" t="s">
        <v>1532</v>
      </c>
      <c r="F213" s="206" t="s">
        <v>1533</v>
      </c>
      <c r="G213" s="207" t="s">
        <v>252</v>
      </c>
      <c r="H213" s="208">
        <v>100</v>
      </c>
      <c r="I213" s="209"/>
      <c r="J213" s="210">
        <f>ROUND(I213*H213,2)</f>
        <v>0</v>
      </c>
      <c r="K213" s="206" t="s">
        <v>119</v>
      </c>
      <c r="L213" s="44"/>
      <c r="M213" s="211" t="s">
        <v>19</v>
      </c>
      <c r="N213" s="212" t="s">
        <v>42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0.0040000000000000001</v>
      </c>
      <c r="T213" s="214">
        <f>S213*H213</f>
        <v>0.40000000000000002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137</v>
      </c>
      <c r="AT213" s="215" t="s">
        <v>115</v>
      </c>
      <c r="AU213" s="215" t="s">
        <v>111</v>
      </c>
      <c r="AY213" s="17" t="s">
        <v>112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111</v>
      </c>
      <c r="BK213" s="216">
        <f>ROUND(I213*H213,2)</f>
        <v>0</v>
      </c>
      <c r="BL213" s="17" t="s">
        <v>137</v>
      </c>
      <c r="BM213" s="215" t="s">
        <v>1534</v>
      </c>
    </row>
    <row r="214" s="2" customFormat="1">
      <c r="A214" s="38"/>
      <c r="B214" s="39"/>
      <c r="C214" s="40"/>
      <c r="D214" s="217" t="s">
        <v>122</v>
      </c>
      <c r="E214" s="40"/>
      <c r="F214" s="218" t="s">
        <v>1535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122</v>
      </c>
      <c r="AU214" s="17" t="s">
        <v>111</v>
      </c>
    </row>
    <row r="215" s="2" customFormat="1">
      <c r="A215" s="38"/>
      <c r="B215" s="39"/>
      <c r="C215" s="40"/>
      <c r="D215" s="222" t="s">
        <v>124</v>
      </c>
      <c r="E215" s="40"/>
      <c r="F215" s="223" t="s">
        <v>1536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124</v>
      </c>
      <c r="AU215" s="17" t="s">
        <v>111</v>
      </c>
    </row>
    <row r="216" s="13" customFormat="1">
      <c r="A216" s="13"/>
      <c r="B216" s="238"/>
      <c r="C216" s="239"/>
      <c r="D216" s="217" t="s">
        <v>218</v>
      </c>
      <c r="E216" s="248" t="s">
        <v>19</v>
      </c>
      <c r="F216" s="240" t="s">
        <v>1537</v>
      </c>
      <c r="G216" s="239"/>
      <c r="H216" s="241">
        <v>100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218</v>
      </c>
      <c r="AU216" s="247" t="s">
        <v>111</v>
      </c>
      <c r="AV216" s="13" t="s">
        <v>111</v>
      </c>
      <c r="AW216" s="13" t="s">
        <v>32</v>
      </c>
      <c r="AX216" s="13" t="s">
        <v>78</v>
      </c>
      <c r="AY216" s="247" t="s">
        <v>112</v>
      </c>
    </row>
    <row r="217" s="2" customFormat="1" ht="16.5" customHeight="1">
      <c r="A217" s="38"/>
      <c r="B217" s="39"/>
      <c r="C217" s="204" t="s">
        <v>368</v>
      </c>
      <c r="D217" s="204" t="s">
        <v>115</v>
      </c>
      <c r="E217" s="205" t="s">
        <v>1538</v>
      </c>
      <c r="F217" s="206" t="s">
        <v>1539</v>
      </c>
      <c r="G217" s="207" t="s">
        <v>252</v>
      </c>
      <c r="H217" s="208">
        <v>20</v>
      </c>
      <c r="I217" s="209"/>
      <c r="J217" s="210">
        <f>ROUND(I217*H217,2)</f>
        <v>0</v>
      </c>
      <c r="K217" s="206" t="s">
        <v>119</v>
      </c>
      <c r="L217" s="44"/>
      <c r="M217" s="211" t="s">
        <v>19</v>
      </c>
      <c r="N217" s="212" t="s">
        <v>42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0.0060000000000000001</v>
      </c>
      <c r="T217" s="214">
        <f>S217*H217</f>
        <v>0.12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137</v>
      </c>
      <c r="AT217" s="215" t="s">
        <v>115</v>
      </c>
      <c r="AU217" s="215" t="s">
        <v>111</v>
      </c>
      <c r="AY217" s="17" t="s">
        <v>112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111</v>
      </c>
      <c r="BK217" s="216">
        <f>ROUND(I217*H217,2)</f>
        <v>0</v>
      </c>
      <c r="BL217" s="17" t="s">
        <v>137</v>
      </c>
      <c r="BM217" s="215" t="s">
        <v>1540</v>
      </c>
    </row>
    <row r="218" s="2" customFormat="1">
      <c r="A218" s="38"/>
      <c r="B218" s="39"/>
      <c r="C218" s="40"/>
      <c r="D218" s="217" t="s">
        <v>122</v>
      </c>
      <c r="E218" s="40"/>
      <c r="F218" s="218" t="s">
        <v>1541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122</v>
      </c>
      <c r="AU218" s="17" t="s">
        <v>111</v>
      </c>
    </row>
    <row r="219" s="2" customFormat="1">
      <c r="A219" s="38"/>
      <c r="B219" s="39"/>
      <c r="C219" s="40"/>
      <c r="D219" s="222" t="s">
        <v>124</v>
      </c>
      <c r="E219" s="40"/>
      <c r="F219" s="223" t="s">
        <v>1542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124</v>
      </c>
      <c r="AU219" s="17" t="s">
        <v>111</v>
      </c>
    </row>
    <row r="220" s="13" customFormat="1">
      <c r="A220" s="13"/>
      <c r="B220" s="238"/>
      <c r="C220" s="239"/>
      <c r="D220" s="217" t="s">
        <v>218</v>
      </c>
      <c r="E220" s="248" t="s">
        <v>19</v>
      </c>
      <c r="F220" s="240" t="s">
        <v>1543</v>
      </c>
      <c r="G220" s="239"/>
      <c r="H220" s="241">
        <v>20</v>
      </c>
      <c r="I220" s="242"/>
      <c r="J220" s="239"/>
      <c r="K220" s="239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218</v>
      </c>
      <c r="AU220" s="247" t="s">
        <v>111</v>
      </c>
      <c r="AV220" s="13" t="s">
        <v>111</v>
      </c>
      <c r="AW220" s="13" t="s">
        <v>32</v>
      </c>
      <c r="AX220" s="13" t="s">
        <v>78</v>
      </c>
      <c r="AY220" s="247" t="s">
        <v>112</v>
      </c>
    </row>
    <row r="221" s="2" customFormat="1" ht="16.5" customHeight="1">
      <c r="A221" s="38"/>
      <c r="B221" s="39"/>
      <c r="C221" s="204" t="s">
        <v>374</v>
      </c>
      <c r="D221" s="204" t="s">
        <v>115</v>
      </c>
      <c r="E221" s="205" t="s">
        <v>1544</v>
      </c>
      <c r="F221" s="206" t="s">
        <v>1545</v>
      </c>
      <c r="G221" s="207" t="s">
        <v>252</v>
      </c>
      <c r="H221" s="208">
        <v>7</v>
      </c>
      <c r="I221" s="209"/>
      <c r="J221" s="210">
        <f>ROUND(I221*H221,2)</f>
        <v>0</v>
      </c>
      <c r="K221" s="206" t="s">
        <v>119</v>
      </c>
      <c r="L221" s="44"/>
      <c r="M221" s="211" t="s">
        <v>19</v>
      </c>
      <c r="N221" s="212" t="s">
        <v>42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0.0089999999999999993</v>
      </c>
      <c r="T221" s="214">
        <f>S221*H221</f>
        <v>0.063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137</v>
      </c>
      <c r="AT221" s="215" t="s">
        <v>115</v>
      </c>
      <c r="AU221" s="215" t="s">
        <v>111</v>
      </c>
      <c r="AY221" s="17" t="s">
        <v>112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111</v>
      </c>
      <c r="BK221" s="216">
        <f>ROUND(I221*H221,2)</f>
        <v>0</v>
      </c>
      <c r="BL221" s="17" t="s">
        <v>137</v>
      </c>
      <c r="BM221" s="215" t="s">
        <v>1546</v>
      </c>
    </row>
    <row r="222" s="2" customFormat="1">
      <c r="A222" s="38"/>
      <c r="B222" s="39"/>
      <c r="C222" s="40"/>
      <c r="D222" s="217" t="s">
        <v>122</v>
      </c>
      <c r="E222" s="40"/>
      <c r="F222" s="218" t="s">
        <v>1547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122</v>
      </c>
      <c r="AU222" s="17" t="s">
        <v>111</v>
      </c>
    </row>
    <row r="223" s="2" customFormat="1">
      <c r="A223" s="38"/>
      <c r="B223" s="39"/>
      <c r="C223" s="40"/>
      <c r="D223" s="222" t="s">
        <v>124</v>
      </c>
      <c r="E223" s="40"/>
      <c r="F223" s="223" t="s">
        <v>1548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124</v>
      </c>
      <c r="AU223" s="17" t="s">
        <v>111</v>
      </c>
    </row>
    <row r="224" s="13" customFormat="1">
      <c r="A224" s="13"/>
      <c r="B224" s="238"/>
      <c r="C224" s="239"/>
      <c r="D224" s="217" t="s">
        <v>218</v>
      </c>
      <c r="E224" s="248" t="s">
        <v>19</v>
      </c>
      <c r="F224" s="240" t="s">
        <v>1549</v>
      </c>
      <c r="G224" s="239"/>
      <c r="H224" s="241">
        <v>7</v>
      </c>
      <c r="I224" s="242"/>
      <c r="J224" s="239"/>
      <c r="K224" s="239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218</v>
      </c>
      <c r="AU224" s="247" t="s">
        <v>111</v>
      </c>
      <c r="AV224" s="13" t="s">
        <v>111</v>
      </c>
      <c r="AW224" s="13" t="s">
        <v>32</v>
      </c>
      <c r="AX224" s="13" t="s">
        <v>78</v>
      </c>
      <c r="AY224" s="247" t="s">
        <v>112</v>
      </c>
    </row>
    <row r="225" s="2" customFormat="1" ht="16.5" customHeight="1">
      <c r="A225" s="38"/>
      <c r="B225" s="39"/>
      <c r="C225" s="204" t="s">
        <v>381</v>
      </c>
      <c r="D225" s="204" t="s">
        <v>115</v>
      </c>
      <c r="E225" s="205" t="s">
        <v>1550</v>
      </c>
      <c r="F225" s="206" t="s">
        <v>1551</v>
      </c>
      <c r="G225" s="207" t="s">
        <v>252</v>
      </c>
      <c r="H225" s="208">
        <v>2</v>
      </c>
      <c r="I225" s="209"/>
      <c r="J225" s="210">
        <f>ROUND(I225*H225,2)</f>
        <v>0</v>
      </c>
      <c r="K225" s="206" t="s">
        <v>119</v>
      </c>
      <c r="L225" s="44"/>
      <c r="M225" s="211" t="s">
        <v>19</v>
      </c>
      <c r="N225" s="212" t="s">
        <v>42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0.012999999999999999</v>
      </c>
      <c r="T225" s="214">
        <f>S225*H225</f>
        <v>0.025999999999999999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137</v>
      </c>
      <c r="AT225" s="215" t="s">
        <v>115</v>
      </c>
      <c r="AU225" s="215" t="s">
        <v>111</v>
      </c>
      <c r="AY225" s="17" t="s">
        <v>112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111</v>
      </c>
      <c r="BK225" s="216">
        <f>ROUND(I225*H225,2)</f>
        <v>0</v>
      </c>
      <c r="BL225" s="17" t="s">
        <v>137</v>
      </c>
      <c r="BM225" s="215" t="s">
        <v>1552</v>
      </c>
    </row>
    <row r="226" s="2" customFormat="1">
      <c r="A226" s="38"/>
      <c r="B226" s="39"/>
      <c r="C226" s="40"/>
      <c r="D226" s="217" t="s">
        <v>122</v>
      </c>
      <c r="E226" s="40"/>
      <c r="F226" s="218" t="s">
        <v>1553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122</v>
      </c>
      <c r="AU226" s="17" t="s">
        <v>111</v>
      </c>
    </row>
    <row r="227" s="2" customFormat="1">
      <c r="A227" s="38"/>
      <c r="B227" s="39"/>
      <c r="C227" s="40"/>
      <c r="D227" s="222" t="s">
        <v>124</v>
      </c>
      <c r="E227" s="40"/>
      <c r="F227" s="223" t="s">
        <v>1554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124</v>
      </c>
      <c r="AU227" s="17" t="s">
        <v>111</v>
      </c>
    </row>
    <row r="228" s="2" customFormat="1" ht="16.5" customHeight="1">
      <c r="A228" s="38"/>
      <c r="B228" s="39"/>
      <c r="C228" s="204" t="s">
        <v>388</v>
      </c>
      <c r="D228" s="204" t="s">
        <v>115</v>
      </c>
      <c r="E228" s="205" t="s">
        <v>1555</v>
      </c>
      <c r="F228" s="206" t="s">
        <v>1556</v>
      </c>
      <c r="G228" s="207" t="s">
        <v>252</v>
      </c>
      <c r="H228" s="208">
        <v>5</v>
      </c>
      <c r="I228" s="209"/>
      <c r="J228" s="210">
        <f>ROUND(I228*H228,2)</f>
        <v>0</v>
      </c>
      <c r="K228" s="206" t="s">
        <v>119</v>
      </c>
      <c r="L228" s="44"/>
      <c r="M228" s="211" t="s">
        <v>19</v>
      </c>
      <c r="N228" s="212" t="s">
        <v>42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0.040000000000000001</v>
      </c>
      <c r="T228" s="214">
        <f>S228*H228</f>
        <v>0.20000000000000001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137</v>
      </c>
      <c r="AT228" s="215" t="s">
        <v>115</v>
      </c>
      <c r="AU228" s="215" t="s">
        <v>111</v>
      </c>
      <c r="AY228" s="17" t="s">
        <v>112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111</v>
      </c>
      <c r="BK228" s="216">
        <f>ROUND(I228*H228,2)</f>
        <v>0</v>
      </c>
      <c r="BL228" s="17" t="s">
        <v>137</v>
      </c>
      <c r="BM228" s="215" t="s">
        <v>1557</v>
      </c>
    </row>
    <row r="229" s="2" customFormat="1">
      <c r="A229" s="38"/>
      <c r="B229" s="39"/>
      <c r="C229" s="40"/>
      <c r="D229" s="217" t="s">
        <v>122</v>
      </c>
      <c r="E229" s="40"/>
      <c r="F229" s="218" t="s">
        <v>1558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122</v>
      </c>
      <c r="AU229" s="17" t="s">
        <v>111</v>
      </c>
    </row>
    <row r="230" s="2" customFormat="1">
      <c r="A230" s="38"/>
      <c r="B230" s="39"/>
      <c r="C230" s="40"/>
      <c r="D230" s="222" t="s">
        <v>124</v>
      </c>
      <c r="E230" s="40"/>
      <c r="F230" s="223" t="s">
        <v>1559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124</v>
      </c>
      <c r="AU230" s="17" t="s">
        <v>111</v>
      </c>
    </row>
    <row r="231" s="2" customFormat="1" ht="16.5" customHeight="1">
      <c r="A231" s="38"/>
      <c r="B231" s="39"/>
      <c r="C231" s="204" t="s">
        <v>172</v>
      </c>
      <c r="D231" s="204" t="s">
        <v>115</v>
      </c>
      <c r="E231" s="205" t="s">
        <v>1560</v>
      </c>
      <c r="F231" s="206" t="s">
        <v>1561</v>
      </c>
      <c r="G231" s="207" t="s">
        <v>164</v>
      </c>
      <c r="H231" s="208">
        <v>75</v>
      </c>
      <c r="I231" s="209"/>
      <c r="J231" s="210">
        <f>ROUND(I231*H231,2)</f>
        <v>0</v>
      </c>
      <c r="K231" s="206" t="s">
        <v>119</v>
      </c>
      <c r="L231" s="44"/>
      <c r="M231" s="211" t="s">
        <v>19</v>
      </c>
      <c r="N231" s="212" t="s">
        <v>42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0.00056999999999999998</v>
      </c>
      <c r="T231" s="214">
        <f>S231*H231</f>
        <v>0.042749999999999996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137</v>
      </c>
      <c r="AT231" s="215" t="s">
        <v>115</v>
      </c>
      <c r="AU231" s="215" t="s">
        <v>111</v>
      </c>
      <c r="AY231" s="17" t="s">
        <v>112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111</v>
      </c>
      <c r="BK231" s="216">
        <f>ROUND(I231*H231,2)</f>
        <v>0</v>
      </c>
      <c r="BL231" s="17" t="s">
        <v>137</v>
      </c>
      <c r="BM231" s="215" t="s">
        <v>1562</v>
      </c>
    </row>
    <row r="232" s="2" customFormat="1">
      <c r="A232" s="38"/>
      <c r="B232" s="39"/>
      <c r="C232" s="40"/>
      <c r="D232" s="217" t="s">
        <v>122</v>
      </c>
      <c r="E232" s="40"/>
      <c r="F232" s="218" t="s">
        <v>1563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122</v>
      </c>
      <c r="AU232" s="17" t="s">
        <v>111</v>
      </c>
    </row>
    <row r="233" s="2" customFormat="1">
      <c r="A233" s="38"/>
      <c r="B233" s="39"/>
      <c r="C233" s="40"/>
      <c r="D233" s="222" t="s">
        <v>124</v>
      </c>
      <c r="E233" s="40"/>
      <c r="F233" s="223" t="s">
        <v>1564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124</v>
      </c>
      <c r="AU233" s="17" t="s">
        <v>111</v>
      </c>
    </row>
    <row r="234" s="13" customFormat="1">
      <c r="A234" s="13"/>
      <c r="B234" s="238"/>
      <c r="C234" s="239"/>
      <c r="D234" s="217" t="s">
        <v>218</v>
      </c>
      <c r="E234" s="248" t="s">
        <v>19</v>
      </c>
      <c r="F234" s="240" t="s">
        <v>1565</v>
      </c>
      <c r="G234" s="239"/>
      <c r="H234" s="241">
        <v>75</v>
      </c>
      <c r="I234" s="242"/>
      <c r="J234" s="239"/>
      <c r="K234" s="239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218</v>
      </c>
      <c r="AU234" s="247" t="s">
        <v>111</v>
      </c>
      <c r="AV234" s="13" t="s">
        <v>111</v>
      </c>
      <c r="AW234" s="13" t="s">
        <v>32</v>
      </c>
      <c r="AX234" s="13" t="s">
        <v>78</v>
      </c>
      <c r="AY234" s="247" t="s">
        <v>112</v>
      </c>
    </row>
    <row r="235" s="2" customFormat="1" ht="21.75" customHeight="1">
      <c r="A235" s="38"/>
      <c r="B235" s="39"/>
      <c r="C235" s="204" t="s">
        <v>399</v>
      </c>
      <c r="D235" s="204" t="s">
        <v>115</v>
      </c>
      <c r="E235" s="205" t="s">
        <v>1566</v>
      </c>
      <c r="F235" s="206" t="s">
        <v>1567</v>
      </c>
      <c r="G235" s="207" t="s">
        <v>229</v>
      </c>
      <c r="H235" s="208">
        <v>33.244999999999997</v>
      </c>
      <c r="I235" s="209"/>
      <c r="J235" s="210">
        <f>ROUND(I235*H235,2)</f>
        <v>0</v>
      </c>
      <c r="K235" s="206" t="s">
        <v>119</v>
      </c>
      <c r="L235" s="44"/>
      <c r="M235" s="211" t="s">
        <v>19</v>
      </c>
      <c r="N235" s="212" t="s">
        <v>42</v>
      </c>
      <c r="O235" s="84"/>
      <c r="P235" s="213">
        <f>O235*H235</f>
        <v>0</v>
      </c>
      <c r="Q235" s="213">
        <v>0</v>
      </c>
      <c r="R235" s="213">
        <f>Q235*H235</f>
        <v>0</v>
      </c>
      <c r="S235" s="213">
        <v>0.045999999999999999</v>
      </c>
      <c r="T235" s="214">
        <f>S235*H235</f>
        <v>1.5292699999999999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137</v>
      </c>
      <c r="AT235" s="215" t="s">
        <v>115</v>
      </c>
      <c r="AU235" s="215" t="s">
        <v>111</v>
      </c>
      <c r="AY235" s="17" t="s">
        <v>112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111</v>
      </c>
      <c r="BK235" s="216">
        <f>ROUND(I235*H235,2)</f>
        <v>0</v>
      </c>
      <c r="BL235" s="17" t="s">
        <v>137</v>
      </c>
      <c r="BM235" s="215" t="s">
        <v>1568</v>
      </c>
    </row>
    <row r="236" s="2" customFormat="1">
      <c r="A236" s="38"/>
      <c r="B236" s="39"/>
      <c r="C236" s="40"/>
      <c r="D236" s="217" t="s">
        <v>122</v>
      </c>
      <c r="E236" s="40"/>
      <c r="F236" s="218" t="s">
        <v>1569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122</v>
      </c>
      <c r="AU236" s="17" t="s">
        <v>111</v>
      </c>
    </row>
    <row r="237" s="2" customFormat="1">
      <c r="A237" s="38"/>
      <c r="B237" s="39"/>
      <c r="C237" s="40"/>
      <c r="D237" s="222" t="s">
        <v>124</v>
      </c>
      <c r="E237" s="40"/>
      <c r="F237" s="223" t="s">
        <v>1570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124</v>
      </c>
      <c r="AU237" s="17" t="s">
        <v>111</v>
      </c>
    </row>
    <row r="238" s="13" customFormat="1">
      <c r="A238" s="13"/>
      <c r="B238" s="238"/>
      <c r="C238" s="239"/>
      <c r="D238" s="217" t="s">
        <v>218</v>
      </c>
      <c r="E238" s="248" t="s">
        <v>19</v>
      </c>
      <c r="F238" s="240" t="s">
        <v>1571</v>
      </c>
      <c r="G238" s="239"/>
      <c r="H238" s="241">
        <v>8.2349999999999994</v>
      </c>
      <c r="I238" s="242"/>
      <c r="J238" s="239"/>
      <c r="K238" s="239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218</v>
      </c>
      <c r="AU238" s="247" t="s">
        <v>111</v>
      </c>
      <c r="AV238" s="13" t="s">
        <v>111</v>
      </c>
      <c r="AW238" s="13" t="s">
        <v>32</v>
      </c>
      <c r="AX238" s="13" t="s">
        <v>70</v>
      </c>
      <c r="AY238" s="247" t="s">
        <v>112</v>
      </c>
    </row>
    <row r="239" s="13" customFormat="1">
      <c r="A239" s="13"/>
      <c r="B239" s="238"/>
      <c r="C239" s="239"/>
      <c r="D239" s="217" t="s">
        <v>218</v>
      </c>
      <c r="E239" s="248" t="s">
        <v>19</v>
      </c>
      <c r="F239" s="240" t="s">
        <v>1572</v>
      </c>
      <c r="G239" s="239"/>
      <c r="H239" s="241">
        <v>25.010000000000002</v>
      </c>
      <c r="I239" s="242"/>
      <c r="J239" s="239"/>
      <c r="K239" s="239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218</v>
      </c>
      <c r="AU239" s="247" t="s">
        <v>111</v>
      </c>
      <c r="AV239" s="13" t="s">
        <v>111</v>
      </c>
      <c r="AW239" s="13" t="s">
        <v>32</v>
      </c>
      <c r="AX239" s="13" t="s">
        <v>70</v>
      </c>
      <c r="AY239" s="247" t="s">
        <v>112</v>
      </c>
    </row>
    <row r="240" s="14" customFormat="1">
      <c r="A240" s="14"/>
      <c r="B240" s="249"/>
      <c r="C240" s="250"/>
      <c r="D240" s="217" t="s">
        <v>218</v>
      </c>
      <c r="E240" s="251" t="s">
        <v>19</v>
      </c>
      <c r="F240" s="252" t="s">
        <v>459</v>
      </c>
      <c r="G240" s="250"/>
      <c r="H240" s="253">
        <v>33.244999999999997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218</v>
      </c>
      <c r="AU240" s="259" t="s">
        <v>111</v>
      </c>
      <c r="AV240" s="14" t="s">
        <v>137</v>
      </c>
      <c r="AW240" s="14" t="s">
        <v>32</v>
      </c>
      <c r="AX240" s="14" t="s">
        <v>78</v>
      </c>
      <c r="AY240" s="259" t="s">
        <v>112</v>
      </c>
    </row>
    <row r="241" s="2" customFormat="1" ht="16.5" customHeight="1">
      <c r="A241" s="38"/>
      <c r="B241" s="39"/>
      <c r="C241" s="204" t="s">
        <v>404</v>
      </c>
      <c r="D241" s="204" t="s">
        <v>115</v>
      </c>
      <c r="E241" s="205" t="s">
        <v>1573</v>
      </c>
      <c r="F241" s="206" t="s">
        <v>1574</v>
      </c>
      <c r="G241" s="207" t="s">
        <v>229</v>
      </c>
      <c r="H241" s="208">
        <v>14.631</v>
      </c>
      <c r="I241" s="209"/>
      <c r="J241" s="210">
        <f>ROUND(I241*H241,2)</f>
        <v>0</v>
      </c>
      <c r="K241" s="206" t="s">
        <v>119</v>
      </c>
      <c r="L241" s="44"/>
      <c r="M241" s="211" t="s">
        <v>19</v>
      </c>
      <c r="N241" s="212" t="s">
        <v>42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0.068000000000000005</v>
      </c>
      <c r="T241" s="214">
        <f>S241*H241</f>
        <v>0.99490800000000013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137</v>
      </c>
      <c r="AT241" s="215" t="s">
        <v>115</v>
      </c>
      <c r="AU241" s="215" t="s">
        <v>111</v>
      </c>
      <c r="AY241" s="17" t="s">
        <v>112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111</v>
      </c>
      <c r="BK241" s="216">
        <f>ROUND(I241*H241,2)</f>
        <v>0</v>
      </c>
      <c r="BL241" s="17" t="s">
        <v>137</v>
      </c>
      <c r="BM241" s="215" t="s">
        <v>1575</v>
      </c>
    </row>
    <row r="242" s="2" customFormat="1">
      <c r="A242" s="38"/>
      <c r="B242" s="39"/>
      <c r="C242" s="40"/>
      <c r="D242" s="217" t="s">
        <v>122</v>
      </c>
      <c r="E242" s="40"/>
      <c r="F242" s="218" t="s">
        <v>1576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122</v>
      </c>
      <c r="AU242" s="17" t="s">
        <v>111</v>
      </c>
    </row>
    <row r="243" s="2" customFormat="1">
      <c r="A243" s="38"/>
      <c r="B243" s="39"/>
      <c r="C243" s="40"/>
      <c r="D243" s="222" t="s">
        <v>124</v>
      </c>
      <c r="E243" s="40"/>
      <c r="F243" s="223" t="s">
        <v>1577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124</v>
      </c>
      <c r="AU243" s="17" t="s">
        <v>111</v>
      </c>
    </row>
    <row r="244" s="13" customFormat="1">
      <c r="A244" s="13"/>
      <c r="B244" s="238"/>
      <c r="C244" s="239"/>
      <c r="D244" s="217" t="s">
        <v>218</v>
      </c>
      <c r="E244" s="248" t="s">
        <v>19</v>
      </c>
      <c r="F244" s="240" t="s">
        <v>1578</v>
      </c>
      <c r="G244" s="239"/>
      <c r="H244" s="241">
        <v>2.0550000000000002</v>
      </c>
      <c r="I244" s="242"/>
      <c r="J244" s="239"/>
      <c r="K244" s="239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218</v>
      </c>
      <c r="AU244" s="247" t="s">
        <v>111</v>
      </c>
      <c r="AV244" s="13" t="s">
        <v>111</v>
      </c>
      <c r="AW244" s="13" t="s">
        <v>32</v>
      </c>
      <c r="AX244" s="13" t="s">
        <v>70</v>
      </c>
      <c r="AY244" s="247" t="s">
        <v>112</v>
      </c>
    </row>
    <row r="245" s="13" customFormat="1">
      <c r="A245" s="13"/>
      <c r="B245" s="238"/>
      <c r="C245" s="239"/>
      <c r="D245" s="217" t="s">
        <v>218</v>
      </c>
      <c r="E245" s="248" t="s">
        <v>19</v>
      </c>
      <c r="F245" s="240" t="s">
        <v>1579</v>
      </c>
      <c r="G245" s="239"/>
      <c r="H245" s="241">
        <v>12.576000000000001</v>
      </c>
      <c r="I245" s="242"/>
      <c r="J245" s="239"/>
      <c r="K245" s="239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218</v>
      </c>
      <c r="AU245" s="247" t="s">
        <v>111</v>
      </c>
      <c r="AV245" s="13" t="s">
        <v>111</v>
      </c>
      <c r="AW245" s="13" t="s">
        <v>32</v>
      </c>
      <c r="AX245" s="13" t="s">
        <v>70</v>
      </c>
      <c r="AY245" s="247" t="s">
        <v>112</v>
      </c>
    </row>
    <row r="246" s="14" customFormat="1">
      <c r="A246" s="14"/>
      <c r="B246" s="249"/>
      <c r="C246" s="250"/>
      <c r="D246" s="217" t="s">
        <v>218</v>
      </c>
      <c r="E246" s="251" t="s">
        <v>19</v>
      </c>
      <c r="F246" s="252" t="s">
        <v>459</v>
      </c>
      <c r="G246" s="250"/>
      <c r="H246" s="253">
        <v>14.631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218</v>
      </c>
      <c r="AU246" s="259" t="s">
        <v>111</v>
      </c>
      <c r="AV246" s="14" t="s">
        <v>137</v>
      </c>
      <c r="AW246" s="14" t="s">
        <v>32</v>
      </c>
      <c r="AX246" s="14" t="s">
        <v>78</v>
      </c>
      <c r="AY246" s="259" t="s">
        <v>112</v>
      </c>
    </row>
    <row r="247" s="12" customFormat="1" ht="22.8" customHeight="1">
      <c r="A247" s="12"/>
      <c r="B247" s="188"/>
      <c r="C247" s="189"/>
      <c r="D247" s="190" t="s">
        <v>69</v>
      </c>
      <c r="E247" s="202" t="s">
        <v>200</v>
      </c>
      <c r="F247" s="202" t="s">
        <v>201</v>
      </c>
      <c r="G247" s="189"/>
      <c r="H247" s="189"/>
      <c r="I247" s="192"/>
      <c r="J247" s="203">
        <f>BK247</f>
        <v>0</v>
      </c>
      <c r="K247" s="189"/>
      <c r="L247" s="194"/>
      <c r="M247" s="195"/>
      <c r="N247" s="196"/>
      <c r="O247" s="196"/>
      <c r="P247" s="197">
        <f>SUM(P248:P260)</f>
        <v>0</v>
      </c>
      <c r="Q247" s="196"/>
      <c r="R247" s="197">
        <f>SUM(R248:R260)</f>
        <v>0</v>
      </c>
      <c r="S247" s="196"/>
      <c r="T247" s="198">
        <f>SUM(T248:T260)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9" t="s">
        <v>78</v>
      </c>
      <c r="AT247" s="200" t="s">
        <v>69</v>
      </c>
      <c r="AU247" s="200" t="s">
        <v>78</v>
      </c>
      <c r="AY247" s="199" t="s">
        <v>112</v>
      </c>
      <c r="BK247" s="201">
        <f>SUM(BK248:BK260)</f>
        <v>0</v>
      </c>
    </row>
    <row r="248" s="2" customFormat="1" ht="16.5" customHeight="1">
      <c r="A248" s="38"/>
      <c r="B248" s="39"/>
      <c r="C248" s="204" t="s">
        <v>408</v>
      </c>
      <c r="D248" s="204" t="s">
        <v>115</v>
      </c>
      <c r="E248" s="205" t="s">
        <v>202</v>
      </c>
      <c r="F248" s="206" t="s">
        <v>203</v>
      </c>
      <c r="G248" s="207" t="s">
        <v>204</v>
      </c>
      <c r="H248" s="208">
        <v>14.033</v>
      </c>
      <c r="I248" s="209"/>
      <c r="J248" s="210">
        <f>ROUND(I248*H248,2)</f>
        <v>0</v>
      </c>
      <c r="K248" s="206" t="s">
        <v>119</v>
      </c>
      <c r="L248" s="44"/>
      <c r="M248" s="211" t="s">
        <v>19</v>
      </c>
      <c r="N248" s="212" t="s">
        <v>42</v>
      </c>
      <c r="O248" s="84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137</v>
      </c>
      <c r="AT248" s="215" t="s">
        <v>115</v>
      </c>
      <c r="AU248" s="215" t="s">
        <v>111</v>
      </c>
      <c r="AY248" s="17" t="s">
        <v>112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111</v>
      </c>
      <c r="BK248" s="216">
        <f>ROUND(I248*H248,2)</f>
        <v>0</v>
      </c>
      <c r="BL248" s="17" t="s">
        <v>137</v>
      </c>
      <c r="BM248" s="215" t="s">
        <v>1580</v>
      </c>
    </row>
    <row r="249" s="2" customFormat="1">
      <c r="A249" s="38"/>
      <c r="B249" s="39"/>
      <c r="C249" s="40"/>
      <c r="D249" s="217" t="s">
        <v>122</v>
      </c>
      <c r="E249" s="40"/>
      <c r="F249" s="218" t="s">
        <v>206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122</v>
      </c>
      <c r="AU249" s="17" t="s">
        <v>111</v>
      </c>
    </row>
    <row r="250" s="2" customFormat="1">
      <c r="A250" s="38"/>
      <c r="B250" s="39"/>
      <c r="C250" s="40"/>
      <c r="D250" s="222" t="s">
        <v>124</v>
      </c>
      <c r="E250" s="40"/>
      <c r="F250" s="223" t="s">
        <v>207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124</v>
      </c>
      <c r="AU250" s="17" t="s">
        <v>111</v>
      </c>
    </row>
    <row r="251" s="2" customFormat="1" ht="16.5" customHeight="1">
      <c r="A251" s="38"/>
      <c r="B251" s="39"/>
      <c r="C251" s="204" t="s">
        <v>412</v>
      </c>
      <c r="D251" s="204" t="s">
        <v>115</v>
      </c>
      <c r="E251" s="205" t="s">
        <v>208</v>
      </c>
      <c r="F251" s="206" t="s">
        <v>209</v>
      </c>
      <c r="G251" s="207" t="s">
        <v>204</v>
      </c>
      <c r="H251" s="208">
        <v>14.033</v>
      </c>
      <c r="I251" s="209"/>
      <c r="J251" s="210">
        <f>ROUND(I251*H251,2)</f>
        <v>0</v>
      </c>
      <c r="K251" s="206" t="s">
        <v>119</v>
      </c>
      <c r="L251" s="44"/>
      <c r="M251" s="211" t="s">
        <v>19</v>
      </c>
      <c r="N251" s="212" t="s">
        <v>42</v>
      </c>
      <c r="O251" s="84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137</v>
      </c>
      <c r="AT251" s="215" t="s">
        <v>115</v>
      </c>
      <c r="AU251" s="215" t="s">
        <v>111</v>
      </c>
      <c r="AY251" s="17" t="s">
        <v>112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111</v>
      </c>
      <c r="BK251" s="216">
        <f>ROUND(I251*H251,2)</f>
        <v>0</v>
      </c>
      <c r="BL251" s="17" t="s">
        <v>137</v>
      </c>
      <c r="BM251" s="215" t="s">
        <v>1581</v>
      </c>
    </row>
    <row r="252" s="2" customFormat="1">
      <c r="A252" s="38"/>
      <c r="B252" s="39"/>
      <c r="C252" s="40"/>
      <c r="D252" s="217" t="s">
        <v>122</v>
      </c>
      <c r="E252" s="40"/>
      <c r="F252" s="218" t="s">
        <v>211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122</v>
      </c>
      <c r="AU252" s="17" t="s">
        <v>111</v>
      </c>
    </row>
    <row r="253" s="2" customFormat="1">
      <c r="A253" s="38"/>
      <c r="B253" s="39"/>
      <c r="C253" s="40"/>
      <c r="D253" s="222" t="s">
        <v>124</v>
      </c>
      <c r="E253" s="40"/>
      <c r="F253" s="223" t="s">
        <v>212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124</v>
      </c>
      <c r="AU253" s="17" t="s">
        <v>111</v>
      </c>
    </row>
    <row r="254" s="2" customFormat="1" ht="16.5" customHeight="1">
      <c r="A254" s="38"/>
      <c r="B254" s="39"/>
      <c r="C254" s="204" t="s">
        <v>416</v>
      </c>
      <c r="D254" s="204" t="s">
        <v>115</v>
      </c>
      <c r="E254" s="205" t="s">
        <v>213</v>
      </c>
      <c r="F254" s="206" t="s">
        <v>214</v>
      </c>
      <c r="G254" s="207" t="s">
        <v>204</v>
      </c>
      <c r="H254" s="208">
        <v>210.49500000000001</v>
      </c>
      <c r="I254" s="209"/>
      <c r="J254" s="210">
        <f>ROUND(I254*H254,2)</f>
        <v>0</v>
      </c>
      <c r="K254" s="206" t="s">
        <v>119</v>
      </c>
      <c r="L254" s="44"/>
      <c r="M254" s="211" t="s">
        <v>19</v>
      </c>
      <c r="N254" s="212" t="s">
        <v>42</v>
      </c>
      <c r="O254" s="84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137</v>
      </c>
      <c r="AT254" s="215" t="s">
        <v>115</v>
      </c>
      <c r="AU254" s="215" t="s">
        <v>111</v>
      </c>
      <c r="AY254" s="17" t="s">
        <v>112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111</v>
      </c>
      <c r="BK254" s="216">
        <f>ROUND(I254*H254,2)</f>
        <v>0</v>
      </c>
      <c r="BL254" s="17" t="s">
        <v>137</v>
      </c>
      <c r="BM254" s="215" t="s">
        <v>1582</v>
      </c>
    </row>
    <row r="255" s="2" customFormat="1">
      <c r="A255" s="38"/>
      <c r="B255" s="39"/>
      <c r="C255" s="40"/>
      <c r="D255" s="217" t="s">
        <v>122</v>
      </c>
      <c r="E255" s="40"/>
      <c r="F255" s="218" t="s">
        <v>216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122</v>
      </c>
      <c r="AU255" s="17" t="s">
        <v>111</v>
      </c>
    </row>
    <row r="256" s="2" customFormat="1">
      <c r="A256" s="38"/>
      <c r="B256" s="39"/>
      <c r="C256" s="40"/>
      <c r="D256" s="222" t="s">
        <v>124</v>
      </c>
      <c r="E256" s="40"/>
      <c r="F256" s="223" t="s">
        <v>217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124</v>
      </c>
      <c r="AU256" s="17" t="s">
        <v>111</v>
      </c>
    </row>
    <row r="257" s="13" customFormat="1">
      <c r="A257" s="13"/>
      <c r="B257" s="238"/>
      <c r="C257" s="239"/>
      <c r="D257" s="217" t="s">
        <v>218</v>
      </c>
      <c r="E257" s="239"/>
      <c r="F257" s="240" t="s">
        <v>1583</v>
      </c>
      <c r="G257" s="239"/>
      <c r="H257" s="241">
        <v>210.49500000000001</v>
      </c>
      <c r="I257" s="242"/>
      <c r="J257" s="239"/>
      <c r="K257" s="239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218</v>
      </c>
      <c r="AU257" s="247" t="s">
        <v>111</v>
      </c>
      <c r="AV257" s="13" t="s">
        <v>111</v>
      </c>
      <c r="AW257" s="13" t="s">
        <v>4</v>
      </c>
      <c r="AX257" s="13" t="s">
        <v>78</v>
      </c>
      <c r="AY257" s="247" t="s">
        <v>112</v>
      </c>
    </row>
    <row r="258" s="2" customFormat="1" ht="21.75" customHeight="1">
      <c r="A258" s="38"/>
      <c r="B258" s="39"/>
      <c r="C258" s="204" t="s">
        <v>422</v>
      </c>
      <c r="D258" s="204" t="s">
        <v>115</v>
      </c>
      <c r="E258" s="205" t="s">
        <v>220</v>
      </c>
      <c r="F258" s="206" t="s">
        <v>221</v>
      </c>
      <c r="G258" s="207" t="s">
        <v>204</v>
      </c>
      <c r="H258" s="208">
        <v>4.4560000000000004</v>
      </c>
      <c r="I258" s="209"/>
      <c r="J258" s="210">
        <f>ROUND(I258*H258,2)</f>
        <v>0</v>
      </c>
      <c r="K258" s="206" t="s">
        <v>119</v>
      </c>
      <c r="L258" s="44"/>
      <c r="M258" s="211" t="s">
        <v>19</v>
      </c>
      <c r="N258" s="212" t="s">
        <v>42</v>
      </c>
      <c r="O258" s="84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137</v>
      </c>
      <c r="AT258" s="215" t="s">
        <v>115</v>
      </c>
      <c r="AU258" s="215" t="s">
        <v>111</v>
      </c>
      <c r="AY258" s="17" t="s">
        <v>112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111</v>
      </c>
      <c r="BK258" s="216">
        <f>ROUND(I258*H258,2)</f>
        <v>0</v>
      </c>
      <c r="BL258" s="17" t="s">
        <v>137</v>
      </c>
      <c r="BM258" s="215" t="s">
        <v>1584</v>
      </c>
    </row>
    <row r="259" s="2" customFormat="1">
      <c r="A259" s="38"/>
      <c r="B259" s="39"/>
      <c r="C259" s="40"/>
      <c r="D259" s="217" t="s">
        <v>122</v>
      </c>
      <c r="E259" s="40"/>
      <c r="F259" s="218" t="s">
        <v>223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122</v>
      </c>
      <c r="AU259" s="17" t="s">
        <v>111</v>
      </c>
    </row>
    <row r="260" s="2" customFormat="1">
      <c r="A260" s="38"/>
      <c r="B260" s="39"/>
      <c r="C260" s="40"/>
      <c r="D260" s="222" t="s">
        <v>124</v>
      </c>
      <c r="E260" s="40"/>
      <c r="F260" s="223" t="s">
        <v>224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124</v>
      </c>
      <c r="AU260" s="17" t="s">
        <v>111</v>
      </c>
    </row>
    <row r="261" s="12" customFormat="1" ht="22.8" customHeight="1">
      <c r="A261" s="12"/>
      <c r="B261" s="188"/>
      <c r="C261" s="189"/>
      <c r="D261" s="190" t="s">
        <v>69</v>
      </c>
      <c r="E261" s="202" t="s">
        <v>1585</v>
      </c>
      <c r="F261" s="202" t="s">
        <v>1586</v>
      </c>
      <c r="G261" s="189"/>
      <c r="H261" s="189"/>
      <c r="I261" s="192"/>
      <c r="J261" s="203">
        <f>BK261</f>
        <v>0</v>
      </c>
      <c r="K261" s="189"/>
      <c r="L261" s="194"/>
      <c r="M261" s="195"/>
      <c r="N261" s="196"/>
      <c r="O261" s="196"/>
      <c r="P261" s="197">
        <f>SUM(P262:P264)</f>
        <v>0</v>
      </c>
      <c r="Q261" s="196"/>
      <c r="R261" s="197">
        <f>SUM(R262:R264)</f>
        <v>0</v>
      </c>
      <c r="S261" s="196"/>
      <c r="T261" s="198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9" t="s">
        <v>78</v>
      </c>
      <c r="AT261" s="200" t="s">
        <v>69</v>
      </c>
      <c r="AU261" s="200" t="s">
        <v>78</v>
      </c>
      <c r="AY261" s="199" t="s">
        <v>112</v>
      </c>
      <c r="BK261" s="201">
        <f>SUM(BK262:BK264)</f>
        <v>0</v>
      </c>
    </row>
    <row r="262" s="2" customFormat="1" ht="16.5" customHeight="1">
      <c r="A262" s="38"/>
      <c r="B262" s="39"/>
      <c r="C262" s="204" t="s">
        <v>428</v>
      </c>
      <c r="D262" s="204" t="s">
        <v>115</v>
      </c>
      <c r="E262" s="205" t="s">
        <v>1587</v>
      </c>
      <c r="F262" s="206" t="s">
        <v>1588</v>
      </c>
      <c r="G262" s="207" t="s">
        <v>204</v>
      </c>
      <c r="H262" s="208">
        <v>3.0230000000000001</v>
      </c>
      <c r="I262" s="209"/>
      <c r="J262" s="210">
        <f>ROUND(I262*H262,2)</f>
        <v>0</v>
      </c>
      <c r="K262" s="206" t="s">
        <v>119</v>
      </c>
      <c r="L262" s="44"/>
      <c r="M262" s="211" t="s">
        <v>19</v>
      </c>
      <c r="N262" s="212" t="s">
        <v>42</v>
      </c>
      <c r="O262" s="84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137</v>
      </c>
      <c r="AT262" s="215" t="s">
        <v>115</v>
      </c>
      <c r="AU262" s="215" t="s">
        <v>111</v>
      </c>
      <c r="AY262" s="17" t="s">
        <v>112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111</v>
      </c>
      <c r="BK262" s="216">
        <f>ROUND(I262*H262,2)</f>
        <v>0</v>
      </c>
      <c r="BL262" s="17" t="s">
        <v>137</v>
      </c>
      <c r="BM262" s="215" t="s">
        <v>1589</v>
      </c>
    </row>
    <row r="263" s="2" customFormat="1">
      <c r="A263" s="38"/>
      <c r="B263" s="39"/>
      <c r="C263" s="40"/>
      <c r="D263" s="217" t="s">
        <v>122</v>
      </c>
      <c r="E263" s="40"/>
      <c r="F263" s="218" t="s">
        <v>1590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122</v>
      </c>
      <c r="AU263" s="17" t="s">
        <v>111</v>
      </c>
    </row>
    <row r="264" s="2" customFormat="1">
      <c r="A264" s="38"/>
      <c r="B264" s="39"/>
      <c r="C264" s="40"/>
      <c r="D264" s="222" t="s">
        <v>124</v>
      </c>
      <c r="E264" s="40"/>
      <c r="F264" s="223" t="s">
        <v>1591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124</v>
      </c>
      <c r="AU264" s="17" t="s">
        <v>111</v>
      </c>
    </row>
    <row r="265" s="12" customFormat="1" ht="25.92" customHeight="1">
      <c r="A265" s="12"/>
      <c r="B265" s="188"/>
      <c r="C265" s="189"/>
      <c r="D265" s="190" t="s">
        <v>69</v>
      </c>
      <c r="E265" s="191" t="s">
        <v>109</v>
      </c>
      <c r="F265" s="191" t="s">
        <v>110</v>
      </c>
      <c r="G265" s="189"/>
      <c r="H265" s="189"/>
      <c r="I265" s="192"/>
      <c r="J265" s="193">
        <f>BK265</f>
        <v>0</v>
      </c>
      <c r="K265" s="189"/>
      <c r="L265" s="194"/>
      <c r="M265" s="195"/>
      <c r="N265" s="196"/>
      <c r="O265" s="196"/>
      <c r="P265" s="197">
        <f>P266+P291+P305+P364+P410+P429+P444+P457</f>
        <v>0</v>
      </c>
      <c r="Q265" s="196"/>
      <c r="R265" s="197">
        <f>R266+R291+R305+R364+R410+R429+R444+R457</f>
        <v>2.1996317900000006</v>
      </c>
      <c r="S265" s="196"/>
      <c r="T265" s="198">
        <f>T266+T291+T305+T364+T410+T429+T444+T457</f>
        <v>1.2313740000000002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9" t="s">
        <v>111</v>
      </c>
      <c r="AT265" s="200" t="s">
        <v>69</v>
      </c>
      <c r="AU265" s="200" t="s">
        <v>70</v>
      </c>
      <c r="AY265" s="199" t="s">
        <v>112</v>
      </c>
      <c r="BK265" s="201">
        <f>BK266+BK291+BK305+BK364+BK410+BK429+BK444+BK457</f>
        <v>0</v>
      </c>
    </row>
    <row r="266" s="12" customFormat="1" ht="22.8" customHeight="1">
      <c r="A266" s="12"/>
      <c r="B266" s="188"/>
      <c r="C266" s="189"/>
      <c r="D266" s="190" t="s">
        <v>69</v>
      </c>
      <c r="E266" s="202" t="s">
        <v>1592</v>
      </c>
      <c r="F266" s="202" t="s">
        <v>1593</v>
      </c>
      <c r="G266" s="189"/>
      <c r="H266" s="189"/>
      <c r="I266" s="192"/>
      <c r="J266" s="203">
        <f>BK266</f>
        <v>0</v>
      </c>
      <c r="K266" s="189"/>
      <c r="L266" s="194"/>
      <c r="M266" s="195"/>
      <c r="N266" s="196"/>
      <c r="O266" s="196"/>
      <c r="P266" s="197">
        <f>SUM(P267:P290)</f>
        <v>0</v>
      </c>
      <c r="Q266" s="196"/>
      <c r="R266" s="197">
        <f>SUM(R267:R290)</f>
        <v>0.10475119999999999</v>
      </c>
      <c r="S266" s="196"/>
      <c r="T266" s="198">
        <f>SUM(T267:T290)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9" t="s">
        <v>111</v>
      </c>
      <c r="AT266" s="200" t="s">
        <v>69</v>
      </c>
      <c r="AU266" s="200" t="s">
        <v>78</v>
      </c>
      <c r="AY266" s="199" t="s">
        <v>112</v>
      </c>
      <c r="BK266" s="201">
        <f>SUM(BK267:BK290)</f>
        <v>0</v>
      </c>
    </row>
    <row r="267" s="2" customFormat="1" ht="16.5" customHeight="1">
      <c r="A267" s="38"/>
      <c r="B267" s="39"/>
      <c r="C267" s="204" t="s">
        <v>434</v>
      </c>
      <c r="D267" s="204" t="s">
        <v>115</v>
      </c>
      <c r="E267" s="205" t="s">
        <v>1594</v>
      </c>
      <c r="F267" s="206" t="s">
        <v>1595</v>
      </c>
      <c r="G267" s="207" t="s">
        <v>229</v>
      </c>
      <c r="H267" s="208">
        <v>6</v>
      </c>
      <c r="I267" s="209"/>
      <c r="J267" s="210">
        <f>ROUND(I267*H267,2)</f>
        <v>0</v>
      </c>
      <c r="K267" s="206" t="s">
        <v>119</v>
      </c>
      <c r="L267" s="44"/>
      <c r="M267" s="211" t="s">
        <v>19</v>
      </c>
      <c r="N267" s="212" t="s">
        <v>42</v>
      </c>
      <c r="O267" s="84"/>
      <c r="P267" s="213">
        <f>O267*H267</f>
        <v>0</v>
      </c>
      <c r="Q267" s="213">
        <v>0.00040000000000000002</v>
      </c>
      <c r="R267" s="213">
        <f>Q267*H267</f>
        <v>0.0024000000000000002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120</v>
      </c>
      <c r="AT267" s="215" t="s">
        <v>115</v>
      </c>
      <c r="AU267" s="215" t="s">
        <v>111</v>
      </c>
      <c r="AY267" s="17" t="s">
        <v>112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111</v>
      </c>
      <c r="BK267" s="216">
        <f>ROUND(I267*H267,2)</f>
        <v>0</v>
      </c>
      <c r="BL267" s="17" t="s">
        <v>120</v>
      </c>
      <c r="BM267" s="215" t="s">
        <v>1596</v>
      </c>
    </row>
    <row r="268" s="2" customFormat="1">
      <c r="A268" s="38"/>
      <c r="B268" s="39"/>
      <c r="C268" s="40"/>
      <c r="D268" s="217" t="s">
        <v>122</v>
      </c>
      <c r="E268" s="40"/>
      <c r="F268" s="218" t="s">
        <v>1597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122</v>
      </c>
      <c r="AU268" s="17" t="s">
        <v>111</v>
      </c>
    </row>
    <row r="269" s="2" customFormat="1">
      <c r="A269" s="38"/>
      <c r="B269" s="39"/>
      <c r="C269" s="40"/>
      <c r="D269" s="222" t="s">
        <v>124</v>
      </c>
      <c r="E269" s="40"/>
      <c r="F269" s="223" t="s">
        <v>1598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124</v>
      </c>
      <c r="AU269" s="17" t="s">
        <v>111</v>
      </c>
    </row>
    <row r="270" s="13" customFormat="1">
      <c r="A270" s="13"/>
      <c r="B270" s="238"/>
      <c r="C270" s="239"/>
      <c r="D270" s="217" t="s">
        <v>218</v>
      </c>
      <c r="E270" s="248" t="s">
        <v>19</v>
      </c>
      <c r="F270" s="240" t="s">
        <v>1599</v>
      </c>
      <c r="G270" s="239"/>
      <c r="H270" s="241">
        <v>1.55</v>
      </c>
      <c r="I270" s="242"/>
      <c r="J270" s="239"/>
      <c r="K270" s="239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218</v>
      </c>
      <c r="AU270" s="247" t="s">
        <v>111</v>
      </c>
      <c r="AV270" s="13" t="s">
        <v>111</v>
      </c>
      <c r="AW270" s="13" t="s">
        <v>32</v>
      </c>
      <c r="AX270" s="13" t="s">
        <v>70</v>
      </c>
      <c r="AY270" s="247" t="s">
        <v>112</v>
      </c>
    </row>
    <row r="271" s="13" customFormat="1">
      <c r="A271" s="13"/>
      <c r="B271" s="238"/>
      <c r="C271" s="239"/>
      <c r="D271" s="217" t="s">
        <v>218</v>
      </c>
      <c r="E271" s="248" t="s">
        <v>19</v>
      </c>
      <c r="F271" s="240" t="s">
        <v>1600</v>
      </c>
      <c r="G271" s="239"/>
      <c r="H271" s="241">
        <v>4.4500000000000002</v>
      </c>
      <c r="I271" s="242"/>
      <c r="J271" s="239"/>
      <c r="K271" s="239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218</v>
      </c>
      <c r="AU271" s="247" t="s">
        <v>111</v>
      </c>
      <c r="AV271" s="13" t="s">
        <v>111</v>
      </c>
      <c r="AW271" s="13" t="s">
        <v>32</v>
      </c>
      <c r="AX271" s="13" t="s">
        <v>70</v>
      </c>
      <c r="AY271" s="247" t="s">
        <v>112</v>
      </c>
    </row>
    <row r="272" s="14" customFormat="1">
      <c r="A272" s="14"/>
      <c r="B272" s="249"/>
      <c r="C272" s="250"/>
      <c r="D272" s="217" t="s">
        <v>218</v>
      </c>
      <c r="E272" s="251" t="s">
        <v>19</v>
      </c>
      <c r="F272" s="252" t="s">
        <v>459</v>
      </c>
      <c r="G272" s="250"/>
      <c r="H272" s="253">
        <v>6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218</v>
      </c>
      <c r="AU272" s="259" t="s">
        <v>111</v>
      </c>
      <c r="AV272" s="14" t="s">
        <v>137</v>
      </c>
      <c r="AW272" s="14" t="s">
        <v>32</v>
      </c>
      <c r="AX272" s="14" t="s">
        <v>78</v>
      </c>
      <c r="AY272" s="259" t="s">
        <v>112</v>
      </c>
    </row>
    <row r="273" s="2" customFormat="1" ht="24.15" customHeight="1">
      <c r="A273" s="38"/>
      <c r="B273" s="39"/>
      <c r="C273" s="224" t="s">
        <v>441</v>
      </c>
      <c r="D273" s="224" t="s">
        <v>169</v>
      </c>
      <c r="E273" s="225" t="s">
        <v>1601</v>
      </c>
      <c r="F273" s="226" t="s">
        <v>1602</v>
      </c>
      <c r="G273" s="227" t="s">
        <v>229</v>
      </c>
      <c r="H273" s="228">
        <v>6.9930000000000003</v>
      </c>
      <c r="I273" s="229"/>
      <c r="J273" s="230">
        <f>ROUND(I273*H273,2)</f>
        <v>0</v>
      </c>
      <c r="K273" s="226" t="s">
        <v>119</v>
      </c>
      <c r="L273" s="231"/>
      <c r="M273" s="232" t="s">
        <v>19</v>
      </c>
      <c r="N273" s="233" t="s">
        <v>42</v>
      </c>
      <c r="O273" s="84"/>
      <c r="P273" s="213">
        <f>O273*H273</f>
        <v>0</v>
      </c>
      <c r="Q273" s="213">
        <v>0.0047999999999999996</v>
      </c>
      <c r="R273" s="213">
        <f>Q273*H273</f>
        <v>0.033566399999999996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172</v>
      </c>
      <c r="AT273" s="215" t="s">
        <v>169</v>
      </c>
      <c r="AU273" s="215" t="s">
        <v>111</v>
      </c>
      <c r="AY273" s="17" t="s">
        <v>112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111</v>
      </c>
      <c r="BK273" s="216">
        <f>ROUND(I273*H273,2)</f>
        <v>0</v>
      </c>
      <c r="BL273" s="17" t="s">
        <v>120</v>
      </c>
      <c r="BM273" s="215" t="s">
        <v>1603</v>
      </c>
    </row>
    <row r="274" s="2" customFormat="1">
      <c r="A274" s="38"/>
      <c r="B274" s="39"/>
      <c r="C274" s="40"/>
      <c r="D274" s="217" t="s">
        <v>122</v>
      </c>
      <c r="E274" s="40"/>
      <c r="F274" s="218" t="s">
        <v>1602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122</v>
      </c>
      <c r="AU274" s="17" t="s">
        <v>111</v>
      </c>
    </row>
    <row r="275" s="13" customFormat="1">
      <c r="A275" s="13"/>
      <c r="B275" s="238"/>
      <c r="C275" s="239"/>
      <c r="D275" s="217" t="s">
        <v>218</v>
      </c>
      <c r="E275" s="239"/>
      <c r="F275" s="240" t="s">
        <v>1604</v>
      </c>
      <c r="G275" s="239"/>
      <c r="H275" s="241">
        <v>6.9930000000000003</v>
      </c>
      <c r="I275" s="242"/>
      <c r="J275" s="239"/>
      <c r="K275" s="239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218</v>
      </c>
      <c r="AU275" s="247" t="s">
        <v>111</v>
      </c>
      <c r="AV275" s="13" t="s">
        <v>111</v>
      </c>
      <c r="AW275" s="13" t="s">
        <v>4</v>
      </c>
      <c r="AX275" s="13" t="s">
        <v>78</v>
      </c>
      <c r="AY275" s="247" t="s">
        <v>112</v>
      </c>
    </row>
    <row r="276" s="2" customFormat="1" ht="16.5" customHeight="1">
      <c r="A276" s="38"/>
      <c r="B276" s="39"/>
      <c r="C276" s="204" t="s">
        <v>448</v>
      </c>
      <c r="D276" s="204" t="s">
        <v>115</v>
      </c>
      <c r="E276" s="205" t="s">
        <v>1605</v>
      </c>
      <c r="F276" s="206" t="s">
        <v>1606</v>
      </c>
      <c r="G276" s="207" t="s">
        <v>252</v>
      </c>
      <c r="H276" s="208">
        <v>12.109999999999999</v>
      </c>
      <c r="I276" s="209"/>
      <c r="J276" s="210">
        <f>ROUND(I276*H276,2)</f>
        <v>0</v>
      </c>
      <c r="K276" s="206" t="s">
        <v>119</v>
      </c>
      <c r="L276" s="44"/>
      <c r="M276" s="211" t="s">
        <v>19</v>
      </c>
      <c r="N276" s="212" t="s">
        <v>42</v>
      </c>
      <c r="O276" s="84"/>
      <c r="P276" s="213">
        <f>O276*H276</f>
        <v>0</v>
      </c>
      <c r="Q276" s="213">
        <v>0.00040000000000000002</v>
      </c>
      <c r="R276" s="213">
        <f>Q276*H276</f>
        <v>0.0048440000000000002</v>
      </c>
      <c r="S276" s="213">
        <v>0</v>
      </c>
      <c r="T276" s="21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120</v>
      </c>
      <c r="AT276" s="215" t="s">
        <v>115</v>
      </c>
      <c r="AU276" s="215" t="s">
        <v>111</v>
      </c>
      <c r="AY276" s="17" t="s">
        <v>112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111</v>
      </c>
      <c r="BK276" s="216">
        <f>ROUND(I276*H276,2)</f>
        <v>0</v>
      </c>
      <c r="BL276" s="17" t="s">
        <v>120</v>
      </c>
      <c r="BM276" s="215" t="s">
        <v>1607</v>
      </c>
    </row>
    <row r="277" s="2" customFormat="1">
      <c r="A277" s="38"/>
      <c r="B277" s="39"/>
      <c r="C277" s="40"/>
      <c r="D277" s="217" t="s">
        <v>122</v>
      </c>
      <c r="E277" s="40"/>
      <c r="F277" s="218" t="s">
        <v>1608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122</v>
      </c>
      <c r="AU277" s="17" t="s">
        <v>111</v>
      </c>
    </row>
    <row r="278" s="2" customFormat="1">
      <c r="A278" s="38"/>
      <c r="B278" s="39"/>
      <c r="C278" s="40"/>
      <c r="D278" s="222" t="s">
        <v>124</v>
      </c>
      <c r="E278" s="40"/>
      <c r="F278" s="223" t="s">
        <v>1609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124</v>
      </c>
      <c r="AU278" s="17" t="s">
        <v>111</v>
      </c>
    </row>
    <row r="279" s="13" customFormat="1">
      <c r="A279" s="13"/>
      <c r="B279" s="238"/>
      <c r="C279" s="239"/>
      <c r="D279" s="217" t="s">
        <v>218</v>
      </c>
      <c r="E279" s="248" t="s">
        <v>19</v>
      </c>
      <c r="F279" s="240" t="s">
        <v>1253</v>
      </c>
      <c r="G279" s="239"/>
      <c r="H279" s="241">
        <v>3.9500000000000002</v>
      </c>
      <c r="I279" s="242"/>
      <c r="J279" s="239"/>
      <c r="K279" s="239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218</v>
      </c>
      <c r="AU279" s="247" t="s">
        <v>111</v>
      </c>
      <c r="AV279" s="13" t="s">
        <v>111</v>
      </c>
      <c r="AW279" s="13" t="s">
        <v>32</v>
      </c>
      <c r="AX279" s="13" t="s">
        <v>70</v>
      </c>
      <c r="AY279" s="247" t="s">
        <v>112</v>
      </c>
    </row>
    <row r="280" s="13" customFormat="1">
      <c r="A280" s="13"/>
      <c r="B280" s="238"/>
      <c r="C280" s="239"/>
      <c r="D280" s="217" t="s">
        <v>218</v>
      </c>
      <c r="E280" s="248" t="s">
        <v>19</v>
      </c>
      <c r="F280" s="240" t="s">
        <v>1254</v>
      </c>
      <c r="G280" s="239"/>
      <c r="H280" s="241">
        <v>8.1600000000000001</v>
      </c>
      <c r="I280" s="242"/>
      <c r="J280" s="239"/>
      <c r="K280" s="239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218</v>
      </c>
      <c r="AU280" s="247" t="s">
        <v>111</v>
      </c>
      <c r="AV280" s="13" t="s">
        <v>111</v>
      </c>
      <c r="AW280" s="13" t="s">
        <v>32</v>
      </c>
      <c r="AX280" s="13" t="s">
        <v>70</v>
      </c>
      <c r="AY280" s="247" t="s">
        <v>112</v>
      </c>
    </row>
    <row r="281" s="14" customFormat="1">
      <c r="A281" s="14"/>
      <c r="B281" s="249"/>
      <c r="C281" s="250"/>
      <c r="D281" s="217" t="s">
        <v>218</v>
      </c>
      <c r="E281" s="251" t="s">
        <v>19</v>
      </c>
      <c r="F281" s="252" t="s">
        <v>459</v>
      </c>
      <c r="G281" s="250"/>
      <c r="H281" s="253">
        <v>12.109999999999999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218</v>
      </c>
      <c r="AU281" s="259" t="s">
        <v>111</v>
      </c>
      <c r="AV281" s="14" t="s">
        <v>137</v>
      </c>
      <c r="AW281" s="14" t="s">
        <v>32</v>
      </c>
      <c r="AX281" s="14" t="s">
        <v>78</v>
      </c>
      <c r="AY281" s="259" t="s">
        <v>112</v>
      </c>
    </row>
    <row r="282" s="2" customFormat="1" ht="24.15" customHeight="1">
      <c r="A282" s="38"/>
      <c r="B282" s="39"/>
      <c r="C282" s="224" t="s">
        <v>460</v>
      </c>
      <c r="D282" s="224" t="s">
        <v>169</v>
      </c>
      <c r="E282" s="225" t="s">
        <v>1601</v>
      </c>
      <c r="F282" s="226" t="s">
        <v>1602</v>
      </c>
      <c r="G282" s="227" t="s">
        <v>229</v>
      </c>
      <c r="H282" s="228">
        <v>13.321</v>
      </c>
      <c r="I282" s="229"/>
      <c r="J282" s="230">
        <f>ROUND(I282*H282,2)</f>
        <v>0</v>
      </c>
      <c r="K282" s="226" t="s">
        <v>119</v>
      </c>
      <c r="L282" s="231"/>
      <c r="M282" s="232" t="s">
        <v>19</v>
      </c>
      <c r="N282" s="233" t="s">
        <v>42</v>
      </c>
      <c r="O282" s="84"/>
      <c r="P282" s="213">
        <f>O282*H282</f>
        <v>0</v>
      </c>
      <c r="Q282" s="213">
        <v>0.0047999999999999996</v>
      </c>
      <c r="R282" s="213">
        <f>Q282*H282</f>
        <v>0.063940799999999992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172</v>
      </c>
      <c r="AT282" s="215" t="s">
        <v>169</v>
      </c>
      <c r="AU282" s="215" t="s">
        <v>111</v>
      </c>
      <c r="AY282" s="17" t="s">
        <v>112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111</v>
      </c>
      <c r="BK282" s="216">
        <f>ROUND(I282*H282,2)</f>
        <v>0</v>
      </c>
      <c r="BL282" s="17" t="s">
        <v>120</v>
      </c>
      <c r="BM282" s="215" t="s">
        <v>1610</v>
      </c>
    </row>
    <row r="283" s="2" customFormat="1">
      <c r="A283" s="38"/>
      <c r="B283" s="39"/>
      <c r="C283" s="40"/>
      <c r="D283" s="217" t="s">
        <v>122</v>
      </c>
      <c r="E283" s="40"/>
      <c r="F283" s="218" t="s">
        <v>1602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122</v>
      </c>
      <c r="AU283" s="17" t="s">
        <v>111</v>
      </c>
    </row>
    <row r="284" s="13" customFormat="1">
      <c r="A284" s="13"/>
      <c r="B284" s="238"/>
      <c r="C284" s="239"/>
      <c r="D284" s="217" t="s">
        <v>218</v>
      </c>
      <c r="E284" s="239"/>
      <c r="F284" s="240" t="s">
        <v>1611</v>
      </c>
      <c r="G284" s="239"/>
      <c r="H284" s="241">
        <v>13.321</v>
      </c>
      <c r="I284" s="242"/>
      <c r="J284" s="239"/>
      <c r="K284" s="239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218</v>
      </c>
      <c r="AU284" s="247" t="s">
        <v>111</v>
      </c>
      <c r="AV284" s="13" t="s">
        <v>111</v>
      </c>
      <c r="AW284" s="13" t="s">
        <v>4</v>
      </c>
      <c r="AX284" s="13" t="s">
        <v>78</v>
      </c>
      <c r="AY284" s="247" t="s">
        <v>112</v>
      </c>
    </row>
    <row r="285" s="2" customFormat="1" ht="16.5" customHeight="1">
      <c r="A285" s="38"/>
      <c r="B285" s="39"/>
      <c r="C285" s="204" t="s">
        <v>466</v>
      </c>
      <c r="D285" s="204" t="s">
        <v>115</v>
      </c>
      <c r="E285" s="205" t="s">
        <v>1612</v>
      </c>
      <c r="F285" s="206" t="s">
        <v>1613</v>
      </c>
      <c r="G285" s="207" t="s">
        <v>204</v>
      </c>
      <c r="H285" s="208">
        <v>0.105</v>
      </c>
      <c r="I285" s="209"/>
      <c r="J285" s="210">
        <f>ROUND(I285*H285,2)</f>
        <v>0</v>
      </c>
      <c r="K285" s="206" t="s">
        <v>119</v>
      </c>
      <c r="L285" s="44"/>
      <c r="M285" s="211" t="s">
        <v>19</v>
      </c>
      <c r="N285" s="212" t="s">
        <v>42</v>
      </c>
      <c r="O285" s="84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120</v>
      </c>
      <c r="AT285" s="215" t="s">
        <v>115</v>
      </c>
      <c r="AU285" s="215" t="s">
        <v>111</v>
      </c>
      <c r="AY285" s="17" t="s">
        <v>112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111</v>
      </c>
      <c r="BK285" s="216">
        <f>ROUND(I285*H285,2)</f>
        <v>0</v>
      </c>
      <c r="BL285" s="17" t="s">
        <v>120</v>
      </c>
      <c r="BM285" s="215" t="s">
        <v>1614</v>
      </c>
    </row>
    <row r="286" s="2" customFormat="1">
      <c r="A286" s="38"/>
      <c r="B286" s="39"/>
      <c r="C286" s="40"/>
      <c r="D286" s="217" t="s">
        <v>122</v>
      </c>
      <c r="E286" s="40"/>
      <c r="F286" s="218" t="s">
        <v>1615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122</v>
      </c>
      <c r="AU286" s="17" t="s">
        <v>111</v>
      </c>
    </row>
    <row r="287" s="2" customFormat="1">
      <c r="A287" s="38"/>
      <c r="B287" s="39"/>
      <c r="C287" s="40"/>
      <c r="D287" s="222" t="s">
        <v>124</v>
      </c>
      <c r="E287" s="40"/>
      <c r="F287" s="223" t="s">
        <v>1616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124</v>
      </c>
      <c r="AU287" s="17" t="s">
        <v>111</v>
      </c>
    </row>
    <row r="288" s="2" customFormat="1" ht="16.5" customHeight="1">
      <c r="A288" s="38"/>
      <c r="B288" s="39"/>
      <c r="C288" s="204" t="s">
        <v>472</v>
      </c>
      <c r="D288" s="204" t="s">
        <v>115</v>
      </c>
      <c r="E288" s="205" t="s">
        <v>1617</v>
      </c>
      <c r="F288" s="206" t="s">
        <v>1618</v>
      </c>
      <c r="G288" s="207" t="s">
        <v>204</v>
      </c>
      <c r="H288" s="208">
        <v>0.105</v>
      </c>
      <c r="I288" s="209"/>
      <c r="J288" s="210">
        <f>ROUND(I288*H288,2)</f>
        <v>0</v>
      </c>
      <c r="K288" s="206" t="s">
        <v>119</v>
      </c>
      <c r="L288" s="44"/>
      <c r="M288" s="211" t="s">
        <v>19</v>
      </c>
      <c r="N288" s="212" t="s">
        <v>42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120</v>
      </c>
      <c r="AT288" s="215" t="s">
        <v>115</v>
      </c>
      <c r="AU288" s="215" t="s">
        <v>111</v>
      </c>
      <c r="AY288" s="17" t="s">
        <v>112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111</v>
      </c>
      <c r="BK288" s="216">
        <f>ROUND(I288*H288,2)</f>
        <v>0</v>
      </c>
      <c r="BL288" s="17" t="s">
        <v>120</v>
      </c>
      <c r="BM288" s="215" t="s">
        <v>1619</v>
      </c>
    </row>
    <row r="289" s="2" customFormat="1">
      <c r="A289" s="38"/>
      <c r="B289" s="39"/>
      <c r="C289" s="40"/>
      <c r="D289" s="217" t="s">
        <v>122</v>
      </c>
      <c r="E289" s="40"/>
      <c r="F289" s="218" t="s">
        <v>1620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122</v>
      </c>
      <c r="AU289" s="17" t="s">
        <v>111</v>
      </c>
    </row>
    <row r="290" s="2" customFormat="1">
      <c r="A290" s="38"/>
      <c r="B290" s="39"/>
      <c r="C290" s="40"/>
      <c r="D290" s="222" t="s">
        <v>124</v>
      </c>
      <c r="E290" s="40"/>
      <c r="F290" s="223" t="s">
        <v>1621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124</v>
      </c>
      <c r="AU290" s="17" t="s">
        <v>111</v>
      </c>
    </row>
    <row r="291" s="12" customFormat="1" ht="22.8" customHeight="1">
      <c r="A291" s="12"/>
      <c r="B291" s="188"/>
      <c r="C291" s="189"/>
      <c r="D291" s="190" t="s">
        <v>69</v>
      </c>
      <c r="E291" s="202" t="s">
        <v>225</v>
      </c>
      <c r="F291" s="202" t="s">
        <v>226</v>
      </c>
      <c r="G291" s="189"/>
      <c r="H291" s="189"/>
      <c r="I291" s="192"/>
      <c r="J291" s="203">
        <f>BK291</f>
        <v>0</v>
      </c>
      <c r="K291" s="189"/>
      <c r="L291" s="194"/>
      <c r="M291" s="195"/>
      <c r="N291" s="196"/>
      <c r="O291" s="196"/>
      <c r="P291" s="197">
        <f>SUM(P292:P304)</f>
        <v>0</v>
      </c>
      <c r="Q291" s="196"/>
      <c r="R291" s="197">
        <f>SUM(R292:R304)</f>
        <v>0.6306195</v>
      </c>
      <c r="S291" s="196"/>
      <c r="T291" s="198">
        <f>SUM(T292:T304)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99" t="s">
        <v>111</v>
      </c>
      <c r="AT291" s="200" t="s">
        <v>69</v>
      </c>
      <c r="AU291" s="200" t="s">
        <v>78</v>
      </c>
      <c r="AY291" s="199" t="s">
        <v>112</v>
      </c>
      <c r="BK291" s="201">
        <f>SUM(BK292:BK304)</f>
        <v>0</v>
      </c>
    </row>
    <row r="292" s="2" customFormat="1" ht="16.5" customHeight="1">
      <c r="A292" s="38"/>
      <c r="B292" s="39"/>
      <c r="C292" s="204" t="s">
        <v>480</v>
      </c>
      <c r="D292" s="204" t="s">
        <v>115</v>
      </c>
      <c r="E292" s="205" t="s">
        <v>1622</v>
      </c>
      <c r="F292" s="206" t="s">
        <v>1623</v>
      </c>
      <c r="G292" s="207" t="s">
        <v>229</v>
      </c>
      <c r="H292" s="208">
        <v>55.100000000000001</v>
      </c>
      <c r="I292" s="209"/>
      <c r="J292" s="210">
        <f>ROUND(I292*H292,2)</f>
        <v>0</v>
      </c>
      <c r="K292" s="206" t="s">
        <v>119</v>
      </c>
      <c r="L292" s="44"/>
      <c r="M292" s="211" t="s">
        <v>19</v>
      </c>
      <c r="N292" s="212" t="s">
        <v>42</v>
      </c>
      <c r="O292" s="84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120</v>
      </c>
      <c r="AT292" s="215" t="s">
        <v>115</v>
      </c>
      <c r="AU292" s="215" t="s">
        <v>111</v>
      </c>
      <c r="AY292" s="17" t="s">
        <v>112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111</v>
      </c>
      <c r="BK292" s="216">
        <f>ROUND(I292*H292,2)</f>
        <v>0</v>
      </c>
      <c r="BL292" s="17" t="s">
        <v>120</v>
      </c>
      <c r="BM292" s="215" t="s">
        <v>1624</v>
      </c>
    </row>
    <row r="293" s="2" customFormat="1">
      <c r="A293" s="38"/>
      <c r="B293" s="39"/>
      <c r="C293" s="40"/>
      <c r="D293" s="217" t="s">
        <v>122</v>
      </c>
      <c r="E293" s="40"/>
      <c r="F293" s="218" t="s">
        <v>1625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122</v>
      </c>
      <c r="AU293" s="17" t="s">
        <v>111</v>
      </c>
    </row>
    <row r="294" s="2" customFormat="1">
      <c r="A294" s="38"/>
      <c r="B294" s="39"/>
      <c r="C294" s="40"/>
      <c r="D294" s="222" t="s">
        <v>124</v>
      </c>
      <c r="E294" s="40"/>
      <c r="F294" s="223" t="s">
        <v>1626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124</v>
      </c>
      <c r="AU294" s="17" t="s">
        <v>111</v>
      </c>
    </row>
    <row r="295" s="13" customFormat="1">
      <c r="A295" s="13"/>
      <c r="B295" s="238"/>
      <c r="C295" s="239"/>
      <c r="D295" s="217" t="s">
        <v>218</v>
      </c>
      <c r="E295" s="248" t="s">
        <v>19</v>
      </c>
      <c r="F295" s="240" t="s">
        <v>1627</v>
      </c>
      <c r="G295" s="239"/>
      <c r="H295" s="241">
        <v>55.100000000000001</v>
      </c>
      <c r="I295" s="242"/>
      <c r="J295" s="239"/>
      <c r="K295" s="239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218</v>
      </c>
      <c r="AU295" s="247" t="s">
        <v>111</v>
      </c>
      <c r="AV295" s="13" t="s">
        <v>111</v>
      </c>
      <c r="AW295" s="13" t="s">
        <v>32</v>
      </c>
      <c r="AX295" s="13" t="s">
        <v>78</v>
      </c>
      <c r="AY295" s="247" t="s">
        <v>112</v>
      </c>
    </row>
    <row r="296" s="2" customFormat="1" ht="24.15" customHeight="1">
      <c r="A296" s="38"/>
      <c r="B296" s="39"/>
      <c r="C296" s="224" t="s">
        <v>487</v>
      </c>
      <c r="D296" s="224" t="s">
        <v>169</v>
      </c>
      <c r="E296" s="225" t="s">
        <v>1628</v>
      </c>
      <c r="F296" s="226" t="s">
        <v>1629</v>
      </c>
      <c r="G296" s="227" t="s">
        <v>229</v>
      </c>
      <c r="H296" s="228">
        <v>115.70999999999999</v>
      </c>
      <c r="I296" s="229"/>
      <c r="J296" s="230">
        <f>ROUND(I296*H296,2)</f>
        <v>0</v>
      </c>
      <c r="K296" s="226" t="s">
        <v>119</v>
      </c>
      <c r="L296" s="231"/>
      <c r="M296" s="232" t="s">
        <v>19</v>
      </c>
      <c r="N296" s="233" t="s">
        <v>42</v>
      </c>
      <c r="O296" s="84"/>
      <c r="P296" s="213">
        <f>O296*H296</f>
        <v>0</v>
      </c>
      <c r="Q296" s="213">
        <v>0.00545</v>
      </c>
      <c r="R296" s="213">
        <f>Q296*H296</f>
        <v>0.6306195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172</v>
      </c>
      <c r="AT296" s="215" t="s">
        <v>169</v>
      </c>
      <c r="AU296" s="215" t="s">
        <v>111</v>
      </c>
      <c r="AY296" s="17" t="s">
        <v>112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111</v>
      </c>
      <c r="BK296" s="216">
        <f>ROUND(I296*H296,2)</f>
        <v>0</v>
      </c>
      <c r="BL296" s="17" t="s">
        <v>120</v>
      </c>
      <c r="BM296" s="215" t="s">
        <v>1630</v>
      </c>
    </row>
    <row r="297" s="2" customFormat="1">
      <c r="A297" s="38"/>
      <c r="B297" s="39"/>
      <c r="C297" s="40"/>
      <c r="D297" s="217" t="s">
        <v>122</v>
      </c>
      <c r="E297" s="40"/>
      <c r="F297" s="218" t="s">
        <v>1629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122</v>
      </c>
      <c r="AU297" s="17" t="s">
        <v>111</v>
      </c>
    </row>
    <row r="298" s="13" customFormat="1">
      <c r="A298" s="13"/>
      <c r="B298" s="238"/>
      <c r="C298" s="239"/>
      <c r="D298" s="217" t="s">
        <v>218</v>
      </c>
      <c r="E298" s="239"/>
      <c r="F298" s="240" t="s">
        <v>1631</v>
      </c>
      <c r="G298" s="239"/>
      <c r="H298" s="241">
        <v>115.70999999999999</v>
      </c>
      <c r="I298" s="242"/>
      <c r="J298" s="239"/>
      <c r="K298" s="239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218</v>
      </c>
      <c r="AU298" s="247" t="s">
        <v>111</v>
      </c>
      <c r="AV298" s="13" t="s">
        <v>111</v>
      </c>
      <c r="AW298" s="13" t="s">
        <v>4</v>
      </c>
      <c r="AX298" s="13" t="s">
        <v>78</v>
      </c>
      <c r="AY298" s="247" t="s">
        <v>112</v>
      </c>
    </row>
    <row r="299" s="2" customFormat="1" ht="16.5" customHeight="1">
      <c r="A299" s="38"/>
      <c r="B299" s="39"/>
      <c r="C299" s="204" t="s">
        <v>493</v>
      </c>
      <c r="D299" s="204" t="s">
        <v>115</v>
      </c>
      <c r="E299" s="205" t="s">
        <v>238</v>
      </c>
      <c r="F299" s="206" t="s">
        <v>239</v>
      </c>
      <c r="G299" s="207" t="s">
        <v>204</v>
      </c>
      <c r="H299" s="208">
        <v>0.63100000000000001</v>
      </c>
      <c r="I299" s="209"/>
      <c r="J299" s="210">
        <f>ROUND(I299*H299,2)</f>
        <v>0</v>
      </c>
      <c r="K299" s="206" t="s">
        <v>119</v>
      </c>
      <c r="L299" s="44"/>
      <c r="M299" s="211" t="s">
        <v>19</v>
      </c>
      <c r="N299" s="212" t="s">
        <v>42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120</v>
      </c>
      <c r="AT299" s="215" t="s">
        <v>115</v>
      </c>
      <c r="AU299" s="215" t="s">
        <v>111</v>
      </c>
      <c r="AY299" s="17" t="s">
        <v>112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111</v>
      </c>
      <c r="BK299" s="216">
        <f>ROUND(I299*H299,2)</f>
        <v>0</v>
      </c>
      <c r="BL299" s="17" t="s">
        <v>120</v>
      </c>
      <c r="BM299" s="215" t="s">
        <v>1632</v>
      </c>
    </row>
    <row r="300" s="2" customFormat="1">
      <c r="A300" s="38"/>
      <c r="B300" s="39"/>
      <c r="C300" s="40"/>
      <c r="D300" s="217" t="s">
        <v>122</v>
      </c>
      <c r="E300" s="40"/>
      <c r="F300" s="218" t="s">
        <v>241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122</v>
      </c>
      <c r="AU300" s="17" t="s">
        <v>111</v>
      </c>
    </row>
    <row r="301" s="2" customFormat="1">
      <c r="A301" s="38"/>
      <c r="B301" s="39"/>
      <c r="C301" s="40"/>
      <c r="D301" s="222" t="s">
        <v>124</v>
      </c>
      <c r="E301" s="40"/>
      <c r="F301" s="223" t="s">
        <v>242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124</v>
      </c>
      <c r="AU301" s="17" t="s">
        <v>111</v>
      </c>
    </row>
    <row r="302" s="2" customFormat="1" ht="16.5" customHeight="1">
      <c r="A302" s="38"/>
      <c r="B302" s="39"/>
      <c r="C302" s="204" t="s">
        <v>499</v>
      </c>
      <c r="D302" s="204" t="s">
        <v>115</v>
      </c>
      <c r="E302" s="205" t="s">
        <v>243</v>
      </c>
      <c r="F302" s="206" t="s">
        <v>244</v>
      </c>
      <c r="G302" s="207" t="s">
        <v>204</v>
      </c>
      <c r="H302" s="208">
        <v>0.63100000000000001</v>
      </c>
      <c r="I302" s="209"/>
      <c r="J302" s="210">
        <f>ROUND(I302*H302,2)</f>
        <v>0</v>
      </c>
      <c r="K302" s="206" t="s">
        <v>119</v>
      </c>
      <c r="L302" s="44"/>
      <c r="M302" s="211" t="s">
        <v>19</v>
      </c>
      <c r="N302" s="212" t="s">
        <v>42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120</v>
      </c>
      <c r="AT302" s="215" t="s">
        <v>115</v>
      </c>
      <c r="AU302" s="215" t="s">
        <v>111</v>
      </c>
      <c r="AY302" s="17" t="s">
        <v>112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111</v>
      </c>
      <c r="BK302" s="216">
        <f>ROUND(I302*H302,2)</f>
        <v>0</v>
      </c>
      <c r="BL302" s="17" t="s">
        <v>120</v>
      </c>
      <c r="BM302" s="215" t="s">
        <v>1633</v>
      </c>
    </row>
    <row r="303" s="2" customFormat="1">
      <c r="A303" s="38"/>
      <c r="B303" s="39"/>
      <c r="C303" s="40"/>
      <c r="D303" s="217" t="s">
        <v>122</v>
      </c>
      <c r="E303" s="40"/>
      <c r="F303" s="218" t="s">
        <v>246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122</v>
      </c>
      <c r="AU303" s="17" t="s">
        <v>111</v>
      </c>
    </row>
    <row r="304" s="2" customFormat="1">
      <c r="A304" s="38"/>
      <c r="B304" s="39"/>
      <c r="C304" s="40"/>
      <c r="D304" s="222" t="s">
        <v>124</v>
      </c>
      <c r="E304" s="40"/>
      <c r="F304" s="223" t="s">
        <v>247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124</v>
      </c>
      <c r="AU304" s="17" t="s">
        <v>111</v>
      </c>
    </row>
    <row r="305" s="12" customFormat="1" ht="22.8" customHeight="1">
      <c r="A305" s="12"/>
      <c r="B305" s="188"/>
      <c r="C305" s="189"/>
      <c r="D305" s="190" t="s">
        <v>69</v>
      </c>
      <c r="E305" s="202" t="s">
        <v>1634</v>
      </c>
      <c r="F305" s="202" t="s">
        <v>1635</v>
      </c>
      <c r="G305" s="189"/>
      <c r="H305" s="189"/>
      <c r="I305" s="192"/>
      <c r="J305" s="203">
        <f>BK305</f>
        <v>0</v>
      </c>
      <c r="K305" s="189"/>
      <c r="L305" s="194"/>
      <c r="M305" s="195"/>
      <c r="N305" s="196"/>
      <c r="O305" s="196"/>
      <c r="P305" s="197">
        <f>SUM(P306:P363)</f>
        <v>0</v>
      </c>
      <c r="Q305" s="196"/>
      <c r="R305" s="197">
        <f>SUM(R306:R363)</f>
        <v>0.012457500000000002</v>
      </c>
      <c r="S305" s="196"/>
      <c r="T305" s="198">
        <f>SUM(T306:T363)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9" t="s">
        <v>111</v>
      </c>
      <c r="AT305" s="200" t="s">
        <v>69</v>
      </c>
      <c r="AU305" s="200" t="s">
        <v>78</v>
      </c>
      <c r="AY305" s="199" t="s">
        <v>112</v>
      </c>
      <c r="BK305" s="201">
        <f>SUM(BK306:BK363)</f>
        <v>0</v>
      </c>
    </row>
    <row r="306" s="2" customFormat="1" ht="16.5" customHeight="1">
      <c r="A306" s="38"/>
      <c r="B306" s="39"/>
      <c r="C306" s="204" t="s">
        <v>507</v>
      </c>
      <c r="D306" s="204" t="s">
        <v>115</v>
      </c>
      <c r="E306" s="205" t="s">
        <v>1636</v>
      </c>
      <c r="F306" s="206" t="s">
        <v>1637</v>
      </c>
      <c r="G306" s="207" t="s">
        <v>252</v>
      </c>
      <c r="H306" s="208">
        <v>60</v>
      </c>
      <c r="I306" s="209"/>
      <c r="J306" s="210">
        <f>ROUND(I306*H306,2)</f>
        <v>0</v>
      </c>
      <c r="K306" s="206" t="s">
        <v>119</v>
      </c>
      <c r="L306" s="44"/>
      <c r="M306" s="211" t="s">
        <v>19</v>
      </c>
      <c r="N306" s="212" t="s">
        <v>42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120</v>
      </c>
      <c r="AT306" s="215" t="s">
        <v>115</v>
      </c>
      <c r="AU306" s="215" t="s">
        <v>111</v>
      </c>
      <c r="AY306" s="17" t="s">
        <v>112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111</v>
      </c>
      <c r="BK306" s="216">
        <f>ROUND(I306*H306,2)</f>
        <v>0</v>
      </c>
      <c r="BL306" s="17" t="s">
        <v>120</v>
      </c>
      <c r="BM306" s="215" t="s">
        <v>1638</v>
      </c>
    </row>
    <row r="307" s="2" customFormat="1">
      <c r="A307" s="38"/>
      <c r="B307" s="39"/>
      <c r="C307" s="40"/>
      <c r="D307" s="217" t="s">
        <v>122</v>
      </c>
      <c r="E307" s="40"/>
      <c r="F307" s="218" t="s">
        <v>1639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122</v>
      </c>
      <c r="AU307" s="17" t="s">
        <v>111</v>
      </c>
    </row>
    <row r="308" s="2" customFormat="1">
      <c r="A308" s="38"/>
      <c r="B308" s="39"/>
      <c r="C308" s="40"/>
      <c r="D308" s="222" t="s">
        <v>124</v>
      </c>
      <c r="E308" s="40"/>
      <c r="F308" s="223" t="s">
        <v>1640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124</v>
      </c>
      <c r="AU308" s="17" t="s">
        <v>111</v>
      </c>
    </row>
    <row r="309" s="2" customFormat="1" ht="16.5" customHeight="1">
      <c r="A309" s="38"/>
      <c r="B309" s="39"/>
      <c r="C309" s="224" t="s">
        <v>513</v>
      </c>
      <c r="D309" s="224" t="s">
        <v>169</v>
      </c>
      <c r="E309" s="225" t="s">
        <v>1641</v>
      </c>
      <c r="F309" s="226" t="s">
        <v>1642</v>
      </c>
      <c r="G309" s="227" t="s">
        <v>252</v>
      </c>
      <c r="H309" s="228">
        <v>63</v>
      </c>
      <c r="I309" s="229"/>
      <c r="J309" s="230">
        <f>ROUND(I309*H309,2)</f>
        <v>0</v>
      </c>
      <c r="K309" s="226" t="s">
        <v>119</v>
      </c>
      <c r="L309" s="231"/>
      <c r="M309" s="232" t="s">
        <v>19</v>
      </c>
      <c r="N309" s="233" t="s">
        <v>42</v>
      </c>
      <c r="O309" s="84"/>
      <c r="P309" s="213">
        <f>O309*H309</f>
        <v>0</v>
      </c>
      <c r="Q309" s="213">
        <v>6.0000000000000002E-05</v>
      </c>
      <c r="R309" s="213">
        <f>Q309*H309</f>
        <v>0.0037799999999999999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172</v>
      </c>
      <c r="AT309" s="215" t="s">
        <v>169</v>
      </c>
      <c r="AU309" s="215" t="s">
        <v>111</v>
      </c>
      <c r="AY309" s="17" t="s">
        <v>112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111</v>
      </c>
      <c r="BK309" s="216">
        <f>ROUND(I309*H309,2)</f>
        <v>0</v>
      </c>
      <c r="BL309" s="17" t="s">
        <v>120</v>
      </c>
      <c r="BM309" s="215" t="s">
        <v>1643</v>
      </c>
    </row>
    <row r="310" s="2" customFormat="1">
      <c r="A310" s="38"/>
      <c r="B310" s="39"/>
      <c r="C310" s="40"/>
      <c r="D310" s="217" t="s">
        <v>122</v>
      </c>
      <c r="E310" s="40"/>
      <c r="F310" s="218" t="s">
        <v>1642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122</v>
      </c>
      <c r="AU310" s="17" t="s">
        <v>111</v>
      </c>
    </row>
    <row r="311" s="13" customFormat="1">
      <c r="A311" s="13"/>
      <c r="B311" s="238"/>
      <c r="C311" s="239"/>
      <c r="D311" s="217" t="s">
        <v>218</v>
      </c>
      <c r="E311" s="239"/>
      <c r="F311" s="240" t="s">
        <v>1644</v>
      </c>
      <c r="G311" s="239"/>
      <c r="H311" s="241">
        <v>63</v>
      </c>
      <c r="I311" s="242"/>
      <c r="J311" s="239"/>
      <c r="K311" s="239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218</v>
      </c>
      <c r="AU311" s="247" t="s">
        <v>111</v>
      </c>
      <c r="AV311" s="13" t="s">
        <v>111</v>
      </c>
      <c r="AW311" s="13" t="s">
        <v>4</v>
      </c>
      <c r="AX311" s="13" t="s">
        <v>78</v>
      </c>
      <c r="AY311" s="247" t="s">
        <v>112</v>
      </c>
    </row>
    <row r="312" s="2" customFormat="1" ht="16.5" customHeight="1">
      <c r="A312" s="38"/>
      <c r="B312" s="39"/>
      <c r="C312" s="204" t="s">
        <v>519</v>
      </c>
      <c r="D312" s="204" t="s">
        <v>115</v>
      </c>
      <c r="E312" s="205" t="s">
        <v>1645</v>
      </c>
      <c r="F312" s="206" t="s">
        <v>1646</v>
      </c>
      <c r="G312" s="207" t="s">
        <v>252</v>
      </c>
      <c r="H312" s="208">
        <v>15</v>
      </c>
      <c r="I312" s="209"/>
      <c r="J312" s="210">
        <f>ROUND(I312*H312,2)</f>
        <v>0</v>
      </c>
      <c r="K312" s="206" t="s">
        <v>119</v>
      </c>
      <c r="L312" s="44"/>
      <c r="M312" s="211" t="s">
        <v>19</v>
      </c>
      <c r="N312" s="212" t="s">
        <v>42</v>
      </c>
      <c r="O312" s="84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120</v>
      </c>
      <c r="AT312" s="215" t="s">
        <v>115</v>
      </c>
      <c r="AU312" s="215" t="s">
        <v>111</v>
      </c>
      <c r="AY312" s="17" t="s">
        <v>112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111</v>
      </c>
      <c r="BK312" s="216">
        <f>ROUND(I312*H312,2)</f>
        <v>0</v>
      </c>
      <c r="BL312" s="17" t="s">
        <v>120</v>
      </c>
      <c r="BM312" s="215" t="s">
        <v>1647</v>
      </c>
    </row>
    <row r="313" s="2" customFormat="1">
      <c r="A313" s="38"/>
      <c r="B313" s="39"/>
      <c r="C313" s="40"/>
      <c r="D313" s="217" t="s">
        <v>122</v>
      </c>
      <c r="E313" s="40"/>
      <c r="F313" s="218" t="s">
        <v>1648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122</v>
      </c>
      <c r="AU313" s="17" t="s">
        <v>111</v>
      </c>
    </row>
    <row r="314" s="2" customFormat="1">
      <c r="A314" s="38"/>
      <c r="B314" s="39"/>
      <c r="C314" s="40"/>
      <c r="D314" s="222" t="s">
        <v>124</v>
      </c>
      <c r="E314" s="40"/>
      <c r="F314" s="223" t="s">
        <v>1649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124</v>
      </c>
      <c r="AU314" s="17" t="s">
        <v>111</v>
      </c>
    </row>
    <row r="315" s="13" customFormat="1">
      <c r="A315" s="13"/>
      <c r="B315" s="238"/>
      <c r="C315" s="239"/>
      <c r="D315" s="217" t="s">
        <v>218</v>
      </c>
      <c r="E315" s="248" t="s">
        <v>19</v>
      </c>
      <c r="F315" s="240" t="s">
        <v>1650</v>
      </c>
      <c r="G315" s="239"/>
      <c r="H315" s="241">
        <v>15</v>
      </c>
      <c r="I315" s="242"/>
      <c r="J315" s="239"/>
      <c r="K315" s="239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218</v>
      </c>
      <c r="AU315" s="247" t="s">
        <v>111</v>
      </c>
      <c r="AV315" s="13" t="s">
        <v>111</v>
      </c>
      <c r="AW315" s="13" t="s">
        <v>32</v>
      </c>
      <c r="AX315" s="13" t="s">
        <v>78</v>
      </c>
      <c r="AY315" s="247" t="s">
        <v>112</v>
      </c>
    </row>
    <row r="316" s="2" customFormat="1" ht="16.5" customHeight="1">
      <c r="A316" s="38"/>
      <c r="B316" s="39"/>
      <c r="C316" s="224" t="s">
        <v>525</v>
      </c>
      <c r="D316" s="224" t="s">
        <v>169</v>
      </c>
      <c r="E316" s="225" t="s">
        <v>1651</v>
      </c>
      <c r="F316" s="226" t="s">
        <v>1652</v>
      </c>
      <c r="G316" s="227" t="s">
        <v>252</v>
      </c>
      <c r="H316" s="228">
        <v>15.75</v>
      </c>
      <c r="I316" s="229"/>
      <c r="J316" s="230">
        <f>ROUND(I316*H316,2)</f>
        <v>0</v>
      </c>
      <c r="K316" s="226" t="s">
        <v>119</v>
      </c>
      <c r="L316" s="231"/>
      <c r="M316" s="232" t="s">
        <v>19</v>
      </c>
      <c r="N316" s="233" t="s">
        <v>42</v>
      </c>
      <c r="O316" s="84"/>
      <c r="P316" s="213">
        <f>O316*H316</f>
        <v>0</v>
      </c>
      <c r="Q316" s="213">
        <v>0.00033</v>
      </c>
      <c r="R316" s="213">
        <f>Q316*H316</f>
        <v>0.0051974999999999999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172</v>
      </c>
      <c r="AT316" s="215" t="s">
        <v>169</v>
      </c>
      <c r="AU316" s="215" t="s">
        <v>111</v>
      </c>
      <c r="AY316" s="17" t="s">
        <v>112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111</v>
      </c>
      <c r="BK316" s="216">
        <f>ROUND(I316*H316,2)</f>
        <v>0</v>
      </c>
      <c r="BL316" s="17" t="s">
        <v>120</v>
      </c>
      <c r="BM316" s="215" t="s">
        <v>1653</v>
      </c>
    </row>
    <row r="317" s="2" customFormat="1">
      <c r="A317" s="38"/>
      <c r="B317" s="39"/>
      <c r="C317" s="40"/>
      <c r="D317" s="217" t="s">
        <v>122</v>
      </c>
      <c r="E317" s="40"/>
      <c r="F317" s="218" t="s">
        <v>1652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122</v>
      </c>
      <c r="AU317" s="17" t="s">
        <v>111</v>
      </c>
    </row>
    <row r="318" s="13" customFormat="1">
      <c r="A318" s="13"/>
      <c r="B318" s="238"/>
      <c r="C318" s="239"/>
      <c r="D318" s="217" t="s">
        <v>218</v>
      </c>
      <c r="E318" s="239"/>
      <c r="F318" s="240" t="s">
        <v>700</v>
      </c>
      <c r="G318" s="239"/>
      <c r="H318" s="241">
        <v>15.75</v>
      </c>
      <c r="I318" s="242"/>
      <c r="J318" s="239"/>
      <c r="K318" s="239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218</v>
      </c>
      <c r="AU318" s="247" t="s">
        <v>111</v>
      </c>
      <c r="AV318" s="13" t="s">
        <v>111</v>
      </c>
      <c r="AW318" s="13" t="s">
        <v>4</v>
      </c>
      <c r="AX318" s="13" t="s">
        <v>78</v>
      </c>
      <c r="AY318" s="247" t="s">
        <v>112</v>
      </c>
    </row>
    <row r="319" s="2" customFormat="1" ht="16.5" customHeight="1">
      <c r="A319" s="38"/>
      <c r="B319" s="39"/>
      <c r="C319" s="204" t="s">
        <v>531</v>
      </c>
      <c r="D319" s="204" t="s">
        <v>115</v>
      </c>
      <c r="E319" s="205" t="s">
        <v>1654</v>
      </c>
      <c r="F319" s="206" t="s">
        <v>1655</v>
      </c>
      <c r="G319" s="207" t="s">
        <v>164</v>
      </c>
      <c r="H319" s="208">
        <v>12</v>
      </c>
      <c r="I319" s="209"/>
      <c r="J319" s="210">
        <f>ROUND(I319*H319,2)</f>
        <v>0</v>
      </c>
      <c r="K319" s="206" t="s">
        <v>119</v>
      </c>
      <c r="L319" s="44"/>
      <c r="M319" s="211" t="s">
        <v>19</v>
      </c>
      <c r="N319" s="212" t="s">
        <v>42</v>
      </c>
      <c r="O319" s="84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120</v>
      </c>
      <c r="AT319" s="215" t="s">
        <v>115</v>
      </c>
      <c r="AU319" s="215" t="s">
        <v>111</v>
      </c>
      <c r="AY319" s="17" t="s">
        <v>112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111</v>
      </c>
      <c r="BK319" s="216">
        <f>ROUND(I319*H319,2)</f>
        <v>0</v>
      </c>
      <c r="BL319" s="17" t="s">
        <v>120</v>
      </c>
      <c r="BM319" s="215" t="s">
        <v>1656</v>
      </c>
    </row>
    <row r="320" s="2" customFormat="1">
      <c r="A320" s="38"/>
      <c r="B320" s="39"/>
      <c r="C320" s="40"/>
      <c r="D320" s="217" t="s">
        <v>122</v>
      </c>
      <c r="E320" s="40"/>
      <c r="F320" s="218" t="s">
        <v>1657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122</v>
      </c>
      <c r="AU320" s="17" t="s">
        <v>111</v>
      </c>
    </row>
    <row r="321" s="2" customFormat="1">
      <c r="A321" s="38"/>
      <c r="B321" s="39"/>
      <c r="C321" s="40"/>
      <c r="D321" s="222" t="s">
        <v>124</v>
      </c>
      <c r="E321" s="40"/>
      <c r="F321" s="223" t="s">
        <v>1658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124</v>
      </c>
      <c r="AU321" s="17" t="s">
        <v>111</v>
      </c>
    </row>
    <row r="322" s="2" customFormat="1" ht="16.5" customHeight="1">
      <c r="A322" s="38"/>
      <c r="B322" s="39"/>
      <c r="C322" s="224" t="s">
        <v>537</v>
      </c>
      <c r="D322" s="224" t="s">
        <v>169</v>
      </c>
      <c r="E322" s="225" t="s">
        <v>1659</v>
      </c>
      <c r="F322" s="226" t="s">
        <v>1660</v>
      </c>
      <c r="G322" s="227" t="s">
        <v>164</v>
      </c>
      <c r="H322" s="228">
        <v>12</v>
      </c>
      <c r="I322" s="229"/>
      <c r="J322" s="230">
        <f>ROUND(I322*H322,2)</f>
        <v>0</v>
      </c>
      <c r="K322" s="226" t="s">
        <v>119</v>
      </c>
      <c r="L322" s="231"/>
      <c r="M322" s="232" t="s">
        <v>19</v>
      </c>
      <c r="N322" s="233" t="s">
        <v>42</v>
      </c>
      <c r="O322" s="84"/>
      <c r="P322" s="213">
        <f>O322*H322</f>
        <v>0</v>
      </c>
      <c r="Q322" s="213">
        <v>9.0000000000000006E-05</v>
      </c>
      <c r="R322" s="213">
        <f>Q322*H322</f>
        <v>0.00108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172</v>
      </c>
      <c r="AT322" s="215" t="s">
        <v>169</v>
      </c>
      <c r="AU322" s="215" t="s">
        <v>111</v>
      </c>
      <c r="AY322" s="17" t="s">
        <v>112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111</v>
      </c>
      <c r="BK322" s="216">
        <f>ROUND(I322*H322,2)</f>
        <v>0</v>
      </c>
      <c r="BL322" s="17" t="s">
        <v>120</v>
      </c>
      <c r="BM322" s="215" t="s">
        <v>1661</v>
      </c>
    </row>
    <row r="323" s="2" customFormat="1">
      <c r="A323" s="38"/>
      <c r="B323" s="39"/>
      <c r="C323" s="40"/>
      <c r="D323" s="217" t="s">
        <v>122</v>
      </c>
      <c r="E323" s="40"/>
      <c r="F323" s="218" t="s">
        <v>1660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122</v>
      </c>
      <c r="AU323" s="17" t="s">
        <v>111</v>
      </c>
    </row>
    <row r="324" s="2" customFormat="1" ht="16.5" customHeight="1">
      <c r="A324" s="38"/>
      <c r="B324" s="39"/>
      <c r="C324" s="204" t="s">
        <v>543</v>
      </c>
      <c r="D324" s="204" t="s">
        <v>115</v>
      </c>
      <c r="E324" s="205" t="s">
        <v>1662</v>
      </c>
      <c r="F324" s="206" t="s">
        <v>1663</v>
      </c>
      <c r="G324" s="207" t="s">
        <v>252</v>
      </c>
      <c r="H324" s="208">
        <v>60</v>
      </c>
      <c r="I324" s="209"/>
      <c r="J324" s="210">
        <f>ROUND(I324*H324,2)</f>
        <v>0</v>
      </c>
      <c r="K324" s="206" t="s">
        <v>119</v>
      </c>
      <c r="L324" s="44"/>
      <c r="M324" s="211" t="s">
        <v>19</v>
      </c>
      <c r="N324" s="212" t="s">
        <v>42</v>
      </c>
      <c r="O324" s="84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120</v>
      </c>
      <c r="AT324" s="215" t="s">
        <v>115</v>
      </c>
      <c r="AU324" s="215" t="s">
        <v>111</v>
      </c>
      <c r="AY324" s="17" t="s">
        <v>112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111</v>
      </c>
      <c r="BK324" s="216">
        <f>ROUND(I324*H324,2)</f>
        <v>0</v>
      </c>
      <c r="BL324" s="17" t="s">
        <v>120</v>
      </c>
      <c r="BM324" s="215" t="s">
        <v>1664</v>
      </c>
    </row>
    <row r="325" s="2" customFormat="1">
      <c r="A325" s="38"/>
      <c r="B325" s="39"/>
      <c r="C325" s="40"/>
      <c r="D325" s="217" t="s">
        <v>122</v>
      </c>
      <c r="E325" s="40"/>
      <c r="F325" s="218" t="s">
        <v>1663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122</v>
      </c>
      <c r="AU325" s="17" t="s">
        <v>111</v>
      </c>
    </row>
    <row r="326" s="2" customFormat="1">
      <c r="A326" s="38"/>
      <c r="B326" s="39"/>
      <c r="C326" s="40"/>
      <c r="D326" s="222" t="s">
        <v>124</v>
      </c>
      <c r="E326" s="40"/>
      <c r="F326" s="223" t="s">
        <v>1665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124</v>
      </c>
      <c r="AU326" s="17" t="s">
        <v>111</v>
      </c>
    </row>
    <row r="327" s="2" customFormat="1" ht="16.5" customHeight="1">
      <c r="A327" s="38"/>
      <c r="B327" s="39"/>
      <c r="C327" s="224" t="s">
        <v>549</v>
      </c>
      <c r="D327" s="224" t="s">
        <v>169</v>
      </c>
      <c r="E327" s="225" t="s">
        <v>1666</v>
      </c>
      <c r="F327" s="226" t="s">
        <v>1667</v>
      </c>
      <c r="G327" s="227" t="s">
        <v>252</v>
      </c>
      <c r="H327" s="228">
        <v>72</v>
      </c>
      <c r="I327" s="229"/>
      <c r="J327" s="230">
        <f>ROUND(I327*H327,2)</f>
        <v>0</v>
      </c>
      <c r="K327" s="226" t="s">
        <v>19</v>
      </c>
      <c r="L327" s="231"/>
      <c r="M327" s="232" t="s">
        <v>19</v>
      </c>
      <c r="N327" s="233" t="s">
        <v>42</v>
      </c>
      <c r="O327" s="84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172</v>
      </c>
      <c r="AT327" s="215" t="s">
        <v>169</v>
      </c>
      <c r="AU327" s="215" t="s">
        <v>111</v>
      </c>
      <c r="AY327" s="17" t="s">
        <v>112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111</v>
      </c>
      <c r="BK327" s="216">
        <f>ROUND(I327*H327,2)</f>
        <v>0</v>
      </c>
      <c r="BL327" s="17" t="s">
        <v>120</v>
      </c>
      <c r="BM327" s="215" t="s">
        <v>1668</v>
      </c>
    </row>
    <row r="328" s="2" customFormat="1">
      <c r="A328" s="38"/>
      <c r="B328" s="39"/>
      <c r="C328" s="40"/>
      <c r="D328" s="217" t="s">
        <v>122</v>
      </c>
      <c r="E328" s="40"/>
      <c r="F328" s="218" t="s">
        <v>1667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122</v>
      </c>
      <c r="AU328" s="17" t="s">
        <v>111</v>
      </c>
    </row>
    <row r="329" s="13" customFormat="1">
      <c r="A329" s="13"/>
      <c r="B329" s="238"/>
      <c r="C329" s="239"/>
      <c r="D329" s="217" t="s">
        <v>218</v>
      </c>
      <c r="E329" s="239"/>
      <c r="F329" s="240" t="s">
        <v>1669</v>
      </c>
      <c r="G329" s="239"/>
      <c r="H329" s="241">
        <v>72</v>
      </c>
      <c r="I329" s="242"/>
      <c r="J329" s="239"/>
      <c r="K329" s="239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218</v>
      </c>
      <c r="AU329" s="247" t="s">
        <v>111</v>
      </c>
      <c r="AV329" s="13" t="s">
        <v>111</v>
      </c>
      <c r="AW329" s="13" t="s">
        <v>4</v>
      </c>
      <c r="AX329" s="13" t="s">
        <v>78</v>
      </c>
      <c r="AY329" s="247" t="s">
        <v>112</v>
      </c>
    </row>
    <row r="330" s="2" customFormat="1" ht="16.5" customHeight="1">
      <c r="A330" s="38"/>
      <c r="B330" s="39"/>
      <c r="C330" s="224" t="s">
        <v>556</v>
      </c>
      <c r="D330" s="224" t="s">
        <v>169</v>
      </c>
      <c r="E330" s="225" t="s">
        <v>1670</v>
      </c>
      <c r="F330" s="226" t="s">
        <v>1671</v>
      </c>
      <c r="G330" s="227" t="s">
        <v>252</v>
      </c>
      <c r="H330" s="228">
        <v>9.5999999999999996</v>
      </c>
      <c r="I330" s="229"/>
      <c r="J330" s="230">
        <f>ROUND(I330*H330,2)</f>
        <v>0</v>
      </c>
      <c r="K330" s="226" t="s">
        <v>19</v>
      </c>
      <c r="L330" s="231"/>
      <c r="M330" s="232" t="s">
        <v>19</v>
      </c>
      <c r="N330" s="233" t="s">
        <v>42</v>
      </c>
      <c r="O330" s="84"/>
      <c r="P330" s="213">
        <f>O330*H330</f>
        <v>0</v>
      </c>
      <c r="Q330" s="213">
        <v>0</v>
      </c>
      <c r="R330" s="213">
        <f>Q330*H330</f>
        <v>0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172</v>
      </c>
      <c r="AT330" s="215" t="s">
        <v>169</v>
      </c>
      <c r="AU330" s="215" t="s">
        <v>111</v>
      </c>
      <c r="AY330" s="17" t="s">
        <v>112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111</v>
      </c>
      <c r="BK330" s="216">
        <f>ROUND(I330*H330,2)</f>
        <v>0</v>
      </c>
      <c r="BL330" s="17" t="s">
        <v>120</v>
      </c>
      <c r="BM330" s="215" t="s">
        <v>1672</v>
      </c>
    </row>
    <row r="331" s="2" customFormat="1">
      <c r="A331" s="38"/>
      <c r="B331" s="39"/>
      <c r="C331" s="40"/>
      <c r="D331" s="217" t="s">
        <v>122</v>
      </c>
      <c r="E331" s="40"/>
      <c r="F331" s="218" t="s">
        <v>1671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122</v>
      </c>
      <c r="AU331" s="17" t="s">
        <v>111</v>
      </c>
    </row>
    <row r="332" s="13" customFormat="1">
      <c r="A332" s="13"/>
      <c r="B332" s="238"/>
      <c r="C332" s="239"/>
      <c r="D332" s="217" t="s">
        <v>218</v>
      </c>
      <c r="E332" s="239"/>
      <c r="F332" s="240" t="s">
        <v>1673</v>
      </c>
      <c r="G332" s="239"/>
      <c r="H332" s="241">
        <v>9.5999999999999996</v>
      </c>
      <c r="I332" s="242"/>
      <c r="J332" s="239"/>
      <c r="K332" s="239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218</v>
      </c>
      <c r="AU332" s="247" t="s">
        <v>111</v>
      </c>
      <c r="AV332" s="13" t="s">
        <v>111</v>
      </c>
      <c r="AW332" s="13" t="s">
        <v>4</v>
      </c>
      <c r="AX332" s="13" t="s">
        <v>78</v>
      </c>
      <c r="AY332" s="247" t="s">
        <v>112</v>
      </c>
    </row>
    <row r="333" s="2" customFormat="1" ht="16.5" customHeight="1">
      <c r="A333" s="38"/>
      <c r="B333" s="39"/>
      <c r="C333" s="224" t="s">
        <v>564</v>
      </c>
      <c r="D333" s="224" t="s">
        <v>169</v>
      </c>
      <c r="E333" s="225" t="s">
        <v>1674</v>
      </c>
      <c r="F333" s="226" t="s">
        <v>1675</v>
      </c>
      <c r="G333" s="227" t="s">
        <v>252</v>
      </c>
      <c r="H333" s="228">
        <v>8.4000000000000004</v>
      </c>
      <c r="I333" s="229"/>
      <c r="J333" s="230">
        <f>ROUND(I333*H333,2)</f>
        <v>0</v>
      </c>
      <c r="K333" s="226" t="s">
        <v>19</v>
      </c>
      <c r="L333" s="231"/>
      <c r="M333" s="232" t="s">
        <v>19</v>
      </c>
      <c r="N333" s="233" t="s">
        <v>42</v>
      </c>
      <c r="O333" s="84"/>
      <c r="P333" s="213">
        <f>O333*H333</f>
        <v>0</v>
      </c>
      <c r="Q333" s="213">
        <v>0</v>
      </c>
      <c r="R333" s="213">
        <f>Q333*H333</f>
        <v>0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172</v>
      </c>
      <c r="AT333" s="215" t="s">
        <v>169</v>
      </c>
      <c r="AU333" s="215" t="s">
        <v>111</v>
      </c>
      <c r="AY333" s="17" t="s">
        <v>112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111</v>
      </c>
      <c r="BK333" s="216">
        <f>ROUND(I333*H333,2)</f>
        <v>0</v>
      </c>
      <c r="BL333" s="17" t="s">
        <v>120</v>
      </c>
      <c r="BM333" s="215" t="s">
        <v>1676</v>
      </c>
    </row>
    <row r="334" s="2" customFormat="1">
      <c r="A334" s="38"/>
      <c r="B334" s="39"/>
      <c r="C334" s="40"/>
      <c r="D334" s="217" t="s">
        <v>122</v>
      </c>
      <c r="E334" s="40"/>
      <c r="F334" s="218" t="s">
        <v>1675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122</v>
      </c>
      <c r="AU334" s="17" t="s">
        <v>111</v>
      </c>
    </row>
    <row r="335" s="13" customFormat="1">
      <c r="A335" s="13"/>
      <c r="B335" s="238"/>
      <c r="C335" s="239"/>
      <c r="D335" s="217" t="s">
        <v>218</v>
      </c>
      <c r="E335" s="239"/>
      <c r="F335" s="240" t="s">
        <v>1677</v>
      </c>
      <c r="G335" s="239"/>
      <c r="H335" s="241">
        <v>8.4000000000000004</v>
      </c>
      <c r="I335" s="242"/>
      <c r="J335" s="239"/>
      <c r="K335" s="239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218</v>
      </c>
      <c r="AU335" s="247" t="s">
        <v>111</v>
      </c>
      <c r="AV335" s="13" t="s">
        <v>111</v>
      </c>
      <c r="AW335" s="13" t="s">
        <v>4</v>
      </c>
      <c r="AX335" s="13" t="s">
        <v>78</v>
      </c>
      <c r="AY335" s="247" t="s">
        <v>112</v>
      </c>
    </row>
    <row r="336" s="2" customFormat="1" ht="16.5" customHeight="1">
      <c r="A336" s="38"/>
      <c r="B336" s="39"/>
      <c r="C336" s="224" t="s">
        <v>570</v>
      </c>
      <c r="D336" s="224" t="s">
        <v>169</v>
      </c>
      <c r="E336" s="225" t="s">
        <v>1678</v>
      </c>
      <c r="F336" s="226" t="s">
        <v>1679</v>
      </c>
      <c r="G336" s="227" t="s">
        <v>252</v>
      </c>
      <c r="H336" s="228">
        <v>6</v>
      </c>
      <c r="I336" s="229"/>
      <c r="J336" s="230">
        <f>ROUND(I336*H336,2)</f>
        <v>0</v>
      </c>
      <c r="K336" s="226" t="s">
        <v>19</v>
      </c>
      <c r="L336" s="231"/>
      <c r="M336" s="232" t="s">
        <v>19</v>
      </c>
      <c r="N336" s="233" t="s">
        <v>42</v>
      </c>
      <c r="O336" s="84"/>
      <c r="P336" s="213">
        <f>O336*H336</f>
        <v>0</v>
      </c>
      <c r="Q336" s="213">
        <v>0</v>
      </c>
      <c r="R336" s="213">
        <f>Q336*H336</f>
        <v>0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172</v>
      </c>
      <c r="AT336" s="215" t="s">
        <v>169</v>
      </c>
      <c r="AU336" s="215" t="s">
        <v>111</v>
      </c>
      <c r="AY336" s="17" t="s">
        <v>112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111</v>
      </c>
      <c r="BK336" s="216">
        <f>ROUND(I336*H336,2)</f>
        <v>0</v>
      </c>
      <c r="BL336" s="17" t="s">
        <v>120</v>
      </c>
      <c r="BM336" s="215" t="s">
        <v>1680</v>
      </c>
    </row>
    <row r="337" s="2" customFormat="1">
      <c r="A337" s="38"/>
      <c r="B337" s="39"/>
      <c r="C337" s="40"/>
      <c r="D337" s="217" t="s">
        <v>122</v>
      </c>
      <c r="E337" s="40"/>
      <c r="F337" s="218" t="s">
        <v>1679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122</v>
      </c>
      <c r="AU337" s="17" t="s">
        <v>111</v>
      </c>
    </row>
    <row r="338" s="13" customFormat="1">
      <c r="A338" s="13"/>
      <c r="B338" s="238"/>
      <c r="C338" s="239"/>
      <c r="D338" s="217" t="s">
        <v>218</v>
      </c>
      <c r="E338" s="239"/>
      <c r="F338" s="240" t="s">
        <v>1681</v>
      </c>
      <c r="G338" s="239"/>
      <c r="H338" s="241">
        <v>6</v>
      </c>
      <c r="I338" s="242"/>
      <c r="J338" s="239"/>
      <c r="K338" s="239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218</v>
      </c>
      <c r="AU338" s="247" t="s">
        <v>111</v>
      </c>
      <c r="AV338" s="13" t="s">
        <v>111</v>
      </c>
      <c r="AW338" s="13" t="s">
        <v>4</v>
      </c>
      <c r="AX338" s="13" t="s">
        <v>78</v>
      </c>
      <c r="AY338" s="247" t="s">
        <v>112</v>
      </c>
    </row>
    <row r="339" s="2" customFormat="1" ht="16.5" customHeight="1">
      <c r="A339" s="38"/>
      <c r="B339" s="39"/>
      <c r="C339" s="204" t="s">
        <v>574</v>
      </c>
      <c r="D339" s="204" t="s">
        <v>115</v>
      </c>
      <c r="E339" s="205" t="s">
        <v>1682</v>
      </c>
      <c r="F339" s="206" t="s">
        <v>1683</v>
      </c>
      <c r="G339" s="207" t="s">
        <v>164</v>
      </c>
      <c r="H339" s="208">
        <v>1</v>
      </c>
      <c r="I339" s="209"/>
      <c r="J339" s="210">
        <f>ROUND(I339*H339,2)</f>
        <v>0</v>
      </c>
      <c r="K339" s="206" t="s">
        <v>119</v>
      </c>
      <c r="L339" s="44"/>
      <c r="M339" s="211" t="s">
        <v>19</v>
      </c>
      <c r="N339" s="212" t="s">
        <v>42</v>
      </c>
      <c r="O339" s="84"/>
      <c r="P339" s="213">
        <f>O339*H339</f>
        <v>0</v>
      </c>
      <c r="Q339" s="213">
        <v>0</v>
      </c>
      <c r="R339" s="213">
        <f>Q339*H339</f>
        <v>0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137</v>
      </c>
      <c r="AT339" s="215" t="s">
        <v>115</v>
      </c>
      <c r="AU339" s="215" t="s">
        <v>111</v>
      </c>
      <c r="AY339" s="17" t="s">
        <v>112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111</v>
      </c>
      <c r="BK339" s="216">
        <f>ROUND(I339*H339,2)</f>
        <v>0</v>
      </c>
      <c r="BL339" s="17" t="s">
        <v>137</v>
      </c>
      <c r="BM339" s="215" t="s">
        <v>1684</v>
      </c>
    </row>
    <row r="340" s="2" customFormat="1">
      <c r="A340" s="38"/>
      <c r="B340" s="39"/>
      <c r="C340" s="40"/>
      <c r="D340" s="217" t="s">
        <v>122</v>
      </c>
      <c r="E340" s="40"/>
      <c r="F340" s="218" t="s">
        <v>1683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122</v>
      </c>
      <c r="AU340" s="17" t="s">
        <v>111</v>
      </c>
    </row>
    <row r="341" s="2" customFormat="1">
      <c r="A341" s="38"/>
      <c r="B341" s="39"/>
      <c r="C341" s="40"/>
      <c r="D341" s="222" t="s">
        <v>124</v>
      </c>
      <c r="E341" s="40"/>
      <c r="F341" s="223" t="s">
        <v>1685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124</v>
      </c>
      <c r="AU341" s="17" t="s">
        <v>111</v>
      </c>
    </row>
    <row r="342" s="2" customFormat="1" ht="16.5" customHeight="1">
      <c r="A342" s="38"/>
      <c r="B342" s="39"/>
      <c r="C342" s="224" t="s">
        <v>580</v>
      </c>
      <c r="D342" s="224" t="s">
        <v>169</v>
      </c>
      <c r="E342" s="225" t="s">
        <v>1686</v>
      </c>
      <c r="F342" s="226" t="s">
        <v>1687</v>
      </c>
      <c r="G342" s="227" t="s">
        <v>164</v>
      </c>
      <c r="H342" s="228">
        <v>1</v>
      </c>
      <c r="I342" s="229"/>
      <c r="J342" s="230">
        <f>ROUND(I342*H342,2)</f>
        <v>0</v>
      </c>
      <c r="K342" s="226" t="s">
        <v>19</v>
      </c>
      <c r="L342" s="231"/>
      <c r="M342" s="232" t="s">
        <v>19</v>
      </c>
      <c r="N342" s="233" t="s">
        <v>42</v>
      </c>
      <c r="O342" s="84"/>
      <c r="P342" s="213">
        <f>O342*H342</f>
        <v>0</v>
      </c>
      <c r="Q342" s="213">
        <v>0.00010000000000000001</v>
      </c>
      <c r="R342" s="213">
        <f>Q342*H342</f>
        <v>0.00010000000000000001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161</v>
      </c>
      <c r="AT342" s="215" t="s">
        <v>169</v>
      </c>
      <c r="AU342" s="215" t="s">
        <v>111</v>
      </c>
      <c r="AY342" s="17" t="s">
        <v>112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111</v>
      </c>
      <c r="BK342" s="216">
        <f>ROUND(I342*H342,2)</f>
        <v>0</v>
      </c>
      <c r="BL342" s="17" t="s">
        <v>137</v>
      </c>
      <c r="BM342" s="215" t="s">
        <v>1688</v>
      </c>
    </row>
    <row r="343" s="2" customFormat="1">
      <c r="A343" s="38"/>
      <c r="B343" s="39"/>
      <c r="C343" s="40"/>
      <c r="D343" s="217" t="s">
        <v>122</v>
      </c>
      <c r="E343" s="40"/>
      <c r="F343" s="218" t="s">
        <v>1687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122</v>
      </c>
      <c r="AU343" s="17" t="s">
        <v>111</v>
      </c>
    </row>
    <row r="344" s="2" customFormat="1" ht="16.5" customHeight="1">
      <c r="A344" s="38"/>
      <c r="B344" s="39"/>
      <c r="C344" s="204" t="s">
        <v>586</v>
      </c>
      <c r="D344" s="204" t="s">
        <v>115</v>
      </c>
      <c r="E344" s="205" t="s">
        <v>1689</v>
      </c>
      <c r="F344" s="206" t="s">
        <v>1690</v>
      </c>
      <c r="G344" s="207" t="s">
        <v>164</v>
      </c>
      <c r="H344" s="208">
        <v>1</v>
      </c>
      <c r="I344" s="209"/>
      <c r="J344" s="210">
        <f>ROUND(I344*H344,2)</f>
        <v>0</v>
      </c>
      <c r="K344" s="206" t="s">
        <v>119</v>
      </c>
      <c r="L344" s="44"/>
      <c r="M344" s="211" t="s">
        <v>19</v>
      </c>
      <c r="N344" s="212" t="s">
        <v>42</v>
      </c>
      <c r="O344" s="84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5" t="s">
        <v>120</v>
      </c>
      <c r="AT344" s="215" t="s">
        <v>115</v>
      </c>
      <c r="AU344" s="215" t="s">
        <v>111</v>
      </c>
      <c r="AY344" s="17" t="s">
        <v>112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7" t="s">
        <v>111</v>
      </c>
      <c r="BK344" s="216">
        <f>ROUND(I344*H344,2)</f>
        <v>0</v>
      </c>
      <c r="BL344" s="17" t="s">
        <v>120</v>
      </c>
      <c r="BM344" s="215" t="s">
        <v>1691</v>
      </c>
    </row>
    <row r="345" s="2" customFormat="1">
      <c r="A345" s="38"/>
      <c r="B345" s="39"/>
      <c r="C345" s="40"/>
      <c r="D345" s="217" t="s">
        <v>122</v>
      </c>
      <c r="E345" s="40"/>
      <c r="F345" s="218" t="s">
        <v>1692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122</v>
      </c>
      <c r="AU345" s="17" t="s">
        <v>111</v>
      </c>
    </row>
    <row r="346" s="2" customFormat="1">
      <c r="A346" s="38"/>
      <c r="B346" s="39"/>
      <c r="C346" s="40"/>
      <c r="D346" s="222" t="s">
        <v>124</v>
      </c>
      <c r="E346" s="40"/>
      <c r="F346" s="223" t="s">
        <v>1693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124</v>
      </c>
      <c r="AU346" s="17" t="s">
        <v>111</v>
      </c>
    </row>
    <row r="347" s="2" customFormat="1" ht="16.5" customHeight="1">
      <c r="A347" s="38"/>
      <c r="B347" s="39"/>
      <c r="C347" s="224" t="s">
        <v>592</v>
      </c>
      <c r="D347" s="224" t="s">
        <v>169</v>
      </c>
      <c r="E347" s="225" t="s">
        <v>1694</v>
      </c>
      <c r="F347" s="226" t="s">
        <v>1695</v>
      </c>
      <c r="G347" s="227" t="s">
        <v>164</v>
      </c>
      <c r="H347" s="228">
        <v>1</v>
      </c>
      <c r="I347" s="229"/>
      <c r="J347" s="230">
        <f>ROUND(I347*H347,2)</f>
        <v>0</v>
      </c>
      <c r="K347" s="226" t="s">
        <v>119</v>
      </c>
      <c r="L347" s="231"/>
      <c r="M347" s="232" t="s">
        <v>19</v>
      </c>
      <c r="N347" s="233" t="s">
        <v>42</v>
      </c>
      <c r="O347" s="84"/>
      <c r="P347" s="213">
        <f>O347*H347</f>
        <v>0</v>
      </c>
      <c r="Q347" s="213">
        <v>0.001</v>
      </c>
      <c r="R347" s="213">
        <f>Q347*H347</f>
        <v>0.001</v>
      </c>
      <c r="S347" s="213">
        <v>0</v>
      </c>
      <c r="T347" s="21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172</v>
      </c>
      <c r="AT347" s="215" t="s">
        <v>169</v>
      </c>
      <c r="AU347" s="215" t="s">
        <v>111</v>
      </c>
      <c r="AY347" s="17" t="s">
        <v>112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111</v>
      </c>
      <c r="BK347" s="216">
        <f>ROUND(I347*H347,2)</f>
        <v>0</v>
      </c>
      <c r="BL347" s="17" t="s">
        <v>120</v>
      </c>
      <c r="BM347" s="215" t="s">
        <v>1696</v>
      </c>
    </row>
    <row r="348" s="2" customFormat="1">
      <c r="A348" s="38"/>
      <c r="B348" s="39"/>
      <c r="C348" s="40"/>
      <c r="D348" s="217" t="s">
        <v>122</v>
      </c>
      <c r="E348" s="40"/>
      <c r="F348" s="218" t="s">
        <v>1695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122</v>
      </c>
      <c r="AU348" s="17" t="s">
        <v>111</v>
      </c>
    </row>
    <row r="349" s="2" customFormat="1" ht="16.5" customHeight="1">
      <c r="A349" s="38"/>
      <c r="B349" s="39"/>
      <c r="C349" s="204" t="s">
        <v>599</v>
      </c>
      <c r="D349" s="204" t="s">
        <v>115</v>
      </c>
      <c r="E349" s="205" t="s">
        <v>1697</v>
      </c>
      <c r="F349" s="206" t="s">
        <v>1698</v>
      </c>
      <c r="G349" s="207" t="s">
        <v>164</v>
      </c>
      <c r="H349" s="208">
        <v>1</v>
      </c>
      <c r="I349" s="209"/>
      <c r="J349" s="210">
        <f>ROUND(I349*H349,2)</f>
        <v>0</v>
      </c>
      <c r="K349" s="206" t="s">
        <v>119</v>
      </c>
      <c r="L349" s="44"/>
      <c r="M349" s="211" t="s">
        <v>19</v>
      </c>
      <c r="N349" s="212" t="s">
        <v>42</v>
      </c>
      <c r="O349" s="8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120</v>
      </c>
      <c r="AT349" s="215" t="s">
        <v>115</v>
      </c>
      <c r="AU349" s="215" t="s">
        <v>111</v>
      </c>
      <c r="AY349" s="17" t="s">
        <v>112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111</v>
      </c>
      <c r="BK349" s="216">
        <f>ROUND(I349*H349,2)</f>
        <v>0</v>
      </c>
      <c r="BL349" s="17" t="s">
        <v>120</v>
      </c>
      <c r="BM349" s="215" t="s">
        <v>1699</v>
      </c>
    </row>
    <row r="350" s="2" customFormat="1">
      <c r="A350" s="38"/>
      <c r="B350" s="39"/>
      <c r="C350" s="40"/>
      <c r="D350" s="217" t="s">
        <v>122</v>
      </c>
      <c r="E350" s="40"/>
      <c r="F350" s="218" t="s">
        <v>1700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122</v>
      </c>
      <c r="AU350" s="17" t="s">
        <v>111</v>
      </c>
    </row>
    <row r="351" s="2" customFormat="1">
      <c r="A351" s="38"/>
      <c r="B351" s="39"/>
      <c r="C351" s="40"/>
      <c r="D351" s="222" t="s">
        <v>124</v>
      </c>
      <c r="E351" s="40"/>
      <c r="F351" s="223" t="s">
        <v>1701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124</v>
      </c>
      <c r="AU351" s="17" t="s">
        <v>111</v>
      </c>
    </row>
    <row r="352" s="2" customFormat="1" ht="16.5" customHeight="1">
      <c r="A352" s="38"/>
      <c r="B352" s="39"/>
      <c r="C352" s="224" t="s">
        <v>604</v>
      </c>
      <c r="D352" s="224" t="s">
        <v>169</v>
      </c>
      <c r="E352" s="225" t="s">
        <v>1702</v>
      </c>
      <c r="F352" s="226" t="s">
        <v>1703</v>
      </c>
      <c r="G352" s="227" t="s">
        <v>164</v>
      </c>
      <c r="H352" s="228">
        <v>1</v>
      </c>
      <c r="I352" s="229"/>
      <c r="J352" s="230">
        <f>ROUND(I352*H352,2)</f>
        <v>0</v>
      </c>
      <c r="K352" s="226" t="s">
        <v>119</v>
      </c>
      <c r="L352" s="231"/>
      <c r="M352" s="232" t="s">
        <v>19</v>
      </c>
      <c r="N352" s="233" t="s">
        <v>42</v>
      </c>
      <c r="O352" s="84"/>
      <c r="P352" s="213">
        <f>O352*H352</f>
        <v>0</v>
      </c>
      <c r="Q352" s="213">
        <v>0.0012999999999999999</v>
      </c>
      <c r="R352" s="213">
        <f>Q352*H352</f>
        <v>0.0012999999999999999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172</v>
      </c>
      <c r="AT352" s="215" t="s">
        <v>169</v>
      </c>
      <c r="AU352" s="215" t="s">
        <v>111</v>
      </c>
      <c r="AY352" s="17" t="s">
        <v>112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111</v>
      </c>
      <c r="BK352" s="216">
        <f>ROUND(I352*H352,2)</f>
        <v>0</v>
      </c>
      <c r="BL352" s="17" t="s">
        <v>120</v>
      </c>
      <c r="BM352" s="215" t="s">
        <v>1704</v>
      </c>
    </row>
    <row r="353" s="2" customFormat="1">
      <c r="A353" s="38"/>
      <c r="B353" s="39"/>
      <c r="C353" s="40"/>
      <c r="D353" s="217" t="s">
        <v>122</v>
      </c>
      <c r="E353" s="40"/>
      <c r="F353" s="218" t="s">
        <v>1703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122</v>
      </c>
      <c r="AU353" s="17" t="s">
        <v>111</v>
      </c>
    </row>
    <row r="354" s="2" customFormat="1" ht="16.5" customHeight="1">
      <c r="A354" s="38"/>
      <c r="B354" s="39"/>
      <c r="C354" s="204" t="s">
        <v>610</v>
      </c>
      <c r="D354" s="204" t="s">
        <v>115</v>
      </c>
      <c r="E354" s="205" t="s">
        <v>1705</v>
      </c>
      <c r="F354" s="206" t="s">
        <v>1706</v>
      </c>
      <c r="G354" s="207" t="s">
        <v>164</v>
      </c>
      <c r="H354" s="208">
        <v>1</v>
      </c>
      <c r="I354" s="209"/>
      <c r="J354" s="210">
        <f>ROUND(I354*H354,2)</f>
        <v>0</v>
      </c>
      <c r="K354" s="206" t="s">
        <v>119</v>
      </c>
      <c r="L354" s="44"/>
      <c r="M354" s="211" t="s">
        <v>19</v>
      </c>
      <c r="N354" s="212" t="s">
        <v>42</v>
      </c>
      <c r="O354" s="84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120</v>
      </c>
      <c r="AT354" s="215" t="s">
        <v>115</v>
      </c>
      <c r="AU354" s="215" t="s">
        <v>111</v>
      </c>
      <c r="AY354" s="17" t="s">
        <v>112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111</v>
      </c>
      <c r="BK354" s="216">
        <f>ROUND(I354*H354,2)</f>
        <v>0</v>
      </c>
      <c r="BL354" s="17" t="s">
        <v>120</v>
      </c>
      <c r="BM354" s="215" t="s">
        <v>1707</v>
      </c>
    </row>
    <row r="355" s="2" customFormat="1">
      <c r="A355" s="38"/>
      <c r="B355" s="39"/>
      <c r="C355" s="40"/>
      <c r="D355" s="217" t="s">
        <v>122</v>
      </c>
      <c r="E355" s="40"/>
      <c r="F355" s="218" t="s">
        <v>1708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122</v>
      </c>
      <c r="AU355" s="17" t="s">
        <v>111</v>
      </c>
    </row>
    <row r="356" s="2" customFormat="1">
      <c r="A356" s="38"/>
      <c r="B356" s="39"/>
      <c r="C356" s="40"/>
      <c r="D356" s="222" t="s">
        <v>124</v>
      </c>
      <c r="E356" s="40"/>
      <c r="F356" s="223" t="s">
        <v>1709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124</v>
      </c>
      <c r="AU356" s="17" t="s">
        <v>111</v>
      </c>
    </row>
    <row r="357" s="2" customFormat="1" ht="16.5" customHeight="1">
      <c r="A357" s="38"/>
      <c r="B357" s="39"/>
      <c r="C357" s="224" t="s">
        <v>618</v>
      </c>
      <c r="D357" s="224" t="s">
        <v>169</v>
      </c>
      <c r="E357" s="225" t="s">
        <v>1710</v>
      </c>
      <c r="F357" s="226" t="s">
        <v>1711</v>
      </c>
      <c r="G357" s="227" t="s">
        <v>19</v>
      </c>
      <c r="H357" s="228">
        <v>1</v>
      </c>
      <c r="I357" s="229"/>
      <c r="J357" s="230">
        <f>ROUND(I357*H357,2)</f>
        <v>0</v>
      </c>
      <c r="K357" s="226" t="s">
        <v>19</v>
      </c>
      <c r="L357" s="231"/>
      <c r="M357" s="232" t="s">
        <v>19</v>
      </c>
      <c r="N357" s="233" t="s">
        <v>42</v>
      </c>
      <c r="O357" s="84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172</v>
      </c>
      <c r="AT357" s="215" t="s">
        <v>169</v>
      </c>
      <c r="AU357" s="215" t="s">
        <v>111</v>
      </c>
      <c r="AY357" s="17" t="s">
        <v>112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111</v>
      </c>
      <c r="BK357" s="216">
        <f>ROUND(I357*H357,2)</f>
        <v>0</v>
      </c>
      <c r="BL357" s="17" t="s">
        <v>120</v>
      </c>
      <c r="BM357" s="215" t="s">
        <v>1712</v>
      </c>
    </row>
    <row r="358" s="2" customFormat="1">
      <c r="A358" s="38"/>
      <c r="B358" s="39"/>
      <c r="C358" s="40"/>
      <c r="D358" s="217" t="s">
        <v>122</v>
      </c>
      <c r="E358" s="40"/>
      <c r="F358" s="218" t="s">
        <v>1711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122</v>
      </c>
      <c r="AU358" s="17" t="s">
        <v>111</v>
      </c>
    </row>
    <row r="359" s="2" customFormat="1" ht="16.5" customHeight="1">
      <c r="A359" s="38"/>
      <c r="B359" s="39"/>
      <c r="C359" s="204" t="s">
        <v>625</v>
      </c>
      <c r="D359" s="204" t="s">
        <v>115</v>
      </c>
      <c r="E359" s="205" t="s">
        <v>1713</v>
      </c>
      <c r="F359" s="206" t="s">
        <v>1714</v>
      </c>
      <c r="G359" s="207" t="s">
        <v>164</v>
      </c>
      <c r="H359" s="208">
        <v>1</v>
      </c>
      <c r="I359" s="209"/>
      <c r="J359" s="210">
        <f>ROUND(I359*H359,2)</f>
        <v>0</v>
      </c>
      <c r="K359" s="206" t="s">
        <v>119</v>
      </c>
      <c r="L359" s="44"/>
      <c r="M359" s="211" t="s">
        <v>19</v>
      </c>
      <c r="N359" s="212" t="s">
        <v>42</v>
      </c>
      <c r="O359" s="84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5" t="s">
        <v>120</v>
      </c>
      <c r="AT359" s="215" t="s">
        <v>115</v>
      </c>
      <c r="AU359" s="215" t="s">
        <v>111</v>
      </c>
      <c r="AY359" s="17" t="s">
        <v>112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111</v>
      </c>
      <c r="BK359" s="216">
        <f>ROUND(I359*H359,2)</f>
        <v>0</v>
      </c>
      <c r="BL359" s="17" t="s">
        <v>120</v>
      </c>
      <c r="BM359" s="215" t="s">
        <v>1715</v>
      </c>
    </row>
    <row r="360" s="2" customFormat="1">
      <c r="A360" s="38"/>
      <c r="B360" s="39"/>
      <c r="C360" s="40"/>
      <c r="D360" s="217" t="s">
        <v>122</v>
      </c>
      <c r="E360" s="40"/>
      <c r="F360" s="218" t="s">
        <v>1716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122</v>
      </c>
      <c r="AU360" s="17" t="s">
        <v>111</v>
      </c>
    </row>
    <row r="361" s="2" customFormat="1">
      <c r="A361" s="38"/>
      <c r="B361" s="39"/>
      <c r="C361" s="40"/>
      <c r="D361" s="222" t="s">
        <v>124</v>
      </c>
      <c r="E361" s="40"/>
      <c r="F361" s="223" t="s">
        <v>1717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124</v>
      </c>
      <c r="AU361" s="17" t="s">
        <v>111</v>
      </c>
    </row>
    <row r="362" s="2" customFormat="1" ht="33" customHeight="1">
      <c r="A362" s="38"/>
      <c r="B362" s="39"/>
      <c r="C362" s="224" t="s">
        <v>632</v>
      </c>
      <c r="D362" s="224" t="s">
        <v>169</v>
      </c>
      <c r="E362" s="225" t="s">
        <v>1718</v>
      </c>
      <c r="F362" s="226" t="s">
        <v>1719</v>
      </c>
      <c r="G362" s="227" t="s">
        <v>19</v>
      </c>
      <c r="H362" s="228">
        <v>1</v>
      </c>
      <c r="I362" s="229"/>
      <c r="J362" s="230">
        <f>ROUND(I362*H362,2)</f>
        <v>0</v>
      </c>
      <c r="K362" s="226" t="s">
        <v>19</v>
      </c>
      <c r="L362" s="231"/>
      <c r="M362" s="232" t="s">
        <v>19</v>
      </c>
      <c r="N362" s="233" t="s">
        <v>42</v>
      </c>
      <c r="O362" s="84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172</v>
      </c>
      <c r="AT362" s="215" t="s">
        <v>169</v>
      </c>
      <c r="AU362" s="215" t="s">
        <v>111</v>
      </c>
      <c r="AY362" s="17" t="s">
        <v>112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111</v>
      </c>
      <c r="BK362" s="216">
        <f>ROUND(I362*H362,2)</f>
        <v>0</v>
      </c>
      <c r="BL362" s="17" t="s">
        <v>120</v>
      </c>
      <c r="BM362" s="215" t="s">
        <v>1720</v>
      </c>
    </row>
    <row r="363" s="2" customFormat="1">
      <c r="A363" s="38"/>
      <c r="B363" s="39"/>
      <c r="C363" s="40"/>
      <c r="D363" s="217" t="s">
        <v>122</v>
      </c>
      <c r="E363" s="40"/>
      <c r="F363" s="218" t="s">
        <v>1719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122</v>
      </c>
      <c r="AU363" s="17" t="s">
        <v>111</v>
      </c>
    </row>
    <row r="364" s="12" customFormat="1" ht="22.8" customHeight="1">
      <c r="A364" s="12"/>
      <c r="B364" s="188"/>
      <c r="C364" s="189"/>
      <c r="D364" s="190" t="s">
        <v>69</v>
      </c>
      <c r="E364" s="202" t="s">
        <v>1721</v>
      </c>
      <c r="F364" s="202" t="s">
        <v>1722</v>
      </c>
      <c r="G364" s="189"/>
      <c r="H364" s="189"/>
      <c r="I364" s="192"/>
      <c r="J364" s="203">
        <f>BK364</f>
        <v>0</v>
      </c>
      <c r="K364" s="189"/>
      <c r="L364" s="194"/>
      <c r="M364" s="195"/>
      <c r="N364" s="196"/>
      <c r="O364" s="196"/>
      <c r="P364" s="197">
        <f>SUM(P365:P409)</f>
        <v>0</v>
      </c>
      <c r="Q364" s="196"/>
      <c r="R364" s="197">
        <f>SUM(R365:R409)</f>
        <v>0.88000297999999999</v>
      </c>
      <c r="S364" s="196"/>
      <c r="T364" s="198">
        <f>SUM(T365:T409)</f>
        <v>1.2122000000000002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99" t="s">
        <v>111</v>
      </c>
      <c r="AT364" s="200" t="s">
        <v>69</v>
      </c>
      <c r="AU364" s="200" t="s">
        <v>78</v>
      </c>
      <c r="AY364" s="199" t="s">
        <v>112</v>
      </c>
      <c r="BK364" s="201">
        <f>SUM(BK365:BK409)</f>
        <v>0</v>
      </c>
    </row>
    <row r="365" s="2" customFormat="1" ht="16.5" customHeight="1">
      <c r="A365" s="38"/>
      <c r="B365" s="39"/>
      <c r="C365" s="204" t="s">
        <v>639</v>
      </c>
      <c r="D365" s="204" t="s">
        <v>115</v>
      </c>
      <c r="E365" s="205" t="s">
        <v>1723</v>
      </c>
      <c r="F365" s="206" t="s">
        <v>1724</v>
      </c>
      <c r="G365" s="207" t="s">
        <v>1436</v>
      </c>
      <c r="H365" s="208">
        <v>0.13400000000000001</v>
      </c>
      <c r="I365" s="209"/>
      <c r="J365" s="210">
        <f>ROUND(I365*H365,2)</f>
        <v>0</v>
      </c>
      <c r="K365" s="206" t="s">
        <v>119</v>
      </c>
      <c r="L365" s="44"/>
      <c r="M365" s="211" t="s">
        <v>19</v>
      </c>
      <c r="N365" s="212" t="s">
        <v>42</v>
      </c>
      <c r="O365" s="84"/>
      <c r="P365" s="213">
        <f>O365*H365</f>
        <v>0</v>
      </c>
      <c r="Q365" s="213">
        <v>0.00122</v>
      </c>
      <c r="R365" s="213">
        <f>Q365*H365</f>
        <v>0.00016348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120</v>
      </c>
      <c r="AT365" s="215" t="s">
        <v>115</v>
      </c>
      <c r="AU365" s="215" t="s">
        <v>111</v>
      </c>
      <c r="AY365" s="17" t="s">
        <v>112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111</v>
      </c>
      <c r="BK365" s="216">
        <f>ROUND(I365*H365,2)</f>
        <v>0</v>
      </c>
      <c r="BL365" s="17" t="s">
        <v>120</v>
      </c>
      <c r="BM365" s="215" t="s">
        <v>1725</v>
      </c>
    </row>
    <row r="366" s="2" customFormat="1">
      <c r="A366" s="38"/>
      <c r="B366" s="39"/>
      <c r="C366" s="40"/>
      <c r="D366" s="217" t="s">
        <v>122</v>
      </c>
      <c r="E366" s="40"/>
      <c r="F366" s="218" t="s">
        <v>1726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122</v>
      </c>
      <c r="AU366" s="17" t="s">
        <v>111</v>
      </c>
    </row>
    <row r="367" s="2" customFormat="1">
      <c r="A367" s="38"/>
      <c r="B367" s="39"/>
      <c r="C367" s="40"/>
      <c r="D367" s="222" t="s">
        <v>124</v>
      </c>
      <c r="E367" s="40"/>
      <c r="F367" s="223" t="s">
        <v>1727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124</v>
      </c>
      <c r="AU367" s="17" t="s">
        <v>111</v>
      </c>
    </row>
    <row r="368" s="13" customFormat="1">
      <c r="A368" s="13"/>
      <c r="B368" s="238"/>
      <c r="C368" s="239"/>
      <c r="D368" s="217" t="s">
        <v>218</v>
      </c>
      <c r="E368" s="248" t="s">
        <v>19</v>
      </c>
      <c r="F368" s="240" t="s">
        <v>1728</v>
      </c>
      <c r="G368" s="239"/>
      <c r="H368" s="241">
        <v>0.13400000000000001</v>
      </c>
      <c r="I368" s="242"/>
      <c r="J368" s="239"/>
      <c r="K368" s="239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218</v>
      </c>
      <c r="AU368" s="247" t="s">
        <v>111</v>
      </c>
      <c r="AV368" s="13" t="s">
        <v>111</v>
      </c>
      <c r="AW368" s="13" t="s">
        <v>32</v>
      </c>
      <c r="AX368" s="13" t="s">
        <v>78</v>
      </c>
      <c r="AY368" s="247" t="s">
        <v>112</v>
      </c>
    </row>
    <row r="369" s="2" customFormat="1" ht="16.5" customHeight="1">
      <c r="A369" s="38"/>
      <c r="B369" s="39"/>
      <c r="C369" s="204" t="s">
        <v>645</v>
      </c>
      <c r="D369" s="204" t="s">
        <v>115</v>
      </c>
      <c r="E369" s="205" t="s">
        <v>1729</v>
      </c>
      <c r="F369" s="206" t="s">
        <v>1730</v>
      </c>
      <c r="G369" s="207" t="s">
        <v>164</v>
      </c>
      <c r="H369" s="208">
        <v>40</v>
      </c>
      <c r="I369" s="209"/>
      <c r="J369" s="210">
        <f>ROUND(I369*H369,2)</f>
        <v>0</v>
      </c>
      <c r="K369" s="206" t="s">
        <v>119</v>
      </c>
      <c r="L369" s="44"/>
      <c r="M369" s="211" t="s">
        <v>19</v>
      </c>
      <c r="N369" s="212" t="s">
        <v>42</v>
      </c>
      <c r="O369" s="84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120</v>
      </c>
      <c r="AT369" s="215" t="s">
        <v>115</v>
      </c>
      <c r="AU369" s="215" t="s">
        <v>111</v>
      </c>
      <c r="AY369" s="17" t="s">
        <v>112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111</v>
      </c>
      <c r="BK369" s="216">
        <f>ROUND(I369*H369,2)</f>
        <v>0</v>
      </c>
      <c r="BL369" s="17" t="s">
        <v>120</v>
      </c>
      <c r="BM369" s="215" t="s">
        <v>1731</v>
      </c>
    </row>
    <row r="370" s="2" customFormat="1">
      <c r="A370" s="38"/>
      <c r="B370" s="39"/>
      <c r="C370" s="40"/>
      <c r="D370" s="217" t="s">
        <v>122</v>
      </c>
      <c r="E370" s="40"/>
      <c r="F370" s="218" t="s">
        <v>1732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122</v>
      </c>
      <c r="AU370" s="17" t="s">
        <v>111</v>
      </c>
    </row>
    <row r="371" s="2" customFormat="1">
      <c r="A371" s="38"/>
      <c r="B371" s="39"/>
      <c r="C371" s="40"/>
      <c r="D371" s="222" t="s">
        <v>124</v>
      </c>
      <c r="E371" s="40"/>
      <c r="F371" s="223" t="s">
        <v>1733</v>
      </c>
      <c r="G371" s="40"/>
      <c r="H371" s="40"/>
      <c r="I371" s="219"/>
      <c r="J371" s="40"/>
      <c r="K371" s="40"/>
      <c r="L371" s="44"/>
      <c r="M371" s="220"/>
      <c r="N371" s="221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124</v>
      </c>
      <c r="AU371" s="17" t="s">
        <v>111</v>
      </c>
    </row>
    <row r="372" s="13" customFormat="1">
      <c r="A372" s="13"/>
      <c r="B372" s="238"/>
      <c r="C372" s="239"/>
      <c r="D372" s="217" t="s">
        <v>218</v>
      </c>
      <c r="E372" s="248" t="s">
        <v>19</v>
      </c>
      <c r="F372" s="240" t="s">
        <v>1734</v>
      </c>
      <c r="G372" s="239"/>
      <c r="H372" s="241">
        <v>40</v>
      </c>
      <c r="I372" s="242"/>
      <c r="J372" s="239"/>
      <c r="K372" s="239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218</v>
      </c>
      <c r="AU372" s="247" t="s">
        <v>111</v>
      </c>
      <c r="AV372" s="13" t="s">
        <v>111</v>
      </c>
      <c r="AW372" s="13" t="s">
        <v>32</v>
      </c>
      <c r="AX372" s="13" t="s">
        <v>78</v>
      </c>
      <c r="AY372" s="247" t="s">
        <v>112</v>
      </c>
    </row>
    <row r="373" s="2" customFormat="1" ht="16.5" customHeight="1">
      <c r="A373" s="38"/>
      <c r="B373" s="39"/>
      <c r="C373" s="224" t="s">
        <v>651</v>
      </c>
      <c r="D373" s="224" t="s">
        <v>169</v>
      </c>
      <c r="E373" s="225" t="s">
        <v>1735</v>
      </c>
      <c r="F373" s="226" t="s">
        <v>1736</v>
      </c>
      <c r="G373" s="227" t="s">
        <v>164</v>
      </c>
      <c r="H373" s="228">
        <v>40</v>
      </c>
      <c r="I373" s="229"/>
      <c r="J373" s="230">
        <f>ROUND(I373*H373,2)</f>
        <v>0</v>
      </c>
      <c r="K373" s="226" t="s">
        <v>119</v>
      </c>
      <c r="L373" s="231"/>
      <c r="M373" s="232" t="s">
        <v>19</v>
      </c>
      <c r="N373" s="233" t="s">
        <v>42</v>
      </c>
      <c r="O373" s="84"/>
      <c r="P373" s="213">
        <f>O373*H373</f>
        <v>0</v>
      </c>
      <c r="Q373" s="213">
        <v>0.00025000000000000001</v>
      </c>
      <c r="R373" s="213">
        <f>Q373*H373</f>
        <v>0.01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172</v>
      </c>
      <c r="AT373" s="215" t="s">
        <v>169</v>
      </c>
      <c r="AU373" s="215" t="s">
        <v>111</v>
      </c>
      <c r="AY373" s="17" t="s">
        <v>112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111</v>
      </c>
      <c r="BK373" s="216">
        <f>ROUND(I373*H373,2)</f>
        <v>0</v>
      </c>
      <c r="BL373" s="17" t="s">
        <v>120</v>
      </c>
      <c r="BM373" s="215" t="s">
        <v>1737</v>
      </c>
    </row>
    <row r="374" s="2" customFormat="1">
      <c r="A374" s="38"/>
      <c r="B374" s="39"/>
      <c r="C374" s="40"/>
      <c r="D374" s="217" t="s">
        <v>122</v>
      </c>
      <c r="E374" s="40"/>
      <c r="F374" s="218" t="s">
        <v>1736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122</v>
      </c>
      <c r="AU374" s="17" t="s">
        <v>111</v>
      </c>
    </row>
    <row r="375" s="2" customFormat="1" ht="16.5" customHeight="1">
      <c r="A375" s="38"/>
      <c r="B375" s="39"/>
      <c r="C375" s="204" t="s">
        <v>659</v>
      </c>
      <c r="D375" s="204" t="s">
        <v>115</v>
      </c>
      <c r="E375" s="205" t="s">
        <v>1738</v>
      </c>
      <c r="F375" s="206" t="s">
        <v>1739</v>
      </c>
      <c r="G375" s="207" t="s">
        <v>229</v>
      </c>
      <c r="H375" s="208">
        <v>27.550000000000001</v>
      </c>
      <c r="I375" s="209"/>
      <c r="J375" s="210">
        <f>ROUND(I375*H375,2)</f>
        <v>0</v>
      </c>
      <c r="K375" s="206" t="s">
        <v>119</v>
      </c>
      <c r="L375" s="44"/>
      <c r="M375" s="211" t="s">
        <v>19</v>
      </c>
      <c r="N375" s="212" t="s">
        <v>42</v>
      </c>
      <c r="O375" s="84"/>
      <c r="P375" s="213">
        <f>O375*H375</f>
        <v>0</v>
      </c>
      <c r="Q375" s="213">
        <v>0.01129</v>
      </c>
      <c r="R375" s="213">
        <f>Q375*H375</f>
        <v>0.31103950000000002</v>
      </c>
      <c r="S375" s="213">
        <v>0</v>
      </c>
      <c r="T375" s="21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5" t="s">
        <v>120</v>
      </c>
      <c r="AT375" s="215" t="s">
        <v>115</v>
      </c>
      <c r="AU375" s="215" t="s">
        <v>111</v>
      </c>
      <c r="AY375" s="17" t="s">
        <v>112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111</v>
      </c>
      <c r="BK375" s="216">
        <f>ROUND(I375*H375,2)</f>
        <v>0</v>
      </c>
      <c r="BL375" s="17" t="s">
        <v>120</v>
      </c>
      <c r="BM375" s="215" t="s">
        <v>1740</v>
      </c>
    </row>
    <row r="376" s="2" customFormat="1">
      <c r="A376" s="38"/>
      <c r="B376" s="39"/>
      <c r="C376" s="40"/>
      <c r="D376" s="217" t="s">
        <v>122</v>
      </c>
      <c r="E376" s="40"/>
      <c r="F376" s="218" t="s">
        <v>1741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122</v>
      </c>
      <c r="AU376" s="17" t="s">
        <v>111</v>
      </c>
    </row>
    <row r="377" s="2" customFormat="1">
      <c r="A377" s="38"/>
      <c r="B377" s="39"/>
      <c r="C377" s="40"/>
      <c r="D377" s="222" t="s">
        <v>124</v>
      </c>
      <c r="E377" s="40"/>
      <c r="F377" s="223" t="s">
        <v>1742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124</v>
      </c>
      <c r="AU377" s="17" t="s">
        <v>111</v>
      </c>
    </row>
    <row r="378" s="13" customFormat="1">
      <c r="A378" s="13"/>
      <c r="B378" s="238"/>
      <c r="C378" s="239"/>
      <c r="D378" s="217" t="s">
        <v>218</v>
      </c>
      <c r="E378" s="248" t="s">
        <v>19</v>
      </c>
      <c r="F378" s="240" t="s">
        <v>1743</v>
      </c>
      <c r="G378" s="239"/>
      <c r="H378" s="241">
        <v>27.550000000000001</v>
      </c>
      <c r="I378" s="242"/>
      <c r="J378" s="239"/>
      <c r="K378" s="239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218</v>
      </c>
      <c r="AU378" s="247" t="s">
        <v>111</v>
      </c>
      <c r="AV378" s="13" t="s">
        <v>111</v>
      </c>
      <c r="AW378" s="13" t="s">
        <v>32</v>
      </c>
      <c r="AX378" s="13" t="s">
        <v>78</v>
      </c>
      <c r="AY378" s="247" t="s">
        <v>112</v>
      </c>
    </row>
    <row r="379" s="2" customFormat="1" ht="16.5" customHeight="1">
      <c r="A379" s="38"/>
      <c r="B379" s="39"/>
      <c r="C379" s="204" t="s">
        <v>665</v>
      </c>
      <c r="D379" s="204" t="s">
        <v>115</v>
      </c>
      <c r="E379" s="205" t="s">
        <v>1744</v>
      </c>
      <c r="F379" s="206" t="s">
        <v>1745</v>
      </c>
      <c r="G379" s="207" t="s">
        <v>229</v>
      </c>
      <c r="H379" s="208">
        <v>27.550000000000001</v>
      </c>
      <c r="I379" s="209"/>
      <c r="J379" s="210">
        <f>ROUND(I379*H379,2)</f>
        <v>0</v>
      </c>
      <c r="K379" s="206" t="s">
        <v>119</v>
      </c>
      <c r="L379" s="44"/>
      <c r="M379" s="211" t="s">
        <v>19</v>
      </c>
      <c r="N379" s="212" t="s">
        <v>42</v>
      </c>
      <c r="O379" s="84"/>
      <c r="P379" s="213">
        <f>O379*H379</f>
        <v>0</v>
      </c>
      <c r="Q379" s="213">
        <v>0</v>
      </c>
      <c r="R379" s="213">
        <f>Q379*H379</f>
        <v>0</v>
      </c>
      <c r="S379" s="213">
        <v>0.029999999999999999</v>
      </c>
      <c r="T379" s="214">
        <f>S379*H379</f>
        <v>0.82650000000000001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5" t="s">
        <v>120</v>
      </c>
      <c r="AT379" s="215" t="s">
        <v>115</v>
      </c>
      <c r="AU379" s="215" t="s">
        <v>111</v>
      </c>
      <c r="AY379" s="17" t="s">
        <v>112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111</v>
      </c>
      <c r="BK379" s="216">
        <f>ROUND(I379*H379,2)</f>
        <v>0</v>
      </c>
      <c r="BL379" s="17" t="s">
        <v>120</v>
      </c>
      <c r="BM379" s="215" t="s">
        <v>1746</v>
      </c>
    </row>
    <row r="380" s="2" customFormat="1">
      <c r="A380" s="38"/>
      <c r="B380" s="39"/>
      <c r="C380" s="40"/>
      <c r="D380" s="217" t="s">
        <v>122</v>
      </c>
      <c r="E380" s="40"/>
      <c r="F380" s="218" t="s">
        <v>1747</v>
      </c>
      <c r="G380" s="40"/>
      <c r="H380" s="40"/>
      <c r="I380" s="219"/>
      <c r="J380" s="40"/>
      <c r="K380" s="40"/>
      <c r="L380" s="44"/>
      <c r="M380" s="220"/>
      <c r="N380" s="221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122</v>
      </c>
      <c r="AU380" s="17" t="s">
        <v>111</v>
      </c>
    </row>
    <row r="381" s="2" customFormat="1">
      <c r="A381" s="38"/>
      <c r="B381" s="39"/>
      <c r="C381" s="40"/>
      <c r="D381" s="222" t="s">
        <v>124</v>
      </c>
      <c r="E381" s="40"/>
      <c r="F381" s="223" t="s">
        <v>1748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124</v>
      </c>
      <c r="AU381" s="17" t="s">
        <v>111</v>
      </c>
    </row>
    <row r="382" s="13" customFormat="1">
      <c r="A382" s="13"/>
      <c r="B382" s="238"/>
      <c r="C382" s="239"/>
      <c r="D382" s="217" t="s">
        <v>218</v>
      </c>
      <c r="E382" s="248" t="s">
        <v>19</v>
      </c>
      <c r="F382" s="240" t="s">
        <v>1749</v>
      </c>
      <c r="G382" s="239"/>
      <c r="H382" s="241">
        <v>1.48</v>
      </c>
      <c r="I382" s="242"/>
      <c r="J382" s="239"/>
      <c r="K382" s="239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218</v>
      </c>
      <c r="AU382" s="247" t="s">
        <v>111</v>
      </c>
      <c r="AV382" s="13" t="s">
        <v>111</v>
      </c>
      <c r="AW382" s="13" t="s">
        <v>32</v>
      </c>
      <c r="AX382" s="13" t="s">
        <v>70</v>
      </c>
      <c r="AY382" s="247" t="s">
        <v>112</v>
      </c>
    </row>
    <row r="383" s="13" customFormat="1">
      <c r="A383" s="13"/>
      <c r="B383" s="238"/>
      <c r="C383" s="239"/>
      <c r="D383" s="217" t="s">
        <v>218</v>
      </c>
      <c r="E383" s="248" t="s">
        <v>19</v>
      </c>
      <c r="F383" s="240" t="s">
        <v>1750</v>
      </c>
      <c r="G383" s="239"/>
      <c r="H383" s="241">
        <v>1.55</v>
      </c>
      <c r="I383" s="242"/>
      <c r="J383" s="239"/>
      <c r="K383" s="239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218</v>
      </c>
      <c r="AU383" s="247" t="s">
        <v>111</v>
      </c>
      <c r="AV383" s="13" t="s">
        <v>111</v>
      </c>
      <c r="AW383" s="13" t="s">
        <v>32</v>
      </c>
      <c r="AX383" s="13" t="s">
        <v>70</v>
      </c>
      <c r="AY383" s="247" t="s">
        <v>112</v>
      </c>
    </row>
    <row r="384" s="13" customFormat="1">
      <c r="A384" s="13"/>
      <c r="B384" s="238"/>
      <c r="C384" s="239"/>
      <c r="D384" s="217" t="s">
        <v>218</v>
      </c>
      <c r="E384" s="248" t="s">
        <v>19</v>
      </c>
      <c r="F384" s="240" t="s">
        <v>1751</v>
      </c>
      <c r="G384" s="239"/>
      <c r="H384" s="241">
        <v>4.4500000000000002</v>
      </c>
      <c r="I384" s="242"/>
      <c r="J384" s="239"/>
      <c r="K384" s="239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218</v>
      </c>
      <c r="AU384" s="247" t="s">
        <v>111</v>
      </c>
      <c r="AV384" s="13" t="s">
        <v>111</v>
      </c>
      <c r="AW384" s="13" t="s">
        <v>32</v>
      </c>
      <c r="AX384" s="13" t="s">
        <v>70</v>
      </c>
      <c r="AY384" s="247" t="s">
        <v>112</v>
      </c>
    </row>
    <row r="385" s="13" customFormat="1">
      <c r="A385" s="13"/>
      <c r="B385" s="238"/>
      <c r="C385" s="239"/>
      <c r="D385" s="217" t="s">
        <v>218</v>
      </c>
      <c r="E385" s="248" t="s">
        <v>19</v>
      </c>
      <c r="F385" s="240" t="s">
        <v>1752</v>
      </c>
      <c r="G385" s="239"/>
      <c r="H385" s="241">
        <v>12.949999999999999</v>
      </c>
      <c r="I385" s="242"/>
      <c r="J385" s="239"/>
      <c r="K385" s="239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218</v>
      </c>
      <c r="AU385" s="247" t="s">
        <v>111</v>
      </c>
      <c r="AV385" s="13" t="s">
        <v>111</v>
      </c>
      <c r="AW385" s="13" t="s">
        <v>32</v>
      </c>
      <c r="AX385" s="13" t="s">
        <v>70</v>
      </c>
      <c r="AY385" s="247" t="s">
        <v>112</v>
      </c>
    </row>
    <row r="386" s="13" customFormat="1">
      <c r="A386" s="13"/>
      <c r="B386" s="238"/>
      <c r="C386" s="239"/>
      <c r="D386" s="217" t="s">
        <v>218</v>
      </c>
      <c r="E386" s="248" t="s">
        <v>19</v>
      </c>
      <c r="F386" s="240" t="s">
        <v>1753</v>
      </c>
      <c r="G386" s="239"/>
      <c r="H386" s="241">
        <v>7.1200000000000001</v>
      </c>
      <c r="I386" s="242"/>
      <c r="J386" s="239"/>
      <c r="K386" s="239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218</v>
      </c>
      <c r="AU386" s="247" t="s">
        <v>111</v>
      </c>
      <c r="AV386" s="13" t="s">
        <v>111</v>
      </c>
      <c r="AW386" s="13" t="s">
        <v>32</v>
      </c>
      <c r="AX386" s="13" t="s">
        <v>70</v>
      </c>
      <c r="AY386" s="247" t="s">
        <v>112</v>
      </c>
    </row>
    <row r="387" s="14" customFormat="1">
      <c r="A387" s="14"/>
      <c r="B387" s="249"/>
      <c r="C387" s="250"/>
      <c r="D387" s="217" t="s">
        <v>218</v>
      </c>
      <c r="E387" s="251" t="s">
        <v>19</v>
      </c>
      <c r="F387" s="252" t="s">
        <v>459</v>
      </c>
      <c r="G387" s="250"/>
      <c r="H387" s="253">
        <v>27.550000000000001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9" t="s">
        <v>218</v>
      </c>
      <c r="AU387" s="259" t="s">
        <v>111</v>
      </c>
      <c r="AV387" s="14" t="s">
        <v>137</v>
      </c>
      <c r="AW387" s="14" t="s">
        <v>32</v>
      </c>
      <c r="AX387" s="14" t="s">
        <v>78</v>
      </c>
      <c r="AY387" s="259" t="s">
        <v>112</v>
      </c>
    </row>
    <row r="388" s="2" customFormat="1" ht="16.5" customHeight="1">
      <c r="A388" s="38"/>
      <c r="B388" s="39"/>
      <c r="C388" s="204" t="s">
        <v>673</v>
      </c>
      <c r="D388" s="204" t="s">
        <v>115</v>
      </c>
      <c r="E388" s="205" t="s">
        <v>1754</v>
      </c>
      <c r="F388" s="206" t="s">
        <v>1755</v>
      </c>
      <c r="G388" s="207" t="s">
        <v>229</v>
      </c>
      <c r="H388" s="208">
        <v>27.550000000000001</v>
      </c>
      <c r="I388" s="209"/>
      <c r="J388" s="210">
        <f>ROUND(I388*H388,2)</f>
        <v>0</v>
      </c>
      <c r="K388" s="206" t="s">
        <v>119</v>
      </c>
      <c r="L388" s="44"/>
      <c r="M388" s="211" t="s">
        <v>19</v>
      </c>
      <c r="N388" s="212" t="s">
        <v>42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120</v>
      </c>
      <c r="AT388" s="215" t="s">
        <v>115</v>
      </c>
      <c r="AU388" s="215" t="s">
        <v>111</v>
      </c>
      <c r="AY388" s="17" t="s">
        <v>112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111</v>
      </c>
      <c r="BK388" s="216">
        <f>ROUND(I388*H388,2)</f>
        <v>0</v>
      </c>
      <c r="BL388" s="17" t="s">
        <v>120</v>
      </c>
      <c r="BM388" s="215" t="s">
        <v>1756</v>
      </c>
    </row>
    <row r="389" s="2" customFormat="1">
      <c r="A389" s="38"/>
      <c r="B389" s="39"/>
      <c r="C389" s="40"/>
      <c r="D389" s="217" t="s">
        <v>122</v>
      </c>
      <c r="E389" s="40"/>
      <c r="F389" s="218" t="s">
        <v>1757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122</v>
      </c>
      <c r="AU389" s="17" t="s">
        <v>111</v>
      </c>
    </row>
    <row r="390" s="2" customFormat="1">
      <c r="A390" s="38"/>
      <c r="B390" s="39"/>
      <c r="C390" s="40"/>
      <c r="D390" s="222" t="s">
        <v>124</v>
      </c>
      <c r="E390" s="40"/>
      <c r="F390" s="223" t="s">
        <v>1758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124</v>
      </c>
      <c r="AU390" s="17" t="s">
        <v>111</v>
      </c>
    </row>
    <row r="391" s="2" customFormat="1" ht="16.5" customHeight="1">
      <c r="A391" s="38"/>
      <c r="B391" s="39"/>
      <c r="C391" s="224" t="s">
        <v>680</v>
      </c>
      <c r="D391" s="224" t="s">
        <v>169</v>
      </c>
      <c r="E391" s="225" t="s">
        <v>1759</v>
      </c>
      <c r="F391" s="226" t="s">
        <v>1760</v>
      </c>
      <c r="G391" s="227" t="s">
        <v>1436</v>
      </c>
      <c r="H391" s="228">
        <v>0.88200000000000001</v>
      </c>
      <c r="I391" s="229"/>
      <c r="J391" s="230">
        <f>ROUND(I391*H391,2)</f>
        <v>0</v>
      </c>
      <c r="K391" s="226" t="s">
        <v>119</v>
      </c>
      <c r="L391" s="231"/>
      <c r="M391" s="232" t="s">
        <v>19</v>
      </c>
      <c r="N391" s="233" t="s">
        <v>42</v>
      </c>
      <c r="O391" s="84"/>
      <c r="P391" s="213">
        <f>O391*H391</f>
        <v>0</v>
      </c>
      <c r="Q391" s="213">
        <v>0.55000000000000004</v>
      </c>
      <c r="R391" s="213">
        <f>Q391*H391</f>
        <v>0.48510000000000003</v>
      </c>
      <c r="S391" s="213">
        <v>0</v>
      </c>
      <c r="T391" s="21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15" t="s">
        <v>172</v>
      </c>
      <c r="AT391" s="215" t="s">
        <v>169</v>
      </c>
      <c r="AU391" s="215" t="s">
        <v>111</v>
      </c>
      <c r="AY391" s="17" t="s">
        <v>112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7" t="s">
        <v>111</v>
      </c>
      <c r="BK391" s="216">
        <f>ROUND(I391*H391,2)</f>
        <v>0</v>
      </c>
      <c r="BL391" s="17" t="s">
        <v>120</v>
      </c>
      <c r="BM391" s="215" t="s">
        <v>1761</v>
      </c>
    </row>
    <row r="392" s="2" customFormat="1">
      <c r="A392" s="38"/>
      <c r="B392" s="39"/>
      <c r="C392" s="40"/>
      <c r="D392" s="217" t="s">
        <v>122</v>
      </c>
      <c r="E392" s="40"/>
      <c r="F392" s="218" t="s">
        <v>1760</v>
      </c>
      <c r="G392" s="40"/>
      <c r="H392" s="40"/>
      <c r="I392" s="219"/>
      <c r="J392" s="40"/>
      <c r="K392" s="40"/>
      <c r="L392" s="44"/>
      <c r="M392" s="220"/>
      <c r="N392" s="221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122</v>
      </c>
      <c r="AU392" s="17" t="s">
        <v>111</v>
      </c>
    </row>
    <row r="393" s="13" customFormat="1">
      <c r="A393" s="13"/>
      <c r="B393" s="238"/>
      <c r="C393" s="239"/>
      <c r="D393" s="217" t="s">
        <v>218</v>
      </c>
      <c r="E393" s="239"/>
      <c r="F393" s="240" t="s">
        <v>1762</v>
      </c>
      <c r="G393" s="239"/>
      <c r="H393" s="241">
        <v>0.88200000000000001</v>
      </c>
      <c r="I393" s="242"/>
      <c r="J393" s="239"/>
      <c r="K393" s="239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218</v>
      </c>
      <c r="AU393" s="247" t="s">
        <v>111</v>
      </c>
      <c r="AV393" s="13" t="s">
        <v>111</v>
      </c>
      <c r="AW393" s="13" t="s">
        <v>4</v>
      </c>
      <c r="AX393" s="13" t="s">
        <v>78</v>
      </c>
      <c r="AY393" s="247" t="s">
        <v>112</v>
      </c>
    </row>
    <row r="394" s="2" customFormat="1" ht="16.5" customHeight="1">
      <c r="A394" s="38"/>
      <c r="B394" s="39"/>
      <c r="C394" s="204" t="s">
        <v>685</v>
      </c>
      <c r="D394" s="204" t="s">
        <v>115</v>
      </c>
      <c r="E394" s="205" t="s">
        <v>1763</v>
      </c>
      <c r="F394" s="206" t="s">
        <v>1764</v>
      </c>
      <c r="G394" s="207" t="s">
        <v>229</v>
      </c>
      <c r="H394" s="208">
        <v>27.550000000000001</v>
      </c>
      <c r="I394" s="209"/>
      <c r="J394" s="210">
        <f>ROUND(I394*H394,2)</f>
        <v>0</v>
      </c>
      <c r="K394" s="206" t="s">
        <v>119</v>
      </c>
      <c r="L394" s="44"/>
      <c r="M394" s="211" t="s">
        <v>19</v>
      </c>
      <c r="N394" s="212" t="s">
        <v>42</v>
      </c>
      <c r="O394" s="84"/>
      <c r="P394" s="213">
        <f>O394*H394</f>
        <v>0</v>
      </c>
      <c r="Q394" s="213">
        <v>0</v>
      </c>
      <c r="R394" s="213">
        <f>Q394*H394</f>
        <v>0</v>
      </c>
      <c r="S394" s="213">
        <v>0.014</v>
      </c>
      <c r="T394" s="214">
        <f>S394*H394</f>
        <v>0.38570000000000004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120</v>
      </c>
      <c r="AT394" s="215" t="s">
        <v>115</v>
      </c>
      <c r="AU394" s="215" t="s">
        <v>111</v>
      </c>
      <c r="AY394" s="17" t="s">
        <v>112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111</v>
      </c>
      <c r="BK394" s="216">
        <f>ROUND(I394*H394,2)</f>
        <v>0</v>
      </c>
      <c r="BL394" s="17" t="s">
        <v>120</v>
      </c>
      <c r="BM394" s="215" t="s">
        <v>1765</v>
      </c>
    </row>
    <row r="395" s="2" customFormat="1">
      <c r="A395" s="38"/>
      <c r="B395" s="39"/>
      <c r="C395" s="40"/>
      <c r="D395" s="217" t="s">
        <v>122</v>
      </c>
      <c r="E395" s="40"/>
      <c r="F395" s="218" t="s">
        <v>1766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122</v>
      </c>
      <c r="AU395" s="17" t="s">
        <v>111</v>
      </c>
    </row>
    <row r="396" s="2" customFormat="1">
      <c r="A396" s="38"/>
      <c r="B396" s="39"/>
      <c r="C396" s="40"/>
      <c r="D396" s="222" t="s">
        <v>124</v>
      </c>
      <c r="E396" s="40"/>
      <c r="F396" s="223" t="s">
        <v>1767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124</v>
      </c>
      <c r="AU396" s="17" t="s">
        <v>111</v>
      </c>
    </row>
    <row r="397" s="2" customFormat="1" ht="16.5" customHeight="1">
      <c r="A397" s="38"/>
      <c r="B397" s="39"/>
      <c r="C397" s="204" t="s">
        <v>689</v>
      </c>
      <c r="D397" s="204" t="s">
        <v>115</v>
      </c>
      <c r="E397" s="205" t="s">
        <v>1768</v>
      </c>
      <c r="F397" s="206" t="s">
        <v>1769</v>
      </c>
      <c r="G397" s="207" t="s">
        <v>252</v>
      </c>
      <c r="H397" s="208">
        <v>21</v>
      </c>
      <c r="I397" s="209"/>
      <c r="J397" s="210">
        <f>ROUND(I397*H397,2)</f>
        <v>0</v>
      </c>
      <c r="K397" s="206" t="s">
        <v>119</v>
      </c>
      <c r="L397" s="44"/>
      <c r="M397" s="211" t="s">
        <v>19</v>
      </c>
      <c r="N397" s="212" t="s">
        <v>42</v>
      </c>
      <c r="O397" s="84"/>
      <c r="P397" s="213">
        <f>O397*H397</f>
        <v>0</v>
      </c>
      <c r="Q397" s="213">
        <v>0</v>
      </c>
      <c r="R397" s="213">
        <f>Q397*H397</f>
        <v>0</v>
      </c>
      <c r="S397" s="213">
        <v>0</v>
      </c>
      <c r="T397" s="214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15" t="s">
        <v>120</v>
      </c>
      <c r="AT397" s="215" t="s">
        <v>115</v>
      </c>
      <c r="AU397" s="215" t="s">
        <v>111</v>
      </c>
      <c r="AY397" s="17" t="s">
        <v>112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17" t="s">
        <v>111</v>
      </c>
      <c r="BK397" s="216">
        <f>ROUND(I397*H397,2)</f>
        <v>0</v>
      </c>
      <c r="BL397" s="17" t="s">
        <v>120</v>
      </c>
      <c r="BM397" s="215" t="s">
        <v>1770</v>
      </c>
    </row>
    <row r="398" s="2" customFormat="1">
      <c r="A398" s="38"/>
      <c r="B398" s="39"/>
      <c r="C398" s="40"/>
      <c r="D398" s="217" t="s">
        <v>122</v>
      </c>
      <c r="E398" s="40"/>
      <c r="F398" s="218" t="s">
        <v>1771</v>
      </c>
      <c r="G398" s="40"/>
      <c r="H398" s="40"/>
      <c r="I398" s="219"/>
      <c r="J398" s="40"/>
      <c r="K398" s="40"/>
      <c r="L398" s="44"/>
      <c r="M398" s="220"/>
      <c r="N398" s="221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122</v>
      </c>
      <c r="AU398" s="17" t="s">
        <v>111</v>
      </c>
    </row>
    <row r="399" s="2" customFormat="1">
      <c r="A399" s="38"/>
      <c r="B399" s="39"/>
      <c r="C399" s="40"/>
      <c r="D399" s="222" t="s">
        <v>124</v>
      </c>
      <c r="E399" s="40"/>
      <c r="F399" s="223" t="s">
        <v>1772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124</v>
      </c>
      <c r="AU399" s="17" t="s">
        <v>111</v>
      </c>
    </row>
    <row r="400" s="13" customFormat="1">
      <c r="A400" s="13"/>
      <c r="B400" s="238"/>
      <c r="C400" s="239"/>
      <c r="D400" s="217" t="s">
        <v>218</v>
      </c>
      <c r="E400" s="248" t="s">
        <v>19</v>
      </c>
      <c r="F400" s="240" t="s">
        <v>1773</v>
      </c>
      <c r="G400" s="239"/>
      <c r="H400" s="241">
        <v>21</v>
      </c>
      <c r="I400" s="242"/>
      <c r="J400" s="239"/>
      <c r="K400" s="239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218</v>
      </c>
      <c r="AU400" s="247" t="s">
        <v>111</v>
      </c>
      <c r="AV400" s="13" t="s">
        <v>111</v>
      </c>
      <c r="AW400" s="13" t="s">
        <v>32</v>
      </c>
      <c r="AX400" s="13" t="s">
        <v>78</v>
      </c>
      <c r="AY400" s="247" t="s">
        <v>112</v>
      </c>
    </row>
    <row r="401" s="2" customFormat="1" ht="16.5" customHeight="1">
      <c r="A401" s="38"/>
      <c r="B401" s="39"/>
      <c r="C401" s="224" t="s">
        <v>696</v>
      </c>
      <c r="D401" s="224" t="s">
        <v>169</v>
      </c>
      <c r="E401" s="225" t="s">
        <v>1774</v>
      </c>
      <c r="F401" s="226" t="s">
        <v>1775</v>
      </c>
      <c r="G401" s="227" t="s">
        <v>1436</v>
      </c>
      <c r="H401" s="228">
        <v>0.13400000000000001</v>
      </c>
      <c r="I401" s="229"/>
      <c r="J401" s="230">
        <f>ROUND(I401*H401,2)</f>
        <v>0</v>
      </c>
      <c r="K401" s="226" t="s">
        <v>119</v>
      </c>
      <c r="L401" s="231"/>
      <c r="M401" s="232" t="s">
        <v>19</v>
      </c>
      <c r="N401" s="233" t="s">
        <v>42</v>
      </c>
      <c r="O401" s="84"/>
      <c r="P401" s="213">
        <f>O401*H401</f>
        <v>0</v>
      </c>
      <c r="Q401" s="213">
        <v>0.55000000000000004</v>
      </c>
      <c r="R401" s="213">
        <f>Q401*H401</f>
        <v>0.073700000000000016</v>
      </c>
      <c r="S401" s="213">
        <v>0</v>
      </c>
      <c r="T401" s="21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5" t="s">
        <v>172</v>
      </c>
      <c r="AT401" s="215" t="s">
        <v>169</v>
      </c>
      <c r="AU401" s="215" t="s">
        <v>111</v>
      </c>
      <c r="AY401" s="17" t="s">
        <v>112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7" t="s">
        <v>111</v>
      </c>
      <c r="BK401" s="216">
        <f>ROUND(I401*H401,2)</f>
        <v>0</v>
      </c>
      <c r="BL401" s="17" t="s">
        <v>120</v>
      </c>
      <c r="BM401" s="215" t="s">
        <v>1776</v>
      </c>
    </row>
    <row r="402" s="2" customFormat="1">
      <c r="A402" s="38"/>
      <c r="B402" s="39"/>
      <c r="C402" s="40"/>
      <c r="D402" s="217" t="s">
        <v>122</v>
      </c>
      <c r="E402" s="40"/>
      <c r="F402" s="218" t="s">
        <v>1775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122</v>
      </c>
      <c r="AU402" s="17" t="s">
        <v>111</v>
      </c>
    </row>
    <row r="403" s="13" customFormat="1">
      <c r="A403" s="13"/>
      <c r="B403" s="238"/>
      <c r="C403" s="239"/>
      <c r="D403" s="217" t="s">
        <v>218</v>
      </c>
      <c r="E403" s="239"/>
      <c r="F403" s="240" t="s">
        <v>1777</v>
      </c>
      <c r="G403" s="239"/>
      <c r="H403" s="241">
        <v>0.13400000000000001</v>
      </c>
      <c r="I403" s="242"/>
      <c r="J403" s="239"/>
      <c r="K403" s="239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218</v>
      </c>
      <c r="AU403" s="247" t="s">
        <v>111</v>
      </c>
      <c r="AV403" s="13" t="s">
        <v>111</v>
      </c>
      <c r="AW403" s="13" t="s">
        <v>4</v>
      </c>
      <c r="AX403" s="13" t="s">
        <v>78</v>
      </c>
      <c r="AY403" s="247" t="s">
        <v>112</v>
      </c>
    </row>
    <row r="404" s="2" customFormat="1" ht="16.5" customHeight="1">
      <c r="A404" s="38"/>
      <c r="B404" s="39"/>
      <c r="C404" s="204" t="s">
        <v>701</v>
      </c>
      <c r="D404" s="204" t="s">
        <v>115</v>
      </c>
      <c r="E404" s="205" t="s">
        <v>1778</v>
      </c>
      <c r="F404" s="206" t="s">
        <v>1779</v>
      </c>
      <c r="G404" s="207" t="s">
        <v>204</v>
      </c>
      <c r="H404" s="208">
        <v>0.88</v>
      </c>
      <c r="I404" s="209"/>
      <c r="J404" s="210">
        <f>ROUND(I404*H404,2)</f>
        <v>0</v>
      </c>
      <c r="K404" s="206" t="s">
        <v>119</v>
      </c>
      <c r="L404" s="44"/>
      <c r="M404" s="211" t="s">
        <v>19</v>
      </c>
      <c r="N404" s="212" t="s">
        <v>42</v>
      </c>
      <c r="O404" s="84"/>
      <c r="P404" s="213">
        <f>O404*H404</f>
        <v>0</v>
      </c>
      <c r="Q404" s="213">
        <v>0</v>
      </c>
      <c r="R404" s="213">
        <f>Q404*H404</f>
        <v>0</v>
      </c>
      <c r="S404" s="213">
        <v>0</v>
      </c>
      <c r="T404" s="21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15" t="s">
        <v>120</v>
      </c>
      <c r="AT404" s="215" t="s">
        <v>115</v>
      </c>
      <c r="AU404" s="215" t="s">
        <v>111</v>
      </c>
      <c r="AY404" s="17" t="s">
        <v>112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7" t="s">
        <v>111</v>
      </c>
      <c r="BK404" s="216">
        <f>ROUND(I404*H404,2)</f>
        <v>0</v>
      </c>
      <c r="BL404" s="17" t="s">
        <v>120</v>
      </c>
      <c r="BM404" s="215" t="s">
        <v>1780</v>
      </c>
    </row>
    <row r="405" s="2" customFormat="1">
      <c r="A405" s="38"/>
      <c r="B405" s="39"/>
      <c r="C405" s="40"/>
      <c r="D405" s="217" t="s">
        <v>122</v>
      </c>
      <c r="E405" s="40"/>
      <c r="F405" s="218" t="s">
        <v>1781</v>
      </c>
      <c r="G405" s="40"/>
      <c r="H405" s="40"/>
      <c r="I405" s="219"/>
      <c r="J405" s="40"/>
      <c r="K405" s="40"/>
      <c r="L405" s="44"/>
      <c r="M405" s="220"/>
      <c r="N405" s="221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122</v>
      </c>
      <c r="AU405" s="17" t="s">
        <v>111</v>
      </c>
    </row>
    <row r="406" s="2" customFormat="1">
      <c r="A406" s="38"/>
      <c r="B406" s="39"/>
      <c r="C406" s="40"/>
      <c r="D406" s="222" t="s">
        <v>124</v>
      </c>
      <c r="E406" s="40"/>
      <c r="F406" s="223" t="s">
        <v>1782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124</v>
      </c>
      <c r="AU406" s="17" t="s">
        <v>111</v>
      </c>
    </row>
    <row r="407" s="2" customFormat="1" ht="16.5" customHeight="1">
      <c r="A407" s="38"/>
      <c r="B407" s="39"/>
      <c r="C407" s="204" t="s">
        <v>706</v>
      </c>
      <c r="D407" s="204" t="s">
        <v>115</v>
      </c>
      <c r="E407" s="205" t="s">
        <v>1783</v>
      </c>
      <c r="F407" s="206" t="s">
        <v>1784</v>
      </c>
      <c r="G407" s="207" t="s">
        <v>204</v>
      </c>
      <c r="H407" s="208">
        <v>0.88</v>
      </c>
      <c r="I407" s="209"/>
      <c r="J407" s="210">
        <f>ROUND(I407*H407,2)</f>
        <v>0</v>
      </c>
      <c r="K407" s="206" t="s">
        <v>119</v>
      </c>
      <c r="L407" s="44"/>
      <c r="M407" s="211" t="s">
        <v>19</v>
      </c>
      <c r="N407" s="212" t="s">
        <v>42</v>
      </c>
      <c r="O407" s="84"/>
      <c r="P407" s="213">
        <f>O407*H407</f>
        <v>0</v>
      </c>
      <c r="Q407" s="213">
        <v>0</v>
      </c>
      <c r="R407" s="213">
        <f>Q407*H407</f>
        <v>0</v>
      </c>
      <c r="S407" s="213">
        <v>0</v>
      </c>
      <c r="T407" s="21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5" t="s">
        <v>120</v>
      </c>
      <c r="AT407" s="215" t="s">
        <v>115</v>
      </c>
      <c r="AU407" s="215" t="s">
        <v>111</v>
      </c>
      <c r="AY407" s="17" t="s">
        <v>112</v>
      </c>
      <c r="BE407" s="216">
        <f>IF(N407="základní",J407,0)</f>
        <v>0</v>
      </c>
      <c r="BF407" s="216">
        <f>IF(N407="snížená",J407,0)</f>
        <v>0</v>
      </c>
      <c r="BG407" s="216">
        <f>IF(N407="zákl. přenesená",J407,0)</f>
        <v>0</v>
      </c>
      <c r="BH407" s="216">
        <f>IF(N407="sníž. přenesená",J407,0)</f>
        <v>0</v>
      </c>
      <c r="BI407" s="216">
        <f>IF(N407="nulová",J407,0)</f>
        <v>0</v>
      </c>
      <c r="BJ407" s="17" t="s">
        <v>111</v>
      </c>
      <c r="BK407" s="216">
        <f>ROUND(I407*H407,2)</f>
        <v>0</v>
      </c>
      <c r="BL407" s="17" t="s">
        <v>120</v>
      </c>
      <c r="BM407" s="215" t="s">
        <v>1785</v>
      </c>
    </row>
    <row r="408" s="2" customFormat="1">
      <c r="A408" s="38"/>
      <c r="B408" s="39"/>
      <c r="C408" s="40"/>
      <c r="D408" s="217" t="s">
        <v>122</v>
      </c>
      <c r="E408" s="40"/>
      <c r="F408" s="218" t="s">
        <v>1786</v>
      </c>
      <c r="G408" s="40"/>
      <c r="H408" s="40"/>
      <c r="I408" s="219"/>
      <c r="J408" s="40"/>
      <c r="K408" s="40"/>
      <c r="L408" s="44"/>
      <c r="M408" s="220"/>
      <c r="N408" s="221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122</v>
      </c>
      <c r="AU408" s="17" t="s">
        <v>111</v>
      </c>
    </row>
    <row r="409" s="2" customFormat="1">
      <c r="A409" s="38"/>
      <c r="B409" s="39"/>
      <c r="C409" s="40"/>
      <c r="D409" s="222" t="s">
        <v>124</v>
      </c>
      <c r="E409" s="40"/>
      <c r="F409" s="223" t="s">
        <v>1787</v>
      </c>
      <c r="G409" s="40"/>
      <c r="H409" s="40"/>
      <c r="I409" s="219"/>
      <c r="J409" s="40"/>
      <c r="K409" s="40"/>
      <c r="L409" s="44"/>
      <c r="M409" s="220"/>
      <c r="N409" s="221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124</v>
      </c>
      <c r="AU409" s="17" t="s">
        <v>111</v>
      </c>
    </row>
    <row r="410" s="12" customFormat="1" ht="22.8" customHeight="1">
      <c r="A410" s="12"/>
      <c r="B410" s="188"/>
      <c r="C410" s="189"/>
      <c r="D410" s="190" t="s">
        <v>69</v>
      </c>
      <c r="E410" s="202" t="s">
        <v>1788</v>
      </c>
      <c r="F410" s="202" t="s">
        <v>1789</v>
      </c>
      <c r="G410" s="189"/>
      <c r="H410" s="189"/>
      <c r="I410" s="192"/>
      <c r="J410" s="203">
        <f>BK410</f>
        <v>0</v>
      </c>
      <c r="K410" s="189"/>
      <c r="L410" s="194"/>
      <c r="M410" s="195"/>
      <c r="N410" s="196"/>
      <c r="O410" s="196"/>
      <c r="P410" s="197">
        <f>SUM(P411:P428)</f>
        <v>0</v>
      </c>
      <c r="Q410" s="196"/>
      <c r="R410" s="197">
        <f>SUM(R411:R428)</f>
        <v>0.39349116000000006</v>
      </c>
      <c r="S410" s="196"/>
      <c r="T410" s="198">
        <f>SUM(T411:T428)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99" t="s">
        <v>111</v>
      </c>
      <c r="AT410" s="200" t="s">
        <v>69</v>
      </c>
      <c r="AU410" s="200" t="s">
        <v>78</v>
      </c>
      <c r="AY410" s="199" t="s">
        <v>112</v>
      </c>
      <c r="BK410" s="201">
        <f>SUM(BK411:BK428)</f>
        <v>0</v>
      </c>
    </row>
    <row r="411" s="2" customFormat="1" ht="16.5" customHeight="1">
      <c r="A411" s="38"/>
      <c r="B411" s="39"/>
      <c r="C411" s="204" t="s">
        <v>713</v>
      </c>
      <c r="D411" s="204" t="s">
        <v>115</v>
      </c>
      <c r="E411" s="205" t="s">
        <v>1790</v>
      </c>
      <c r="F411" s="206" t="s">
        <v>1791</v>
      </c>
      <c r="G411" s="207" t="s">
        <v>229</v>
      </c>
      <c r="H411" s="208">
        <v>5.9480000000000004</v>
      </c>
      <c r="I411" s="209"/>
      <c r="J411" s="210">
        <f>ROUND(I411*H411,2)</f>
        <v>0</v>
      </c>
      <c r="K411" s="206" t="s">
        <v>119</v>
      </c>
      <c r="L411" s="44"/>
      <c r="M411" s="211" t="s">
        <v>19</v>
      </c>
      <c r="N411" s="212" t="s">
        <v>42</v>
      </c>
      <c r="O411" s="84"/>
      <c r="P411" s="213">
        <f>O411*H411</f>
        <v>0</v>
      </c>
      <c r="Q411" s="213">
        <v>0.025510000000000001</v>
      </c>
      <c r="R411" s="213">
        <f>Q411*H411</f>
        <v>0.15173348000000003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120</v>
      </c>
      <c r="AT411" s="215" t="s">
        <v>115</v>
      </c>
      <c r="AU411" s="215" t="s">
        <v>111</v>
      </c>
      <c r="AY411" s="17" t="s">
        <v>112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111</v>
      </c>
      <c r="BK411" s="216">
        <f>ROUND(I411*H411,2)</f>
        <v>0</v>
      </c>
      <c r="BL411" s="17" t="s">
        <v>120</v>
      </c>
      <c r="BM411" s="215" t="s">
        <v>1792</v>
      </c>
    </row>
    <row r="412" s="2" customFormat="1">
      <c r="A412" s="38"/>
      <c r="B412" s="39"/>
      <c r="C412" s="40"/>
      <c r="D412" s="217" t="s">
        <v>122</v>
      </c>
      <c r="E412" s="40"/>
      <c r="F412" s="218" t="s">
        <v>1793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122</v>
      </c>
      <c r="AU412" s="17" t="s">
        <v>111</v>
      </c>
    </row>
    <row r="413" s="2" customFormat="1">
      <c r="A413" s="38"/>
      <c r="B413" s="39"/>
      <c r="C413" s="40"/>
      <c r="D413" s="222" t="s">
        <v>124</v>
      </c>
      <c r="E413" s="40"/>
      <c r="F413" s="223" t="s">
        <v>1794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124</v>
      </c>
      <c r="AU413" s="17" t="s">
        <v>111</v>
      </c>
    </row>
    <row r="414" s="13" customFormat="1">
      <c r="A414" s="13"/>
      <c r="B414" s="238"/>
      <c r="C414" s="239"/>
      <c r="D414" s="217" t="s">
        <v>218</v>
      </c>
      <c r="E414" s="248" t="s">
        <v>19</v>
      </c>
      <c r="F414" s="240" t="s">
        <v>1795</v>
      </c>
      <c r="G414" s="239"/>
      <c r="H414" s="241">
        <v>5.9480000000000004</v>
      </c>
      <c r="I414" s="242"/>
      <c r="J414" s="239"/>
      <c r="K414" s="239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218</v>
      </c>
      <c r="AU414" s="247" t="s">
        <v>111</v>
      </c>
      <c r="AV414" s="13" t="s">
        <v>111</v>
      </c>
      <c r="AW414" s="13" t="s">
        <v>32</v>
      </c>
      <c r="AX414" s="13" t="s">
        <v>78</v>
      </c>
      <c r="AY414" s="247" t="s">
        <v>112</v>
      </c>
    </row>
    <row r="415" s="2" customFormat="1" ht="16.5" customHeight="1">
      <c r="A415" s="38"/>
      <c r="B415" s="39"/>
      <c r="C415" s="204" t="s">
        <v>717</v>
      </c>
      <c r="D415" s="204" t="s">
        <v>115</v>
      </c>
      <c r="E415" s="205" t="s">
        <v>1796</v>
      </c>
      <c r="F415" s="206" t="s">
        <v>1797</v>
      </c>
      <c r="G415" s="207" t="s">
        <v>229</v>
      </c>
      <c r="H415" s="208">
        <v>5.9480000000000004</v>
      </c>
      <c r="I415" s="209"/>
      <c r="J415" s="210">
        <f>ROUND(I415*H415,2)</f>
        <v>0</v>
      </c>
      <c r="K415" s="206" t="s">
        <v>119</v>
      </c>
      <c r="L415" s="44"/>
      <c r="M415" s="211" t="s">
        <v>19</v>
      </c>
      <c r="N415" s="212" t="s">
        <v>42</v>
      </c>
      <c r="O415" s="84"/>
      <c r="P415" s="213">
        <f>O415*H415</f>
        <v>0</v>
      </c>
      <c r="Q415" s="213">
        <v>0.028660000000000001</v>
      </c>
      <c r="R415" s="213">
        <f>Q415*H415</f>
        <v>0.17046968000000001</v>
      </c>
      <c r="S415" s="213">
        <v>0</v>
      </c>
      <c r="T415" s="21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15" t="s">
        <v>120</v>
      </c>
      <c r="AT415" s="215" t="s">
        <v>115</v>
      </c>
      <c r="AU415" s="215" t="s">
        <v>111</v>
      </c>
      <c r="AY415" s="17" t="s">
        <v>112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7" t="s">
        <v>111</v>
      </c>
      <c r="BK415" s="216">
        <f>ROUND(I415*H415,2)</f>
        <v>0</v>
      </c>
      <c r="BL415" s="17" t="s">
        <v>120</v>
      </c>
      <c r="BM415" s="215" t="s">
        <v>1798</v>
      </c>
    </row>
    <row r="416" s="2" customFormat="1">
      <c r="A416" s="38"/>
      <c r="B416" s="39"/>
      <c r="C416" s="40"/>
      <c r="D416" s="217" t="s">
        <v>122</v>
      </c>
      <c r="E416" s="40"/>
      <c r="F416" s="218" t="s">
        <v>1799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122</v>
      </c>
      <c r="AU416" s="17" t="s">
        <v>111</v>
      </c>
    </row>
    <row r="417" s="2" customFormat="1">
      <c r="A417" s="38"/>
      <c r="B417" s="39"/>
      <c r="C417" s="40"/>
      <c r="D417" s="222" t="s">
        <v>124</v>
      </c>
      <c r="E417" s="40"/>
      <c r="F417" s="223" t="s">
        <v>1800</v>
      </c>
      <c r="G417" s="40"/>
      <c r="H417" s="40"/>
      <c r="I417" s="219"/>
      <c r="J417" s="40"/>
      <c r="K417" s="40"/>
      <c r="L417" s="44"/>
      <c r="M417" s="220"/>
      <c r="N417" s="221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124</v>
      </c>
      <c r="AU417" s="17" t="s">
        <v>111</v>
      </c>
    </row>
    <row r="418" s="13" customFormat="1">
      <c r="A418" s="13"/>
      <c r="B418" s="238"/>
      <c r="C418" s="239"/>
      <c r="D418" s="217" t="s">
        <v>218</v>
      </c>
      <c r="E418" s="248" t="s">
        <v>19</v>
      </c>
      <c r="F418" s="240" t="s">
        <v>1795</v>
      </c>
      <c r="G418" s="239"/>
      <c r="H418" s="241">
        <v>5.9480000000000004</v>
      </c>
      <c r="I418" s="242"/>
      <c r="J418" s="239"/>
      <c r="K418" s="239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218</v>
      </c>
      <c r="AU418" s="247" t="s">
        <v>111</v>
      </c>
      <c r="AV418" s="13" t="s">
        <v>111</v>
      </c>
      <c r="AW418" s="13" t="s">
        <v>32</v>
      </c>
      <c r="AX418" s="13" t="s">
        <v>78</v>
      </c>
      <c r="AY418" s="247" t="s">
        <v>112</v>
      </c>
    </row>
    <row r="419" s="2" customFormat="1" ht="24.15" customHeight="1">
      <c r="A419" s="38"/>
      <c r="B419" s="39"/>
      <c r="C419" s="204" t="s">
        <v>724</v>
      </c>
      <c r="D419" s="204" t="s">
        <v>115</v>
      </c>
      <c r="E419" s="205" t="s">
        <v>1801</v>
      </c>
      <c r="F419" s="206" t="s">
        <v>1802</v>
      </c>
      <c r="G419" s="207" t="s">
        <v>229</v>
      </c>
      <c r="H419" s="208">
        <v>1.8999999999999999</v>
      </c>
      <c r="I419" s="209"/>
      <c r="J419" s="210">
        <f>ROUND(I419*H419,2)</f>
        <v>0</v>
      </c>
      <c r="K419" s="206" t="s">
        <v>119</v>
      </c>
      <c r="L419" s="44"/>
      <c r="M419" s="211" t="s">
        <v>19</v>
      </c>
      <c r="N419" s="212" t="s">
        <v>42</v>
      </c>
      <c r="O419" s="84"/>
      <c r="P419" s="213">
        <f>O419*H419</f>
        <v>0</v>
      </c>
      <c r="Q419" s="213">
        <v>0.037519999999999998</v>
      </c>
      <c r="R419" s="213">
        <f>Q419*H419</f>
        <v>0.07128799999999999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120</v>
      </c>
      <c r="AT419" s="215" t="s">
        <v>115</v>
      </c>
      <c r="AU419" s="215" t="s">
        <v>111</v>
      </c>
      <c r="AY419" s="17" t="s">
        <v>112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111</v>
      </c>
      <c r="BK419" s="216">
        <f>ROUND(I419*H419,2)</f>
        <v>0</v>
      </c>
      <c r="BL419" s="17" t="s">
        <v>120</v>
      </c>
      <c r="BM419" s="215" t="s">
        <v>1803</v>
      </c>
    </row>
    <row r="420" s="2" customFormat="1">
      <c r="A420" s="38"/>
      <c r="B420" s="39"/>
      <c r="C420" s="40"/>
      <c r="D420" s="217" t="s">
        <v>122</v>
      </c>
      <c r="E420" s="40"/>
      <c r="F420" s="218" t="s">
        <v>1804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122</v>
      </c>
      <c r="AU420" s="17" t="s">
        <v>111</v>
      </c>
    </row>
    <row r="421" s="2" customFormat="1">
      <c r="A421" s="38"/>
      <c r="B421" s="39"/>
      <c r="C421" s="40"/>
      <c r="D421" s="222" t="s">
        <v>124</v>
      </c>
      <c r="E421" s="40"/>
      <c r="F421" s="223" t="s">
        <v>1805</v>
      </c>
      <c r="G421" s="40"/>
      <c r="H421" s="40"/>
      <c r="I421" s="219"/>
      <c r="J421" s="40"/>
      <c r="K421" s="40"/>
      <c r="L421" s="44"/>
      <c r="M421" s="220"/>
      <c r="N421" s="221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124</v>
      </c>
      <c r="AU421" s="17" t="s">
        <v>111</v>
      </c>
    </row>
    <row r="422" s="13" customFormat="1">
      <c r="A422" s="13"/>
      <c r="B422" s="238"/>
      <c r="C422" s="239"/>
      <c r="D422" s="217" t="s">
        <v>218</v>
      </c>
      <c r="E422" s="248" t="s">
        <v>19</v>
      </c>
      <c r="F422" s="240" t="s">
        <v>1806</v>
      </c>
      <c r="G422" s="239"/>
      <c r="H422" s="241">
        <v>1.8999999999999999</v>
      </c>
      <c r="I422" s="242"/>
      <c r="J422" s="239"/>
      <c r="K422" s="239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218</v>
      </c>
      <c r="AU422" s="247" t="s">
        <v>111</v>
      </c>
      <c r="AV422" s="13" t="s">
        <v>111</v>
      </c>
      <c r="AW422" s="13" t="s">
        <v>32</v>
      </c>
      <c r="AX422" s="13" t="s">
        <v>78</v>
      </c>
      <c r="AY422" s="247" t="s">
        <v>112</v>
      </c>
    </row>
    <row r="423" s="2" customFormat="1" ht="16.5" customHeight="1">
      <c r="A423" s="38"/>
      <c r="B423" s="39"/>
      <c r="C423" s="204" t="s">
        <v>729</v>
      </c>
      <c r="D423" s="204" t="s">
        <v>115</v>
      </c>
      <c r="E423" s="205" t="s">
        <v>1807</v>
      </c>
      <c r="F423" s="206" t="s">
        <v>1808</v>
      </c>
      <c r="G423" s="207" t="s">
        <v>204</v>
      </c>
      <c r="H423" s="208">
        <v>0.39300000000000002</v>
      </c>
      <c r="I423" s="209"/>
      <c r="J423" s="210">
        <f>ROUND(I423*H423,2)</f>
        <v>0</v>
      </c>
      <c r="K423" s="206" t="s">
        <v>119</v>
      </c>
      <c r="L423" s="44"/>
      <c r="M423" s="211" t="s">
        <v>19</v>
      </c>
      <c r="N423" s="212" t="s">
        <v>42</v>
      </c>
      <c r="O423" s="84"/>
      <c r="P423" s="213">
        <f>O423*H423</f>
        <v>0</v>
      </c>
      <c r="Q423" s="213">
        <v>0</v>
      </c>
      <c r="R423" s="213">
        <f>Q423*H423</f>
        <v>0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120</v>
      </c>
      <c r="AT423" s="215" t="s">
        <v>115</v>
      </c>
      <c r="AU423" s="215" t="s">
        <v>111</v>
      </c>
      <c r="AY423" s="17" t="s">
        <v>112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111</v>
      </c>
      <c r="BK423" s="216">
        <f>ROUND(I423*H423,2)</f>
        <v>0</v>
      </c>
      <c r="BL423" s="17" t="s">
        <v>120</v>
      </c>
      <c r="BM423" s="215" t="s">
        <v>1809</v>
      </c>
    </row>
    <row r="424" s="2" customFormat="1">
      <c r="A424" s="38"/>
      <c r="B424" s="39"/>
      <c r="C424" s="40"/>
      <c r="D424" s="217" t="s">
        <v>122</v>
      </c>
      <c r="E424" s="40"/>
      <c r="F424" s="218" t="s">
        <v>1810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122</v>
      </c>
      <c r="AU424" s="17" t="s">
        <v>111</v>
      </c>
    </row>
    <row r="425" s="2" customFormat="1">
      <c r="A425" s="38"/>
      <c r="B425" s="39"/>
      <c r="C425" s="40"/>
      <c r="D425" s="222" t="s">
        <v>124</v>
      </c>
      <c r="E425" s="40"/>
      <c r="F425" s="223" t="s">
        <v>1811</v>
      </c>
      <c r="G425" s="40"/>
      <c r="H425" s="40"/>
      <c r="I425" s="219"/>
      <c r="J425" s="40"/>
      <c r="K425" s="40"/>
      <c r="L425" s="44"/>
      <c r="M425" s="220"/>
      <c r="N425" s="221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124</v>
      </c>
      <c r="AU425" s="17" t="s">
        <v>111</v>
      </c>
    </row>
    <row r="426" s="2" customFormat="1" ht="16.5" customHeight="1">
      <c r="A426" s="38"/>
      <c r="B426" s="39"/>
      <c r="C426" s="204" t="s">
        <v>734</v>
      </c>
      <c r="D426" s="204" t="s">
        <v>115</v>
      </c>
      <c r="E426" s="205" t="s">
        <v>1812</v>
      </c>
      <c r="F426" s="206" t="s">
        <v>1813</v>
      </c>
      <c r="G426" s="207" t="s">
        <v>204</v>
      </c>
      <c r="H426" s="208">
        <v>0.39300000000000002</v>
      </c>
      <c r="I426" s="209"/>
      <c r="J426" s="210">
        <f>ROUND(I426*H426,2)</f>
        <v>0</v>
      </c>
      <c r="K426" s="206" t="s">
        <v>119</v>
      </c>
      <c r="L426" s="44"/>
      <c r="M426" s="211" t="s">
        <v>19</v>
      </c>
      <c r="N426" s="212" t="s">
        <v>42</v>
      </c>
      <c r="O426" s="84"/>
      <c r="P426" s="213">
        <f>O426*H426</f>
        <v>0</v>
      </c>
      <c r="Q426" s="213">
        <v>0</v>
      </c>
      <c r="R426" s="213">
        <f>Q426*H426</f>
        <v>0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120</v>
      </c>
      <c r="AT426" s="215" t="s">
        <v>115</v>
      </c>
      <c r="AU426" s="215" t="s">
        <v>111</v>
      </c>
      <c r="AY426" s="17" t="s">
        <v>112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111</v>
      </c>
      <c r="BK426" s="216">
        <f>ROUND(I426*H426,2)</f>
        <v>0</v>
      </c>
      <c r="BL426" s="17" t="s">
        <v>120</v>
      </c>
      <c r="BM426" s="215" t="s">
        <v>1814</v>
      </c>
    </row>
    <row r="427" s="2" customFormat="1">
      <c r="A427" s="38"/>
      <c r="B427" s="39"/>
      <c r="C427" s="40"/>
      <c r="D427" s="217" t="s">
        <v>122</v>
      </c>
      <c r="E427" s="40"/>
      <c r="F427" s="218" t="s">
        <v>1815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122</v>
      </c>
      <c r="AU427" s="17" t="s">
        <v>111</v>
      </c>
    </row>
    <row r="428" s="2" customFormat="1">
      <c r="A428" s="38"/>
      <c r="B428" s="39"/>
      <c r="C428" s="40"/>
      <c r="D428" s="222" t="s">
        <v>124</v>
      </c>
      <c r="E428" s="40"/>
      <c r="F428" s="223" t="s">
        <v>1816</v>
      </c>
      <c r="G428" s="40"/>
      <c r="H428" s="40"/>
      <c r="I428" s="219"/>
      <c r="J428" s="40"/>
      <c r="K428" s="40"/>
      <c r="L428" s="44"/>
      <c r="M428" s="220"/>
      <c r="N428" s="221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124</v>
      </c>
      <c r="AU428" s="17" t="s">
        <v>111</v>
      </c>
    </row>
    <row r="429" s="12" customFormat="1" ht="22.8" customHeight="1">
      <c r="A429" s="12"/>
      <c r="B429" s="188"/>
      <c r="C429" s="189"/>
      <c r="D429" s="190" t="s">
        <v>69</v>
      </c>
      <c r="E429" s="202" t="s">
        <v>1817</v>
      </c>
      <c r="F429" s="202" t="s">
        <v>1818</v>
      </c>
      <c r="G429" s="189"/>
      <c r="H429" s="189"/>
      <c r="I429" s="192"/>
      <c r="J429" s="203">
        <f>BK429</f>
        <v>0</v>
      </c>
      <c r="K429" s="189"/>
      <c r="L429" s="194"/>
      <c r="M429" s="195"/>
      <c r="N429" s="196"/>
      <c r="O429" s="196"/>
      <c r="P429" s="197">
        <f>SUM(P430:P443)</f>
        <v>0</v>
      </c>
      <c r="Q429" s="196"/>
      <c r="R429" s="197">
        <f>SUM(R430:R443)</f>
        <v>0.017094000000000002</v>
      </c>
      <c r="S429" s="196"/>
      <c r="T429" s="198">
        <f>SUM(T430:T443)</f>
        <v>0.012859000000000001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199" t="s">
        <v>111</v>
      </c>
      <c r="AT429" s="200" t="s">
        <v>69</v>
      </c>
      <c r="AU429" s="200" t="s">
        <v>78</v>
      </c>
      <c r="AY429" s="199" t="s">
        <v>112</v>
      </c>
      <c r="BK429" s="201">
        <f>SUM(BK430:BK443)</f>
        <v>0</v>
      </c>
    </row>
    <row r="430" s="2" customFormat="1" ht="16.5" customHeight="1">
      <c r="A430" s="38"/>
      <c r="B430" s="39"/>
      <c r="C430" s="204" t="s">
        <v>740</v>
      </c>
      <c r="D430" s="204" t="s">
        <v>115</v>
      </c>
      <c r="E430" s="205" t="s">
        <v>1819</v>
      </c>
      <c r="F430" s="206" t="s">
        <v>1820</v>
      </c>
      <c r="G430" s="207" t="s">
        <v>252</v>
      </c>
      <c r="H430" s="208">
        <v>7.7000000000000002</v>
      </c>
      <c r="I430" s="209"/>
      <c r="J430" s="210">
        <f>ROUND(I430*H430,2)</f>
        <v>0</v>
      </c>
      <c r="K430" s="206" t="s">
        <v>119</v>
      </c>
      <c r="L430" s="44"/>
      <c r="M430" s="211" t="s">
        <v>19</v>
      </c>
      <c r="N430" s="212" t="s">
        <v>42</v>
      </c>
      <c r="O430" s="84"/>
      <c r="P430" s="213">
        <f>O430*H430</f>
        <v>0</v>
      </c>
      <c r="Q430" s="213">
        <v>0</v>
      </c>
      <c r="R430" s="213">
        <f>Q430*H430</f>
        <v>0</v>
      </c>
      <c r="S430" s="213">
        <v>0.00167</v>
      </c>
      <c r="T430" s="214">
        <f>S430*H430</f>
        <v>0.012859000000000001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120</v>
      </c>
      <c r="AT430" s="215" t="s">
        <v>115</v>
      </c>
      <c r="AU430" s="215" t="s">
        <v>111</v>
      </c>
      <c r="AY430" s="17" t="s">
        <v>112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111</v>
      </c>
      <c r="BK430" s="216">
        <f>ROUND(I430*H430,2)</f>
        <v>0</v>
      </c>
      <c r="BL430" s="17" t="s">
        <v>120</v>
      </c>
      <c r="BM430" s="215" t="s">
        <v>1821</v>
      </c>
    </row>
    <row r="431" s="2" customFormat="1">
      <c r="A431" s="38"/>
      <c r="B431" s="39"/>
      <c r="C431" s="40"/>
      <c r="D431" s="217" t="s">
        <v>122</v>
      </c>
      <c r="E431" s="40"/>
      <c r="F431" s="218" t="s">
        <v>1822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122</v>
      </c>
      <c r="AU431" s="17" t="s">
        <v>111</v>
      </c>
    </row>
    <row r="432" s="2" customFormat="1">
      <c r="A432" s="38"/>
      <c r="B432" s="39"/>
      <c r="C432" s="40"/>
      <c r="D432" s="222" t="s">
        <v>124</v>
      </c>
      <c r="E432" s="40"/>
      <c r="F432" s="223" t="s">
        <v>1823</v>
      </c>
      <c r="G432" s="40"/>
      <c r="H432" s="40"/>
      <c r="I432" s="219"/>
      <c r="J432" s="40"/>
      <c r="K432" s="40"/>
      <c r="L432" s="44"/>
      <c r="M432" s="220"/>
      <c r="N432" s="221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124</v>
      </c>
      <c r="AU432" s="17" t="s">
        <v>111</v>
      </c>
    </row>
    <row r="433" s="13" customFormat="1">
      <c r="A433" s="13"/>
      <c r="B433" s="238"/>
      <c r="C433" s="239"/>
      <c r="D433" s="217" t="s">
        <v>218</v>
      </c>
      <c r="E433" s="248" t="s">
        <v>19</v>
      </c>
      <c r="F433" s="240" t="s">
        <v>1824</v>
      </c>
      <c r="G433" s="239"/>
      <c r="H433" s="241">
        <v>7.7000000000000002</v>
      </c>
      <c r="I433" s="242"/>
      <c r="J433" s="239"/>
      <c r="K433" s="239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218</v>
      </c>
      <c r="AU433" s="247" t="s">
        <v>111</v>
      </c>
      <c r="AV433" s="13" t="s">
        <v>111</v>
      </c>
      <c r="AW433" s="13" t="s">
        <v>32</v>
      </c>
      <c r="AX433" s="13" t="s">
        <v>78</v>
      </c>
      <c r="AY433" s="247" t="s">
        <v>112</v>
      </c>
    </row>
    <row r="434" s="2" customFormat="1" ht="16.5" customHeight="1">
      <c r="A434" s="38"/>
      <c r="B434" s="39"/>
      <c r="C434" s="204" t="s">
        <v>745</v>
      </c>
      <c r="D434" s="204" t="s">
        <v>115</v>
      </c>
      <c r="E434" s="205" t="s">
        <v>1825</v>
      </c>
      <c r="F434" s="206" t="s">
        <v>1826</v>
      </c>
      <c r="G434" s="207" t="s">
        <v>252</v>
      </c>
      <c r="H434" s="208">
        <v>7.7000000000000002</v>
      </c>
      <c r="I434" s="209"/>
      <c r="J434" s="210">
        <f>ROUND(I434*H434,2)</f>
        <v>0</v>
      </c>
      <c r="K434" s="206" t="s">
        <v>119</v>
      </c>
      <c r="L434" s="44"/>
      <c r="M434" s="211" t="s">
        <v>19</v>
      </c>
      <c r="N434" s="212" t="s">
        <v>42</v>
      </c>
      <c r="O434" s="84"/>
      <c r="P434" s="213">
        <f>O434*H434</f>
        <v>0</v>
      </c>
      <c r="Q434" s="213">
        <v>0.0022200000000000002</v>
      </c>
      <c r="R434" s="213">
        <f>Q434*H434</f>
        <v>0.017094000000000002</v>
      </c>
      <c r="S434" s="213">
        <v>0</v>
      </c>
      <c r="T434" s="214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5" t="s">
        <v>120</v>
      </c>
      <c r="AT434" s="215" t="s">
        <v>115</v>
      </c>
      <c r="AU434" s="215" t="s">
        <v>111</v>
      </c>
      <c r="AY434" s="17" t="s">
        <v>112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7" t="s">
        <v>111</v>
      </c>
      <c r="BK434" s="216">
        <f>ROUND(I434*H434,2)</f>
        <v>0</v>
      </c>
      <c r="BL434" s="17" t="s">
        <v>120</v>
      </c>
      <c r="BM434" s="215" t="s">
        <v>1827</v>
      </c>
    </row>
    <row r="435" s="2" customFormat="1">
      <c r="A435" s="38"/>
      <c r="B435" s="39"/>
      <c r="C435" s="40"/>
      <c r="D435" s="217" t="s">
        <v>122</v>
      </c>
      <c r="E435" s="40"/>
      <c r="F435" s="218" t="s">
        <v>1828</v>
      </c>
      <c r="G435" s="40"/>
      <c r="H435" s="40"/>
      <c r="I435" s="219"/>
      <c r="J435" s="40"/>
      <c r="K435" s="40"/>
      <c r="L435" s="44"/>
      <c r="M435" s="220"/>
      <c r="N435" s="221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122</v>
      </c>
      <c r="AU435" s="17" t="s">
        <v>111</v>
      </c>
    </row>
    <row r="436" s="2" customFormat="1">
      <c r="A436" s="38"/>
      <c r="B436" s="39"/>
      <c r="C436" s="40"/>
      <c r="D436" s="222" t="s">
        <v>124</v>
      </c>
      <c r="E436" s="40"/>
      <c r="F436" s="223" t="s">
        <v>1829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124</v>
      </c>
      <c r="AU436" s="17" t="s">
        <v>111</v>
      </c>
    </row>
    <row r="437" s="13" customFormat="1">
      <c r="A437" s="13"/>
      <c r="B437" s="238"/>
      <c r="C437" s="239"/>
      <c r="D437" s="217" t="s">
        <v>218</v>
      </c>
      <c r="E437" s="248" t="s">
        <v>19</v>
      </c>
      <c r="F437" s="240" t="s">
        <v>1830</v>
      </c>
      <c r="G437" s="239"/>
      <c r="H437" s="241">
        <v>7.7000000000000002</v>
      </c>
      <c r="I437" s="242"/>
      <c r="J437" s="239"/>
      <c r="K437" s="239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218</v>
      </c>
      <c r="AU437" s="247" t="s">
        <v>111</v>
      </c>
      <c r="AV437" s="13" t="s">
        <v>111</v>
      </c>
      <c r="AW437" s="13" t="s">
        <v>32</v>
      </c>
      <c r="AX437" s="13" t="s">
        <v>78</v>
      </c>
      <c r="AY437" s="247" t="s">
        <v>112</v>
      </c>
    </row>
    <row r="438" s="2" customFormat="1" ht="16.5" customHeight="1">
      <c r="A438" s="38"/>
      <c r="B438" s="39"/>
      <c r="C438" s="204" t="s">
        <v>751</v>
      </c>
      <c r="D438" s="204" t="s">
        <v>115</v>
      </c>
      <c r="E438" s="205" t="s">
        <v>1831</v>
      </c>
      <c r="F438" s="206" t="s">
        <v>1832</v>
      </c>
      <c r="G438" s="207" t="s">
        <v>204</v>
      </c>
      <c r="H438" s="208">
        <v>0.017000000000000001</v>
      </c>
      <c r="I438" s="209"/>
      <c r="J438" s="210">
        <f>ROUND(I438*H438,2)</f>
        <v>0</v>
      </c>
      <c r="K438" s="206" t="s">
        <v>119</v>
      </c>
      <c r="L438" s="44"/>
      <c r="M438" s="211" t="s">
        <v>19</v>
      </c>
      <c r="N438" s="212" t="s">
        <v>42</v>
      </c>
      <c r="O438" s="84"/>
      <c r="P438" s="213">
        <f>O438*H438</f>
        <v>0</v>
      </c>
      <c r="Q438" s="213">
        <v>0</v>
      </c>
      <c r="R438" s="213">
        <f>Q438*H438</f>
        <v>0</v>
      </c>
      <c r="S438" s="213">
        <v>0</v>
      </c>
      <c r="T438" s="21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5" t="s">
        <v>120</v>
      </c>
      <c r="AT438" s="215" t="s">
        <v>115</v>
      </c>
      <c r="AU438" s="215" t="s">
        <v>111</v>
      </c>
      <c r="AY438" s="17" t="s">
        <v>112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7" t="s">
        <v>111</v>
      </c>
      <c r="BK438" s="216">
        <f>ROUND(I438*H438,2)</f>
        <v>0</v>
      </c>
      <c r="BL438" s="17" t="s">
        <v>120</v>
      </c>
      <c r="BM438" s="215" t="s">
        <v>1833</v>
      </c>
    </row>
    <row r="439" s="2" customFormat="1">
      <c r="A439" s="38"/>
      <c r="B439" s="39"/>
      <c r="C439" s="40"/>
      <c r="D439" s="217" t="s">
        <v>122</v>
      </c>
      <c r="E439" s="40"/>
      <c r="F439" s="218" t="s">
        <v>1834</v>
      </c>
      <c r="G439" s="40"/>
      <c r="H439" s="40"/>
      <c r="I439" s="219"/>
      <c r="J439" s="40"/>
      <c r="K439" s="40"/>
      <c r="L439" s="44"/>
      <c r="M439" s="220"/>
      <c r="N439" s="221"/>
      <c r="O439" s="84"/>
      <c r="P439" s="84"/>
      <c r="Q439" s="84"/>
      <c r="R439" s="84"/>
      <c r="S439" s="84"/>
      <c r="T439" s="85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122</v>
      </c>
      <c r="AU439" s="17" t="s">
        <v>111</v>
      </c>
    </row>
    <row r="440" s="2" customFormat="1">
      <c r="A440" s="38"/>
      <c r="B440" s="39"/>
      <c r="C440" s="40"/>
      <c r="D440" s="222" t="s">
        <v>124</v>
      </c>
      <c r="E440" s="40"/>
      <c r="F440" s="223" t="s">
        <v>1835</v>
      </c>
      <c r="G440" s="40"/>
      <c r="H440" s="40"/>
      <c r="I440" s="219"/>
      <c r="J440" s="40"/>
      <c r="K440" s="40"/>
      <c r="L440" s="44"/>
      <c r="M440" s="220"/>
      <c r="N440" s="221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124</v>
      </c>
      <c r="AU440" s="17" t="s">
        <v>111</v>
      </c>
    </row>
    <row r="441" s="2" customFormat="1" ht="16.5" customHeight="1">
      <c r="A441" s="38"/>
      <c r="B441" s="39"/>
      <c r="C441" s="204" t="s">
        <v>757</v>
      </c>
      <c r="D441" s="204" t="s">
        <v>115</v>
      </c>
      <c r="E441" s="205" t="s">
        <v>1836</v>
      </c>
      <c r="F441" s="206" t="s">
        <v>1837</v>
      </c>
      <c r="G441" s="207" t="s">
        <v>204</v>
      </c>
      <c r="H441" s="208">
        <v>0.017000000000000001</v>
      </c>
      <c r="I441" s="209"/>
      <c r="J441" s="210">
        <f>ROUND(I441*H441,2)</f>
        <v>0</v>
      </c>
      <c r="K441" s="206" t="s">
        <v>119</v>
      </c>
      <c r="L441" s="44"/>
      <c r="M441" s="211" t="s">
        <v>19</v>
      </c>
      <c r="N441" s="212" t="s">
        <v>42</v>
      </c>
      <c r="O441" s="84"/>
      <c r="P441" s="213">
        <f>O441*H441</f>
        <v>0</v>
      </c>
      <c r="Q441" s="213">
        <v>0</v>
      </c>
      <c r="R441" s="213">
        <f>Q441*H441</f>
        <v>0</v>
      </c>
      <c r="S441" s="213">
        <v>0</v>
      </c>
      <c r="T441" s="21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15" t="s">
        <v>120</v>
      </c>
      <c r="AT441" s="215" t="s">
        <v>115</v>
      </c>
      <c r="AU441" s="215" t="s">
        <v>111</v>
      </c>
      <c r="AY441" s="17" t="s">
        <v>112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7" t="s">
        <v>111</v>
      </c>
      <c r="BK441" s="216">
        <f>ROUND(I441*H441,2)</f>
        <v>0</v>
      </c>
      <c r="BL441" s="17" t="s">
        <v>120</v>
      </c>
      <c r="BM441" s="215" t="s">
        <v>1838</v>
      </c>
    </row>
    <row r="442" s="2" customFormat="1">
      <c r="A442" s="38"/>
      <c r="B442" s="39"/>
      <c r="C442" s="40"/>
      <c r="D442" s="217" t="s">
        <v>122</v>
      </c>
      <c r="E442" s="40"/>
      <c r="F442" s="218" t="s">
        <v>1839</v>
      </c>
      <c r="G442" s="40"/>
      <c r="H442" s="40"/>
      <c r="I442" s="219"/>
      <c r="J442" s="40"/>
      <c r="K442" s="40"/>
      <c r="L442" s="44"/>
      <c r="M442" s="220"/>
      <c r="N442" s="221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122</v>
      </c>
      <c r="AU442" s="17" t="s">
        <v>111</v>
      </c>
    </row>
    <row r="443" s="2" customFormat="1">
      <c r="A443" s="38"/>
      <c r="B443" s="39"/>
      <c r="C443" s="40"/>
      <c r="D443" s="222" t="s">
        <v>124</v>
      </c>
      <c r="E443" s="40"/>
      <c r="F443" s="223" t="s">
        <v>1840</v>
      </c>
      <c r="G443" s="40"/>
      <c r="H443" s="40"/>
      <c r="I443" s="219"/>
      <c r="J443" s="40"/>
      <c r="K443" s="40"/>
      <c r="L443" s="44"/>
      <c r="M443" s="220"/>
      <c r="N443" s="22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124</v>
      </c>
      <c r="AU443" s="17" t="s">
        <v>111</v>
      </c>
    </row>
    <row r="444" s="12" customFormat="1" ht="22.8" customHeight="1">
      <c r="A444" s="12"/>
      <c r="B444" s="188"/>
      <c r="C444" s="189"/>
      <c r="D444" s="190" t="s">
        <v>69</v>
      </c>
      <c r="E444" s="202" t="s">
        <v>1037</v>
      </c>
      <c r="F444" s="202" t="s">
        <v>1038</v>
      </c>
      <c r="G444" s="189"/>
      <c r="H444" s="189"/>
      <c r="I444" s="192"/>
      <c r="J444" s="203">
        <f>BK444</f>
        <v>0</v>
      </c>
      <c r="K444" s="189"/>
      <c r="L444" s="194"/>
      <c r="M444" s="195"/>
      <c r="N444" s="196"/>
      <c r="O444" s="196"/>
      <c r="P444" s="197">
        <f>SUM(P445:P456)</f>
        <v>0</v>
      </c>
      <c r="Q444" s="196"/>
      <c r="R444" s="197">
        <f>SUM(R445:R456)</f>
        <v>0.030862400000000002</v>
      </c>
      <c r="S444" s="196"/>
      <c r="T444" s="198">
        <f>SUM(T445:T456)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99" t="s">
        <v>111</v>
      </c>
      <c r="AT444" s="200" t="s">
        <v>69</v>
      </c>
      <c r="AU444" s="200" t="s">
        <v>78</v>
      </c>
      <c r="AY444" s="199" t="s">
        <v>112</v>
      </c>
      <c r="BK444" s="201">
        <f>SUM(BK445:BK456)</f>
        <v>0</v>
      </c>
    </row>
    <row r="445" s="2" customFormat="1" ht="16.5" customHeight="1">
      <c r="A445" s="38"/>
      <c r="B445" s="39"/>
      <c r="C445" s="204" t="s">
        <v>764</v>
      </c>
      <c r="D445" s="204" t="s">
        <v>115</v>
      </c>
      <c r="E445" s="205" t="s">
        <v>1061</v>
      </c>
      <c r="F445" s="206" t="s">
        <v>1062</v>
      </c>
      <c r="G445" s="207" t="s">
        <v>229</v>
      </c>
      <c r="H445" s="208">
        <v>1.1200000000000001</v>
      </c>
      <c r="I445" s="209"/>
      <c r="J445" s="210">
        <f>ROUND(I445*H445,2)</f>
        <v>0</v>
      </c>
      <c r="K445" s="206" t="s">
        <v>119</v>
      </c>
      <c r="L445" s="44"/>
      <c r="M445" s="211" t="s">
        <v>19</v>
      </c>
      <c r="N445" s="212" t="s">
        <v>42</v>
      </c>
      <c r="O445" s="84"/>
      <c r="P445" s="213">
        <f>O445*H445</f>
        <v>0</v>
      </c>
      <c r="Q445" s="213">
        <v>0.00027</v>
      </c>
      <c r="R445" s="213">
        <f>Q445*H445</f>
        <v>0.00030240000000000003</v>
      </c>
      <c r="S445" s="213">
        <v>0</v>
      </c>
      <c r="T445" s="21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15" t="s">
        <v>120</v>
      </c>
      <c r="AT445" s="215" t="s">
        <v>115</v>
      </c>
      <c r="AU445" s="215" t="s">
        <v>111</v>
      </c>
      <c r="AY445" s="17" t="s">
        <v>112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7" t="s">
        <v>111</v>
      </c>
      <c r="BK445" s="216">
        <f>ROUND(I445*H445,2)</f>
        <v>0</v>
      </c>
      <c r="BL445" s="17" t="s">
        <v>120</v>
      </c>
      <c r="BM445" s="215" t="s">
        <v>1841</v>
      </c>
    </row>
    <row r="446" s="2" customFormat="1">
      <c r="A446" s="38"/>
      <c r="B446" s="39"/>
      <c r="C446" s="40"/>
      <c r="D446" s="217" t="s">
        <v>122</v>
      </c>
      <c r="E446" s="40"/>
      <c r="F446" s="218" t="s">
        <v>1064</v>
      </c>
      <c r="G446" s="40"/>
      <c r="H446" s="40"/>
      <c r="I446" s="219"/>
      <c r="J446" s="40"/>
      <c r="K446" s="40"/>
      <c r="L446" s="44"/>
      <c r="M446" s="220"/>
      <c r="N446" s="221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122</v>
      </c>
      <c r="AU446" s="17" t="s">
        <v>111</v>
      </c>
    </row>
    <row r="447" s="2" customFormat="1">
      <c r="A447" s="38"/>
      <c r="B447" s="39"/>
      <c r="C447" s="40"/>
      <c r="D447" s="222" t="s">
        <v>124</v>
      </c>
      <c r="E447" s="40"/>
      <c r="F447" s="223" t="s">
        <v>1065</v>
      </c>
      <c r="G447" s="40"/>
      <c r="H447" s="40"/>
      <c r="I447" s="219"/>
      <c r="J447" s="40"/>
      <c r="K447" s="40"/>
      <c r="L447" s="44"/>
      <c r="M447" s="220"/>
      <c r="N447" s="221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124</v>
      </c>
      <c r="AU447" s="17" t="s">
        <v>111</v>
      </c>
    </row>
    <row r="448" s="13" customFormat="1">
      <c r="A448" s="13"/>
      <c r="B448" s="238"/>
      <c r="C448" s="239"/>
      <c r="D448" s="217" t="s">
        <v>218</v>
      </c>
      <c r="E448" s="248" t="s">
        <v>19</v>
      </c>
      <c r="F448" s="240" t="s">
        <v>1066</v>
      </c>
      <c r="G448" s="239"/>
      <c r="H448" s="241">
        <v>1.1200000000000001</v>
      </c>
      <c r="I448" s="242"/>
      <c r="J448" s="239"/>
      <c r="K448" s="239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218</v>
      </c>
      <c r="AU448" s="247" t="s">
        <v>111</v>
      </c>
      <c r="AV448" s="13" t="s">
        <v>111</v>
      </c>
      <c r="AW448" s="13" t="s">
        <v>32</v>
      </c>
      <c r="AX448" s="13" t="s">
        <v>78</v>
      </c>
      <c r="AY448" s="247" t="s">
        <v>112</v>
      </c>
    </row>
    <row r="449" s="2" customFormat="1" ht="21.75" customHeight="1">
      <c r="A449" s="38"/>
      <c r="B449" s="39"/>
      <c r="C449" s="224" t="s">
        <v>771</v>
      </c>
      <c r="D449" s="224" t="s">
        <v>169</v>
      </c>
      <c r="E449" s="225" t="s">
        <v>1068</v>
      </c>
      <c r="F449" s="226" t="s">
        <v>1069</v>
      </c>
      <c r="G449" s="227" t="s">
        <v>164</v>
      </c>
      <c r="H449" s="228">
        <v>1</v>
      </c>
      <c r="I449" s="229"/>
      <c r="J449" s="230">
        <f>ROUND(I449*H449,2)</f>
        <v>0</v>
      </c>
      <c r="K449" s="226" t="s">
        <v>19</v>
      </c>
      <c r="L449" s="231"/>
      <c r="M449" s="232" t="s">
        <v>19</v>
      </c>
      <c r="N449" s="233" t="s">
        <v>42</v>
      </c>
      <c r="O449" s="84"/>
      <c r="P449" s="213">
        <f>O449*H449</f>
        <v>0</v>
      </c>
      <c r="Q449" s="213">
        <v>0.03056</v>
      </c>
      <c r="R449" s="213">
        <f>Q449*H449</f>
        <v>0.03056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172</v>
      </c>
      <c r="AT449" s="215" t="s">
        <v>169</v>
      </c>
      <c r="AU449" s="215" t="s">
        <v>111</v>
      </c>
      <c r="AY449" s="17" t="s">
        <v>112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111</v>
      </c>
      <c r="BK449" s="216">
        <f>ROUND(I449*H449,2)</f>
        <v>0</v>
      </c>
      <c r="BL449" s="17" t="s">
        <v>120</v>
      </c>
      <c r="BM449" s="215" t="s">
        <v>1842</v>
      </c>
    </row>
    <row r="450" s="2" customFormat="1">
      <c r="A450" s="38"/>
      <c r="B450" s="39"/>
      <c r="C450" s="40"/>
      <c r="D450" s="217" t="s">
        <v>122</v>
      </c>
      <c r="E450" s="40"/>
      <c r="F450" s="218" t="s">
        <v>1071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122</v>
      </c>
      <c r="AU450" s="17" t="s">
        <v>111</v>
      </c>
    </row>
    <row r="451" s="2" customFormat="1" ht="16.5" customHeight="1">
      <c r="A451" s="38"/>
      <c r="B451" s="39"/>
      <c r="C451" s="204" t="s">
        <v>775</v>
      </c>
      <c r="D451" s="204" t="s">
        <v>115</v>
      </c>
      <c r="E451" s="205" t="s">
        <v>1843</v>
      </c>
      <c r="F451" s="206" t="s">
        <v>1844</v>
      </c>
      <c r="G451" s="207" t="s">
        <v>204</v>
      </c>
      <c r="H451" s="208">
        <v>0.031</v>
      </c>
      <c r="I451" s="209"/>
      <c r="J451" s="210">
        <f>ROUND(I451*H451,2)</f>
        <v>0</v>
      </c>
      <c r="K451" s="206" t="s">
        <v>119</v>
      </c>
      <c r="L451" s="44"/>
      <c r="M451" s="211" t="s">
        <v>19</v>
      </c>
      <c r="N451" s="212" t="s">
        <v>42</v>
      </c>
      <c r="O451" s="84"/>
      <c r="P451" s="213">
        <f>O451*H451</f>
        <v>0</v>
      </c>
      <c r="Q451" s="213">
        <v>0</v>
      </c>
      <c r="R451" s="213">
        <f>Q451*H451</f>
        <v>0</v>
      </c>
      <c r="S451" s="213">
        <v>0</v>
      </c>
      <c r="T451" s="21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15" t="s">
        <v>120</v>
      </c>
      <c r="AT451" s="215" t="s">
        <v>115</v>
      </c>
      <c r="AU451" s="215" t="s">
        <v>111</v>
      </c>
      <c r="AY451" s="17" t="s">
        <v>112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7" t="s">
        <v>111</v>
      </c>
      <c r="BK451" s="216">
        <f>ROUND(I451*H451,2)</f>
        <v>0</v>
      </c>
      <c r="BL451" s="17" t="s">
        <v>120</v>
      </c>
      <c r="BM451" s="215" t="s">
        <v>1845</v>
      </c>
    </row>
    <row r="452" s="2" customFormat="1">
      <c r="A452" s="38"/>
      <c r="B452" s="39"/>
      <c r="C452" s="40"/>
      <c r="D452" s="217" t="s">
        <v>122</v>
      </c>
      <c r="E452" s="40"/>
      <c r="F452" s="218" t="s">
        <v>1846</v>
      </c>
      <c r="G452" s="40"/>
      <c r="H452" s="40"/>
      <c r="I452" s="219"/>
      <c r="J452" s="40"/>
      <c r="K452" s="40"/>
      <c r="L452" s="44"/>
      <c r="M452" s="220"/>
      <c r="N452" s="221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122</v>
      </c>
      <c r="AU452" s="17" t="s">
        <v>111</v>
      </c>
    </row>
    <row r="453" s="2" customFormat="1">
      <c r="A453" s="38"/>
      <c r="B453" s="39"/>
      <c r="C453" s="40"/>
      <c r="D453" s="222" t="s">
        <v>124</v>
      </c>
      <c r="E453" s="40"/>
      <c r="F453" s="223" t="s">
        <v>1847</v>
      </c>
      <c r="G453" s="40"/>
      <c r="H453" s="40"/>
      <c r="I453" s="219"/>
      <c r="J453" s="40"/>
      <c r="K453" s="40"/>
      <c r="L453" s="44"/>
      <c r="M453" s="220"/>
      <c r="N453" s="22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124</v>
      </c>
      <c r="AU453" s="17" t="s">
        <v>111</v>
      </c>
    </row>
    <row r="454" s="2" customFormat="1" ht="16.5" customHeight="1">
      <c r="A454" s="38"/>
      <c r="B454" s="39"/>
      <c r="C454" s="204" t="s">
        <v>781</v>
      </c>
      <c r="D454" s="204" t="s">
        <v>115</v>
      </c>
      <c r="E454" s="205" t="s">
        <v>1132</v>
      </c>
      <c r="F454" s="206" t="s">
        <v>1133</v>
      </c>
      <c r="G454" s="207" t="s">
        <v>204</v>
      </c>
      <c r="H454" s="208">
        <v>0.031</v>
      </c>
      <c r="I454" s="209"/>
      <c r="J454" s="210">
        <f>ROUND(I454*H454,2)</f>
        <v>0</v>
      </c>
      <c r="K454" s="206" t="s">
        <v>119</v>
      </c>
      <c r="L454" s="44"/>
      <c r="M454" s="211" t="s">
        <v>19</v>
      </c>
      <c r="N454" s="212" t="s">
        <v>42</v>
      </c>
      <c r="O454" s="84"/>
      <c r="P454" s="213">
        <f>O454*H454</f>
        <v>0</v>
      </c>
      <c r="Q454" s="213">
        <v>0</v>
      </c>
      <c r="R454" s="213">
        <f>Q454*H454</f>
        <v>0</v>
      </c>
      <c r="S454" s="213">
        <v>0</v>
      </c>
      <c r="T454" s="21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15" t="s">
        <v>120</v>
      </c>
      <c r="AT454" s="215" t="s">
        <v>115</v>
      </c>
      <c r="AU454" s="215" t="s">
        <v>111</v>
      </c>
      <c r="AY454" s="17" t="s">
        <v>112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17" t="s">
        <v>111</v>
      </c>
      <c r="BK454" s="216">
        <f>ROUND(I454*H454,2)</f>
        <v>0</v>
      </c>
      <c r="BL454" s="17" t="s">
        <v>120</v>
      </c>
      <c r="BM454" s="215" t="s">
        <v>1848</v>
      </c>
    </row>
    <row r="455" s="2" customFormat="1">
      <c r="A455" s="38"/>
      <c r="B455" s="39"/>
      <c r="C455" s="40"/>
      <c r="D455" s="217" t="s">
        <v>122</v>
      </c>
      <c r="E455" s="40"/>
      <c r="F455" s="218" t="s">
        <v>1135</v>
      </c>
      <c r="G455" s="40"/>
      <c r="H455" s="40"/>
      <c r="I455" s="219"/>
      <c r="J455" s="40"/>
      <c r="K455" s="40"/>
      <c r="L455" s="44"/>
      <c r="M455" s="220"/>
      <c r="N455" s="221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122</v>
      </c>
      <c r="AU455" s="17" t="s">
        <v>111</v>
      </c>
    </row>
    <row r="456" s="2" customFormat="1">
      <c r="A456" s="38"/>
      <c r="B456" s="39"/>
      <c r="C456" s="40"/>
      <c r="D456" s="222" t="s">
        <v>124</v>
      </c>
      <c r="E456" s="40"/>
      <c r="F456" s="223" t="s">
        <v>1136</v>
      </c>
      <c r="G456" s="40"/>
      <c r="H456" s="40"/>
      <c r="I456" s="219"/>
      <c r="J456" s="40"/>
      <c r="K456" s="40"/>
      <c r="L456" s="44"/>
      <c r="M456" s="220"/>
      <c r="N456" s="22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124</v>
      </c>
      <c r="AU456" s="17" t="s">
        <v>111</v>
      </c>
    </row>
    <row r="457" s="12" customFormat="1" ht="22.8" customHeight="1">
      <c r="A457" s="12"/>
      <c r="B457" s="188"/>
      <c r="C457" s="189"/>
      <c r="D457" s="190" t="s">
        <v>69</v>
      </c>
      <c r="E457" s="202" t="s">
        <v>1849</v>
      </c>
      <c r="F457" s="202" t="s">
        <v>1850</v>
      </c>
      <c r="G457" s="189"/>
      <c r="H457" s="189"/>
      <c r="I457" s="192"/>
      <c r="J457" s="203">
        <f>BK457</f>
        <v>0</v>
      </c>
      <c r="K457" s="189"/>
      <c r="L457" s="194"/>
      <c r="M457" s="195"/>
      <c r="N457" s="196"/>
      <c r="O457" s="196"/>
      <c r="P457" s="197">
        <f>SUM(P458:P489)</f>
        <v>0</v>
      </c>
      <c r="Q457" s="196"/>
      <c r="R457" s="197">
        <f>SUM(R458:R489)</f>
        <v>0.13035305</v>
      </c>
      <c r="S457" s="196"/>
      <c r="T457" s="198">
        <f>SUM(T458:T489)</f>
        <v>0.0063149999999999994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199" t="s">
        <v>111</v>
      </c>
      <c r="AT457" s="200" t="s">
        <v>69</v>
      </c>
      <c r="AU457" s="200" t="s">
        <v>78</v>
      </c>
      <c r="AY457" s="199" t="s">
        <v>112</v>
      </c>
      <c r="BK457" s="201">
        <f>SUM(BK458:BK489)</f>
        <v>0</v>
      </c>
    </row>
    <row r="458" s="2" customFormat="1" ht="16.5" customHeight="1">
      <c r="A458" s="38"/>
      <c r="B458" s="39"/>
      <c r="C458" s="204" t="s">
        <v>785</v>
      </c>
      <c r="D458" s="204" t="s">
        <v>115</v>
      </c>
      <c r="E458" s="205" t="s">
        <v>1851</v>
      </c>
      <c r="F458" s="206" t="s">
        <v>1852</v>
      </c>
      <c r="G458" s="207" t="s">
        <v>229</v>
      </c>
      <c r="H458" s="208">
        <v>20.07</v>
      </c>
      <c r="I458" s="209"/>
      <c r="J458" s="210">
        <f>ROUND(I458*H458,2)</f>
        <v>0</v>
      </c>
      <c r="K458" s="206" t="s">
        <v>119</v>
      </c>
      <c r="L458" s="44"/>
      <c r="M458" s="211" t="s">
        <v>19</v>
      </c>
      <c r="N458" s="212" t="s">
        <v>42</v>
      </c>
      <c r="O458" s="84"/>
      <c r="P458" s="213">
        <f>O458*H458</f>
        <v>0</v>
      </c>
      <c r="Q458" s="213">
        <v>0</v>
      </c>
      <c r="R458" s="213">
        <f>Q458*H458</f>
        <v>0</v>
      </c>
      <c r="S458" s="213">
        <v>0</v>
      </c>
      <c r="T458" s="21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5" t="s">
        <v>120</v>
      </c>
      <c r="AT458" s="215" t="s">
        <v>115</v>
      </c>
      <c r="AU458" s="215" t="s">
        <v>111</v>
      </c>
      <c r="AY458" s="17" t="s">
        <v>112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7" t="s">
        <v>111</v>
      </c>
      <c r="BK458" s="216">
        <f>ROUND(I458*H458,2)</f>
        <v>0</v>
      </c>
      <c r="BL458" s="17" t="s">
        <v>120</v>
      </c>
      <c r="BM458" s="215" t="s">
        <v>1853</v>
      </c>
    </row>
    <row r="459" s="2" customFormat="1">
      <c r="A459" s="38"/>
      <c r="B459" s="39"/>
      <c r="C459" s="40"/>
      <c r="D459" s="217" t="s">
        <v>122</v>
      </c>
      <c r="E459" s="40"/>
      <c r="F459" s="218" t="s">
        <v>1854</v>
      </c>
      <c r="G459" s="40"/>
      <c r="H459" s="40"/>
      <c r="I459" s="219"/>
      <c r="J459" s="40"/>
      <c r="K459" s="40"/>
      <c r="L459" s="44"/>
      <c r="M459" s="220"/>
      <c r="N459" s="221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122</v>
      </c>
      <c r="AU459" s="17" t="s">
        <v>111</v>
      </c>
    </row>
    <row r="460" s="2" customFormat="1">
      <c r="A460" s="38"/>
      <c r="B460" s="39"/>
      <c r="C460" s="40"/>
      <c r="D460" s="222" t="s">
        <v>124</v>
      </c>
      <c r="E460" s="40"/>
      <c r="F460" s="223" t="s">
        <v>1855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124</v>
      </c>
      <c r="AU460" s="17" t="s">
        <v>111</v>
      </c>
    </row>
    <row r="461" s="13" customFormat="1">
      <c r="A461" s="13"/>
      <c r="B461" s="238"/>
      <c r="C461" s="239"/>
      <c r="D461" s="217" t="s">
        <v>218</v>
      </c>
      <c r="E461" s="248" t="s">
        <v>19</v>
      </c>
      <c r="F461" s="240" t="s">
        <v>1856</v>
      </c>
      <c r="G461" s="239"/>
      <c r="H461" s="241">
        <v>20.07</v>
      </c>
      <c r="I461" s="242"/>
      <c r="J461" s="239"/>
      <c r="K461" s="239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218</v>
      </c>
      <c r="AU461" s="247" t="s">
        <v>111</v>
      </c>
      <c r="AV461" s="13" t="s">
        <v>111</v>
      </c>
      <c r="AW461" s="13" t="s">
        <v>32</v>
      </c>
      <c r="AX461" s="13" t="s">
        <v>78</v>
      </c>
      <c r="AY461" s="247" t="s">
        <v>112</v>
      </c>
    </row>
    <row r="462" s="2" customFormat="1" ht="16.5" customHeight="1">
      <c r="A462" s="38"/>
      <c r="B462" s="39"/>
      <c r="C462" s="204" t="s">
        <v>791</v>
      </c>
      <c r="D462" s="204" t="s">
        <v>115</v>
      </c>
      <c r="E462" s="205" t="s">
        <v>1857</v>
      </c>
      <c r="F462" s="206" t="s">
        <v>1858</v>
      </c>
      <c r="G462" s="207" t="s">
        <v>229</v>
      </c>
      <c r="H462" s="208">
        <v>20.07</v>
      </c>
      <c r="I462" s="209"/>
      <c r="J462" s="210">
        <f>ROUND(I462*H462,2)</f>
        <v>0</v>
      </c>
      <c r="K462" s="206" t="s">
        <v>119</v>
      </c>
      <c r="L462" s="44"/>
      <c r="M462" s="211" t="s">
        <v>19</v>
      </c>
      <c r="N462" s="212" t="s">
        <v>42</v>
      </c>
      <c r="O462" s="84"/>
      <c r="P462" s="213">
        <f>O462*H462</f>
        <v>0</v>
      </c>
      <c r="Q462" s="213">
        <v>0.00020000000000000001</v>
      </c>
      <c r="R462" s="213">
        <f>Q462*H462</f>
        <v>0.0040140000000000002</v>
      </c>
      <c r="S462" s="213">
        <v>0</v>
      </c>
      <c r="T462" s="214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5" t="s">
        <v>120</v>
      </c>
      <c r="AT462" s="215" t="s">
        <v>115</v>
      </c>
      <c r="AU462" s="215" t="s">
        <v>111</v>
      </c>
      <c r="AY462" s="17" t="s">
        <v>112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7" t="s">
        <v>111</v>
      </c>
      <c r="BK462" s="216">
        <f>ROUND(I462*H462,2)</f>
        <v>0</v>
      </c>
      <c r="BL462" s="17" t="s">
        <v>120</v>
      </c>
      <c r="BM462" s="215" t="s">
        <v>1859</v>
      </c>
    </row>
    <row r="463" s="2" customFormat="1">
      <c r="A463" s="38"/>
      <c r="B463" s="39"/>
      <c r="C463" s="40"/>
      <c r="D463" s="217" t="s">
        <v>122</v>
      </c>
      <c r="E463" s="40"/>
      <c r="F463" s="218" t="s">
        <v>1860</v>
      </c>
      <c r="G463" s="40"/>
      <c r="H463" s="40"/>
      <c r="I463" s="219"/>
      <c r="J463" s="40"/>
      <c r="K463" s="40"/>
      <c r="L463" s="44"/>
      <c r="M463" s="220"/>
      <c r="N463" s="221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122</v>
      </c>
      <c r="AU463" s="17" t="s">
        <v>111</v>
      </c>
    </row>
    <row r="464" s="2" customFormat="1">
      <c r="A464" s="38"/>
      <c r="B464" s="39"/>
      <c r="C464" s="40"/>
      <c r="D464" s="222" t="s">
        <v>124</v>
      </c>
      <c r="E464" s="40"/>
      <c r="F464" s="223" t="s">
        <v>1861</v>
      </c>
      <c r="G464" s="40"/>
      <c r="H464" s="40"/>
      <c r="I464" s="219"/>
      <c r="J464" s="40"/>
      <c r="K464" s="40"/>
      <c r="L464" s="44"/>
      <c r="M464" s="220"/>
      <c r="N464" s="221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124</v>
      </c>
      <c r="AU464" s="17" t="s">
        <v>111</v>
      </c>
    </row>
    <row r="465" s="2" customFormat="1" ht="16.5" customHeight="1">
      <c r="A465" s="38"/>
      <c r="B465" s="39"/>
      <c r="C465" s="204" t="s">
        <v>797</v>
      </c>
      <c r="D465" s="204" t="s">
        <v>115</v>
      </c>
      <c r="E465" s="205" t="s">
        <v>1862</v>
      </c>
      <c r="F465" s="206" t="s">
        <v>1863</v>
      </c>
      <c r="G465" s="207" t="s">
        <v>229</v>
      </c>
      <c r="H465" s="208">
        <v>20.07</v>
      </c>
      <c r="I465" s="209"/>
      <c r="J465" s="210">
        <f>ROUND(I465*H465,2)</f>
        <v>0</v>
      </c>
      <c r="K465" s="206" t="s">
        <v>119</v>
      </c>
      <c r="L465" s="44"/>
      <c r="M465" s="211" t="s">
        <v>19</v>
      </c>
      <c r="N465" s="212" t="s">
        <v>42</v>
      </c>
      <c r="O465" s="84"/>
      <c r="P465" s="213">
        <f>O465*H465</f>
        <v>0</v>
      </c>
      <c r="Q465" s="213">
        <v>0.00029999999999999997</v>
      </c>
      <c r="R465" s="213">
        <f>Q465*H465</f>
        <v>0.0060209999999999994</v>
      </c>
      <c r="S465" s="213">
        <v>0</v>
      </c>
      <c r="T465" s="21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5" t="s">
        <v>120</v>
      </c>
      <c r="AT465" s="215" t="s">
        <v>115</v>
      </c>
      <c r="AU465" s="215" t="s">
        <v>111</v>
      </c>
      <c r="AY465" s="17" t="s">
        <v>112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111</v>
      </c>
      <c r="BK465" s="216">
        <f>ROUND(I465*H465,2)</f>
        <v>0</v>
      </c>
      <c r="BL465" s="17" t="s">
        <v>120</v>
      </c>
      <c r="BM465" s="215" t="s">
        <v>1864</v>
      </c>
    </row>
    <row r="466" s="2" customFormat="1">
      <c r="A466" s="38"/>
      <c r="B466" s="39"/>
      <c r="C466" s="40"/>
      <c r="D466" s="217" t="s">
        <v>122</v>
      </c>
      <c r="E466" s="40"/>
      <c r="F466" s="218" t="s">
        <v>1865</v>
      </c>
      <c r="G466" s="40"/>
      <c r="H466" s="40"/>
      <c r="I466" s="219"/>
      <c r="J466" s="40"/>
      <c r="K466" s="40"/>
      <c r="L466" s="44"/>
      <c r="M466" s="220"/>
      <c r="N466" s="22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122</v>
      </c>
      <c r="AU466" s="17" t="s">
        <v>111</v>
      </c>
    </row>
    <row r="467" s="2" customFormat="1">
      <c r="A467" s="38"/>
      <c r="B467" s="39"/>
      <c r="C467" s="40"/>
      <c r="D467" s="222" t="s">
        <v>124</v>
      </c>
      <c r="E467" s="40"/>
      <c r="F467" s="223" t="s">
        <v>1866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124</v>
      </c>
      <c r="AU467" s="17" t="s">
        <v>111</v>
      </c>
    </row>
    <row r="468" s="2" customFormat="1" ht="24.15" customHeight="1">
      <c r="A468" s="38"/>
      <c r="B468" s="39"/>
      <c r="C468" s="224" t="s">
        <v>804</v>
      </c>
      <c r="D468" s="224" t="s">
        <v>169</v>
      </c>
      <c r="E468" s="225" t="s">
        <v>1867</v>
      </c>
      <c r="F468" s="226" t="s">
        <v>1868</v>
      </c>
      <c r="G468" s="227" t="s">
        <v>229</v>
      </c>
      <c r="H468" s="228">
        <v>22.077000000000002</v>
      </c>
      <c r="I468" s="229"/>
      <c r="J468" s="230">
        <f>ROUND(I468*H468,2)</f>
        <v>0</v>
      </c>
      <c r="K468" s="226" t="s">
        <v>119</v>
      </c>
      <c r="L468" s="231"/>
      <c r="M468" s="232" t="s">
        <v>19</v>
      </c>
      <c r="N468" s="233" t="s">
        <v>42</v>
      </c>
      <c r="O468" s="84"/>
      <c r="P468" s="213">
        <f>O468*H468</f>
        <v>0</v>
      </c>
      <c r="Q468" s="213">
        <v>0.0051000000000000004</v>
      </c>
      <c r="R468" s="213">
        <f>Q468*H468</f>
        <v>0.11259270000000002</v>
      </c>
      <c r="S468" s="213">
        <v>0</v>
      </c>
      <c r="T468" s="21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15" t="s">
        <v>172</v>
      </c>
      <c r="AT468" s="215" t="s">
        <v>169</v>
      </c>
      <c r="AU468" s="215" t="s">
        <v>111</v>
      </c>
      <c r="AY468" s="17" t="s">
        <v>112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7" t="s">
        <v>111</v>
      </c>
      <c r="BK468" s="216">
        <f>ROUND(I468*H468,2)</f>
        <v>0</v>
      </c>
      <c r="BL468" s="17" t="s">
        <v>120</v>
      </c>
      <c r="BM468" s="215" t="s">
        <v>1869</v>
      </c>
    </row>
    <row r="469" s="2" customFormat="1">
      <c r="A469" s="38"/>
      <c r="B469" s="39"/>
      <c r="C469" s="40"/>
      <c r="D469" s="217" t="s">
        <v>122</v>
      </c>
      <c r="E469" s="40"/>
      <c r="F469" s="218" t="s">
        <v>1868</v>
      </c>
      <c r="G469" s="40"/>
      <c r="H469" s="40"/>
      <c r="I469" s="219"/>
      <c r="J469" s="40"/>
      <c r="K469" s="40"/>
      <c r="L469" s="44"/>
      <c r="M469" s="220"/>
      <c r="N469" s="221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122</v>
      </c>
      <c r="AU469" s="17" t="s">
        <v>111</v>
      </c>
    </row>
    <row r="470" s="13" customFormat="1">
      <c r="A470" s="13"/>
      <c r="B470" s="238"/>
      <c r="C470" s="239"/>
      <c r="D470" s="217" t="s">
        <v>218</v>
      </c>
      <c r="E470" s="239"/>
      <c r="F470" s="240" t="s">
        <v>1870</v>
      </c>
      <c r="G470" s="239"/>
      <c r="H470" s="241">
        <v>22.077000000000002</v>
      </c>
      <c r="I470" s="242"/>
      <c r="J470" s="239"/>
      <c r="K470" s="239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218</v>
      </c>
      <c r="AU470" s="247" t="s">
        <v>111</v>
      </c>
      <c r="AV470" s="13" t="s">
        <v>111</v>
      </c>
      <c r="AW470" s="13" t="s">
        <v>4</v>
      </c>
      <c r="AX470" s="13" t="s">
        <v>78</v>
      </c>
      <c r="AY470" s="247" t="s">
        <v>112</v>
      </c>
    </row>
    <row r="471" s="2" customFormat="1" ht="16.5" customHeight="1">
      <c r="A471" s="38"/>
      <c r="B471" s="39"/>
      <c r="C471" s="204" t="s">
        <v>808</v>
      </c>
      <c r="D471" s="204" t="s">
        <v>115</v>
      </c>
      <c r="E471" s="205" t="s">
        <v>1871</v>
      </c>
      <c r="F471" s="206" t="s">
        <v>1872</v>
      </c>
      <c r="G471" s="207" t="s">
        <v>252</v>
      </c>
      <c r="H471" s="208">
        <v>21.050000000000001</v>
      </c>
      <c r="I471" s="209"/>
      <c r="J471" s="210">
        <f>ROUND(I471*H471,2)</f>
        <v>0</v>
      </c>
      <c r="K471" s="206" t="s">
        <v>119</v>
      </c>
      <c r="L471" s="44"/>
      <c r="M471" s="211" t="s">
        <v>19</v>
      </c>
      <c r="N471" s="212" t="s">
        <v>42</v>
      </c>
      <c r="O471" s="84"/>
      <c r="P471" s="213">
        <f>O471*H471</f>
        <v>0</v>
      </c>
      <c r="Q471" s="213">
        <v>0</v>
      </c>
      <c r="R471" s="213">
        <f>Q471*H471</f>
        <v>0</v>
      </c>
      <c r="S471" s="213">
        <v>0.00029999999999999997</v>
      </c>
      <c r="T471" s="214">
        <f>S471*H471</f>
        <v>0.0063149999999999994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15" t="s">
        <v>120</v>
      </c>
      <c r="AT471" s="215" t="s">
        <v>115</v>
      </c>
      <c r="AU471" s="215" t="s">
        <v>111</v>
      </c>
      <c r="AY471" s="17" t="s">
        <v>112</v>
      </c>
      <c r="BE471" s="216">
        <f>IF(N471="základní",J471,0)</f>
        <v>0</v>
      </c>
      <c r="BF471" s="216">
        <f>IF(N471="snížená",J471,0)</f>
        <v>0</v>
      </c>
      <c r="BG471" s="216">
        <f>IF(N471="zákl. přenesená",J471,0)</f>
        <v>0</v>
      </c>
      <c r="BH471" s="216">
        <f>IF(N471="sníž. přenesená",J471,0)</f>
        <v>0</v>
      </c>
      <c r="BI471" s="216">
        <f>IF(N471="nulová",J471,0)</f>
        <v>0</v>
      </c>
      <c r="BJ471" s="17" t="s">
        <v>111</v>
      </c>
      <c r="BK471" s="216">
        <f>ROUND(I471*H471,2)</f>
        <v>0</v>
      </c>
      <c r="BL471" s="17" t="s">
        <v>120</v>
      </c>
      <c r="BM471" s="215" t="s">
        <v>1873</v>
      </c>
    </row>
    <row r="472" s="2" customFormat="1">
      <c r="A472" s="38"/>
      <c r="B472" s="39"/>
      <c r="C472" s="40"/>
      <c r="D472" s="217" t="s">
        <v>122</v>
      </c>
      <c r="E472" s="40"/>
      <c r="F472" s="218" t="s">
        <v>1874</v>
      </c>
      <c r="G472" s="40"/>
      <c r="H472" s="40"/>
      <c r="I472" s="219"/>
      <c r="J472" s="40"/>
      <c r="K472" s="40"/>
      <c r="L472" s="44"/>
      <c r="M472" s="220"/>
      <c r="N472" s="221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122</v>
      </c>
      <c r="AU472" s="17" t="s">
        <v>111</v>
      </c>
    </row>
    <row r="473" s="2" customFormat="1">
      <c r="A473" s="38"/>
      <c r="B473" s="39"/>
      <c r="C473" s="40"/>
      <c r="D473" s="222" t="s">
        <v>124</v>
      </c>
      <c r="E473" s="40"/>
      <c r="F473" s="223" t="s">
        <v>1875</v>
      </c>
      <c r="G473" s="40"/>
      <c r="H473" s="40"/>
      <c r="I473" s="219"/>
      <c r="J473" s="40"/>
      <c r="K473" s="40"/>
      <c r="L473" s="44"/>
      <c r="M473" s="220"/>
      <c r="N473" s="221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124</v>
      </c>
      <c r="AU473" s="17" t="s">
        <v>111</v>
      </c>
    </row>
    <row r="474" s="2" customFormat="1" ht="16.5" customHeight="1">
      <c r="A474" s="38"/>
      <c r="B474" s="39"/>
      <c r="C474" s="204" t="s">
        <v>814</v>
      </c>
      <c r="D474" s="204" t="s">
        <v>115</v>
      </c>
      <c r="E474" s="205" t="s">
        <v>1876</v>
      </c>
      <c r="F474" s="206" t="s">
        <v>1877</v>
      </c>
      <c r="G474" s="207" t="s">
        <v>252</v>
      </c>
      <c r="H474" s="208">
        <v>21.050000000000001</v>
      </c>
      <c r="I474" s="209"/>
      <c r="J474" s="210">
        <f>ROUND(I474*H474,2)</f>
        <v>0</v>
      </c>
      <c r="K474" s="206" t="s">
        <v>119</v>
      </c>
      <c r="L474" s="44"/>
      <c r="M474" s="211" t="s">
        <v>19</v>
      </c>
      <c r="N474" s="212" t="s">
        <v>42</v>
      </c>
      <c r="O474" s="84"/>
      <c r="P474" s="213">
        <f>O474*H474</f>
        <v>0</v>
      </c>
      <c r="Q474" s="213">
        <v>1.0000000000000001E-05</v>
      </c>
      <c r="R474" s="213">
        <f>Q474*H474</f>
        <v>0.00021050000000000002</v>
      </c>
      <c r="S474" s="213">
        <v>0</v>
      </c>
      <c r="T474" s="21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15" t="s">
        <v>120</v>
      </c>
      <c r="AT474" s="215" t="s">
        <v>115</v>
      </c>
      <c r="AU474" s="215" t="s">
        <v>111</v>
      </c>
      <c r="AY474" s="17" t="s">
        <v>112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17" t="s">
        <v>111</v>
      </c>
      <c r="BK474" s="216">
        <f>ROUND(I474*H474,2)</f>
        <v>0</v>
      </c>
      <c r="BL474" s="17" t="s">
        <v>120</v>
      </c>
      <c r="BM474" s="215" t="s">
        <v>1878</v>
      </c>
    </row>
    <row r="475" s="2" customFormat="1">
      <c r="A475" s="38"/>
      <c r="B475" s="39"/>
      <c r="C475" s="40"/>
      <c r="D475" s="217" t="s">
        <v>122</v>
      </c>
      <c r="E475" s="40"/>
      <c r="F475" s="218" t="s">
        <v>1879</v>
      </c>
      <c r="G475" s="40"/>
      <c r="H475" s="40"/>
      <c r="I475" s="219"/>
      <c r="J475" s="40"/>
      <c r="K475" s="40"/>
      <c r="L475" s="44"/>
      <c r="M475" s="220"/>
      <c r="N475" s="221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122</v>
      </c>
      <c r="AU475" s="17" t="s">
        <v>111</v>
      </c>
    </row>
    <row r="476" s="2" customFormat="1">
      <c r="A476" s="38"/>
      <c r="B476" s="39"/>
      <c r="C476" s="40"/>
      <c r="D476" s="222" t="s">
        <v>124</v>
      </c>
      <c r="E476" s="40"/>
      <c r="F476" s="223" t="s">
        <v>1880</v>
      </c>
      <c r="G476" s="40"/>
      <c r="H476" s="40"/>
      <c r="I476" s="219"/>
      <c r="J476" s="40"/>
      <c r="K476" s="40"/>
      <c r="L476" s="44"/>
      <c r="M476" s="220"/>
      <c r="N476" s="221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124</v>
      </c>
      <c r="AU476" s="17" t="s">
        <v>111</v>
      </c>
    </row>
    <row r="477" s="13" customFormat="1">
      <c r="A477" s="13"/>
      <c r="B477" s="238"/>
      <c r="C477" s="239"/>
      <c r="D477" s="217" t="s">
        <v>218</v>
      </c>
      <c r="E477" s="248" t="s">
        <v>19</v>
      </c>
      <c r="F477" s="240" t="s">
        <v>1881</v>
      </c>
      <c r="G477" s="239"/>
      <c r="H477" s="241">
        <v>21.050000000000001</v>
      </c>
      <c r="I477" s="242"/>
      <c r="J477" s="239"/>
      <c r="K477" s="239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218</v>
      </c>
      <c r="AU477" s="247" t="s">
        <v>111</v>
      </c>
      <c r="AV477" s="13" t="s">
        <v>111</v>
      </c>
      <c r="AW477" s="13" t="s">
        <v>32</v>
      </c>
      <c r="AX477" s="13" t="s">
        <v>78</v>
      </c>
      <c r="AY477" s="247" t="s">
        <v>112</v>
      </c>
    </row>
    <row r="478" s="2" customFormat="1" ht="16.5" customHeight="1">
      <c r="A478" s="38"/>
      <c r="B478" s="39"/>
      <c r="C478" s="224" t="s">
        <v>818</v>
      </c>
      <c r="D478" s="224" t="s">
        <v>169</v>
      </c>
      <c r="E478" s="225" t="s">
        <v>1882</v>
      </c>
      <c r="F478" s="226" t="s">
        <v>1883</v>
      </c>
      <c r="G478" s="227" t="s">
        <v>252</v>
      </c>
      <c r="H478" s="228">
        <v>21.471</v>
      </c>
      <c r="I478" s="229"/>
      <c r="J478" s="230">
        <f>ROUND(I478*H478,2)</f>
        <v>0</v>
      </c>
      <c r="K478" s="226" t="s">
        <v>119</v>
      </c>
      <c r="L478" s="231"/>
      <c r="M478" s="232" t="s">
        <v>19</v>
      </c>
      <c r="N478" s="233" t="s">
        <v>42</v>
      </c>
      <c r="O478" s="84"/>
      <c r="P478" s="213">
        <f>O478*H478</f>
        <v>0</v>
      </c>
      <c r="Q478" s="213">
        <v>0.00035</v>
      </c>
      <c r="R478" s="213">
        <f>Q478*H478</f>
        <v>0.00751485</v>
      </c>
      <c r="S478" s="213">
        <v>0</v>
      </c>
      <c r="T478" s="21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15" t="s">
        <v>172</v>
      </c>
      <c r="AT478" s="215" t="s">
        <v>169</v>
      </c>
      <c r="AU478" s="215" t="s">
        <v>111</v>
      </c>
      <c r="AY478" s="17" t="s">
        <v>112</v>
      </c>
      <c r="BE478" s="216">
        <f>IF(N478="základní",J478,0)</f>
        <v>0</v>
      </c>
      <c r="BF478" s="216">
        <f>IF(N478="snížená",J478,0)</f>
        <v>0</v>
      </c>
      <c r="BG478" s="216">
        <f>IF(N478="zákl. přenesená",J478,0)</f>
        <v>0</v>
      </c>
      <c r="BH478" s="216">
        <f>IF(N478="sníž. přenesená",J478,0)</f>
        <v>0</v>
      </c>
      <c r="BI478" s="216">
        <f>IF(N478="nulová",J478,0)</f>
        <v>0</v>
      </c>
      <c r="BJ478" s="17" t="s">
        <v>111</v>
      </c>
      <c r="BK478" s="216">
        <f>ROUND(I478*H478,2)</f>
        <v>0</v>
      </c>
      <c r="BL478" s="17" t="s">
        <v>120</v>
      </c>
      <c r="BM478" s="215" t="s">
        <v>1884</v>
      </c>
    </row>
    <row r="479" s="2" customFormat="1">
      <c r="A479" s="38"/>
      <c r="B479" s="39"/>
      <c r="C479" s="40"/>
      <c r="D479" s="217" t="s">
        <v>122</v>
      </c>
      <c r="E479" s="40"/>
      <c r="F479" s="218" t="s">
        <v>1883</v>
      </c>
      <c r="G479" s="40"/>
      <c r="H479" s="40"/>
      <c r="I479" s="219"/>
      <c r="J479" s="40"/>
      <c r="K479" s="40"/>
      <c r="L479" s="44"/>
      <c r="M479" s="220"/>
      <c r="N479" s="221"/>
      <c r="O479" s="84"/>
      <c r="P479" s="84"/>
      <c r="Q479" s="84"/>
      <c r="R479" s="84"/>
      <c r="S479" s="84"/>
      <c r="T479" s="85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122</v>
      </c>
      <c r="AU479" s="17" t="s">
        <v>111</v>
      </c>
    </row>
    <row r="480" s="13" customFormat="1">
      <c r="A480" s="13"/>
      <c r="B480" s="238"/>
      <c r="C480" s="239"/>
      <c r="D480" s="217" t="s">
        <v>218</v>
      </c>
      <c r="E480" s="239"/>
      <c r="F480" s="240" t="s">
        <v>1885</v>
      </c>
      <c r="G480" s="239"/>
      <c r="H480" s="241">
        <v>21.471</v>
      </c>
      <c r="I480" s="242"/>
      <c r="J480" s="239"/>
      <c r="K480" s="239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218</v>
      </c>
      <c r="AU480" s="247" t="s">
        <v>111</v>
      </c>
      <c r="AV480" s="13" t="s">
        <v>111</v>
      </c>
      <c r="AW480" s="13" t="s">
        <v>4</v>
      </c>
      <c r="AX480" s="13" t="s">
        <v>78</v>
      </c>
      <c r="AY480" s="247" t="s">
        <v>112</v>
      </c>
    </row>
    <row r="481" s="2" customFormat="1" ht="16.5" customHeight="1">
      <c r="A481" s="38"/>
      <c r="B481" s="39"/>
      <c r="C481" s="204" t="s">
        <v>824</v>
      </c>
      <c r="D481" s="204" t="s">
        <v>115</v>
      </c>
      <c r="E481" s="205" t="s">
        <v>1886</v>
      </c>
      <c r="F481" s="206" t="s">
        <v>1887</v>
      </c>
      <c r="G481" s="207" t="s">
        <v>229</v>
      </c>
      <c r="H481" s="208">
        <v>20.07</v>
      </c>
      <c r="I481" s="209"/>
      <c r="J481" s="210">
        <f>ROUND(I481*H481,2)</f>
        <v>0</v>
      </c>
      <c r="K481" s="206" t="s">
        <v>119</v>
      </c>
      <c r="L481" s="44"/>
      <c r="M481" s="211" t="s">
        <v>19</v>
      </c>
      <c r="N481" s="212" t="s">
        <v>42</v>
      </c>
      <c r="O481" s="84"/>
      <c r="P481" s="213">
        <f>O481*H481</f>
        <v>0</v>
      </c>
      <c r="Q481" s="213">
        <v>0</v>
      </c>
      <c r="R481" s="213">
        <f>Q481*H481</f>
        <v>0</v>
      </c>
      <c r="S481" s="213">
        <v>0</v>
      </c>
      <c r="T481" s="214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15" t="s">
        <v>120</v>
      </c>
      <c r="AT481" s="215" t="s">
        <v>115</v>
      </c>
      <c r="AU481" s="215" t="s">
        <v>111</v>
      </c>
      <c r="AY481" s="17" t="s">
        <v>112</v>
      </c>
      <c r="BE481" s="216">
        <f>IF(N481="základní",J481,0)</f>
        <v>0</v>
      </c>
      <c r="BF481" s="216">
        <f>IF(N481="snížená",J481,0)</f>
        <v>0</v>
      </c>
      <c r="BG481" s="216">
        <f>IF(N481="zákl. přenesená",J481,0)</f>
        <v>0</v>
      </c>
      <c r="BH481" s="216">
        <f>IF(N481="sníž. přenesená",J481,0)</f>
        <v>0</v>
      </c>
      <c r="BI481" s="216">
        <f>IF(N481="nulová",J481,0)</f>
        <v>0</v>
      </c>
      <c r="BJ481" s="17" t="s">
        <v>111</v>
      </c>
      <c r="BK481" s="216">
        <f>ROUND(I481*H481,2)</f>
        <v>0</v>
      </c>
      <c r="BL481" s="17" t="s">
        <v>120</v>
      </c>
      <c r="BM481" s="215" t="s">
        <v>1888</v>
      </c>
    </row>
    <row r="482" s="2" customFormat="1">
      <c r="A482" s="38"/>
      <c r="B482" s="39"/>
      <c r="C482" s="40"/>
      <c r="D482" s="217" t="s">
        <v>122</v>
      </c>
      <c r="E482" s="40"/>
      <c r="F482" s="218" t="s">
        <v>1889</v>
      </c>
      <c r="G482" s="40"/>
      <c r="H482" s="40"/>
      <c r="I482" s="219"/>
      <c r="J482" s="40"/>
      <c r="K482" s="40"/>
      <c r="L482" s="44"/>
      <c r="M482" s="220"/>
      <c r="N482" s="221"/>
      <c r="O482" s="84"/>
      <c r="P482" s="84"/>
      <c r="Q482" s="84"/>
      <c r="R482" s="84"/>
      <c r="S482" s="84"/>
      <c r="T482" s="85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122</v>
      </c>
      <c r="AU482" s="17" t="s">
        <v>111</v>
      </c>
    </row>
    <row r="483" s="2" customFormat="1">
      <c r="A483" s="38"/>
      <c r="B483" s="39"/>
      <c r="C483" s="40"/>
      <c r="D483" s="222" t="s">
        <v>124</v>
      </c>
      <c r="E483" s="40"/>
      <c r="F483" s="223" t="s">
        <v>1890</v>
      </c>
      <c r="G483" s="40"/>
      <c r="H483" s="40"/>
      <c r="I483" s="219"/>
      <c r="J483" s="40"/>
      <c r="K483" s="40"/>
      <c r="L483" s="44"/>
      <c r="M483" s="220"/>
      <c r="N483" s="221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124</v>
      </c>
      <c r="AU483" s="17" t="s">
        <v>111</v>
      </c>
    </row>
    <row r="484" s="2" customFormat="1" ht="16.5" customHeight="1">
      <c r="A484" s="38"/>
      <c r="B484" s="39"/>
      <c r="C484" s="204" t="s">
        <v>826</v>
      </c>
      <c r="D484" s="204" t="s">
        <v>115</v>
      </c>
      <c r="E484" s="205" t="s">
        <v>1891</v>
      </c>
      <c r="F484" s="206" t="s">
        <v>1892</v>
      </c>
      <c r="G484" s="207" t="s">
        <v>204</v>
      </c>
      <c r="H484" s="208">
        <v>0.13</v>
      </c>
      <c r="I484" s="209"/>
      <c r="J484" s="210">
        <f>ROUND(I484*H484,2)</f>
        <v>0</v>
      </c>
      <c r="K484" s="206" t="s">
        <v>119</v>
      </c>
      <c r="L484" s="44"/>
      <c r="M484" s="211" t="s">
        <v>19</v>
      </c>
      <c r="N484" s="212" t="s">
        <v>42</v>
      </c>
      <c r="O484" s="84"/>
      <c r="P484" s="213">
        <f>O484*H484</f>
        <v>0</v>
      </c>
      <c r="Q484" s="213">
        <v>0</v>
      </c>
      <c r="R484" s="213">
        <f>Q484*H484</f>
        <v>0</v>
      </c>
      <c r="S484" s="213">
        <v>0</v>
      </c>
      <c r="T484" s="214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15" t="s">
        <v>120</v>
      </c>
      <c r="AT484" s="215" t="s">
        <v>115</v>
      </c>
      <c r="AU484" s="215" t="s">
        <v>111</v>
      </c>
      <c r="AY484" s="17" t="s">
        <v>112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17" t="s">
        <v>111</v>
      </c>
      <c r="BK484" s="216">
        <f>ROUND(I484*H484,2)</f>
        <v>0</v>
      </c>
      <c r="BL484" s="17" t="s">
        <v>120</v>
      </c>
      <c r="BM484" s="215" t="s">
        <v>1893</v>
      </c>
    </row>
    <row r="485" s="2" customFormat="1">
      <c r="A485" s="38"/>
      <c r="B485" s="39"/>
      <c r="C485" s="40"/>
      <c r="D485" s="217" t="s">
        <v>122</v>
      </c>
      <c r="E485" s="40"/>
      <c r="F485" s="218" t="s">
        <v>1894</v>
      </c>
      <c r="G485" s="40"/>
      <c r="H485" s="40"/>
      <c r="I485" s="219"/>
      <c r="J485" s="40"/>
      <c r="K485" s="40"/>
      <c r="L485" s="44"/>
      <c r="M485" s="220"/>
      <c r="N485" s="221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122</v>
      </c>
      <c r="AU485" s="17" t="s">
        <v>111</v>
      </c>
    </row>
    <row r="486" s="2" customFormat="1">
      <c r="A486" s="38"/>
      <c r="B486" s="39"/>
      <c r="C486" s="40"/>
      <c r="D486" s="222" t="s">
        <v>124</v>
      </c>
      <c r="E486" s="40"/>
      <c r="F486" s="223" t="s">
        <v>1895</v>
      </c>
      <c r="G486" s="40"/>
      <c r="H486" s="40"/>
      <c r="I486" s="219"/>
      <c r="J486" s="40"/>
      <c r="K486" s="40"/>
      <c r="L486" s="44"/>
      <c r="M486" s="220"/>
      <c r="N486" s="221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124</v>
      </c>
      <c r="AU486" s="17" t="s">
        <v>111</v>
      </c>
    </row>
    <row r="487" s="2" customFormat="1" ht="16.5" customHeight="1">
      <c r="A487" s="38"/>
      <c r="B487" s="39"/>
      <c r="C487" s="204" t="s">
        <v>832</v>
      </c>
      <c r="D487" s="204" t="s">
        <v>115</v>
      </c>
      <c r="E487" s="205" t="s">
        <v>1896</v>
      </c>
      <c r="F487" s="206" t="s">
        <v>1897</v>
      </c>
      <c r="G487" s="207" t="s">
        <v>204</v>
      </c>
      <c r="H487" s="208">
        <v>0.13</v>
      </c>
      <c r="I487" s="209"/>
      <c r="J487" s="210">
        <f>ROUND(I487*H487,2)</f>
        <v>0</v>
      </c>
      <c r="K487" s="206" t="s">
        <v>119</v>
      </c>
      <c r="L487" s="44"/>
      <c r="M487" s="211" t="s">
        <v>19</v>
      </c>
      <c r="N487" s="212" t="s">
        <v>42</v>
      </c>
      <c r="O487" s="84"/>
      <c r="P487" s="213">
        <f>O487*H487</f>
        <v>0</v>
      </c>
      <c r="Q487" s="213">
        <v>0</v>
      </c>
      <c r="R487" s="213">
        <f>Q487*H487</f>
        <v>0</v>
      </c>
      <c r="S487" s="213">
        <v>0</v>
      </c>
      <c r="T487" s="214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15" t="s">
        <v>120</v>
      </c>
      <c r="AT487" s="215" t="s">
        <v>115</v>
      </c>
      <c r="AU487" s="215" t="s">
        <v>111</v>
      </c>
      <c r="AY487" s="17" t="s">
        <v>112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17" t="s">
        <v>111</v>
      </c>
      <c r="BK487" s="216">
        <f>ROUND(I487*H487,2)</f>
        <v>0</v>
      </c>
      <c r="BL487" s="17" t="s">
        <v>120</v>
      </c>
      <c r="BM487" s="215" t="s">
        <v>1898</v>
      </c>
    </row>
    <row r="488" s="2" customFormat="1">
      <c r="A488" s="38"/>
      <c r="B488" s="39"/>
      <c r="C488" s="40"/>
      <c r="D488" s="217" t="s">
        <v>122</v>
      </c>
      <c r="E488" s="40"/>
      <c r="F488" s="218" t="s">
        <v>1899</v>
      </c>
      <c r="G488" s="40"/>
      <c r="H488" s="40"/>
      <c r="I488" s="219"/>
      <c r="J488" s="40"/>
      <c r="K488" s="40"/>
      <c r="L488" s="44"/>
      <c r="M488" s="220"/>
      <c r="N488" s="221"/>
      <c r="O488" s="84"/>
      <c r="P488" s="84"/>
      <c r="Q488" s="84"/>
      <c r="R488" s="84"/>
      <c r="S488" s="84"/>
      <c r="T488" s="85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122</v>
      </c>
      <c r="AU488" s="17" t="s">
        <v>111</v>
      </c>
    </row>
    <row r="489" s="2" customFormat="1">
      <c r="A489" s="38"/>
      <c r="B489" s="39"/>
      <c r="C489" s="40"/>
      <c r="D489" s="222" t="s">
        <v>124</v>
      </c>
      <c r="E489" s="40"/>
      <c r="F489" s="223" t="s">
        <v>1900</v>
      </c>
      <c r="G489" s="40"/>
      <c r="H489" s="40"/>
      <c r="I489" s="219"/>
      <c r="J489" s="40"/>
      <c r="K489" s="40"/>
      <c r="L489" s="44"/>
      <c r="M489" s="220"/>
      <c r="N489" s="221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124</v>
      </c>
      <c r="AU489" s="17" t="s">
        <v>111</v>
      </c>
    </row>
    <row r="490" s="12" customFormat="1" ht="25.92" customHeight="1">
      <c r="A490" s="12"/>
      <c r="B490" s="188"/>
      <c r="C490" s="189"/>
      <c r="D490" s="190" t="s">
        <v>69</v>
      </c>
      <c r="E490" s="191" t="s">
        <v>1901</v>
      </c>
      <c r="F490" s="191" t="s">
        <v>1902</v>
      </c>
      <c r="G490" s="189"/>
      <c r="H490" s="189"/>
      <c r="I490" s="192"/>
      <c r="J490" s="193">
        <f>BK490</f>
        <v>0</v>
      </c>
      <c r="K490" s="189"/>
      <c r="L490" s="194"/>
      <c r="M490" s="195"/>
      <c r="N490" s="196"/>
      <c r="O490" s="196"/>
      <c r="P490" s="197">
        <f>SUM(P491:P496)</f>
        <v>0</v>
      </c>
      <c r="Q490" s="196"/>
      <c r="R490" s="197">
        <f>SUM(R491:R496)</f>
        <v>0</v>
      </c>
      <c r="S490" s="196"/>
      <c r="T490" s="198">
        <f>SUM(T491:T496)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199" t="s">
        <v>137</v>
      </c>
      <c r="AT490" s="200" t="s">
        <v>69</v>
      </c>
      <c r="AU490" s="200" t="s">
        <v>70</v>
      </c>
      <c r="AY490" s="199" t="s">
        <v>112</v>
      </c>
      <c r="BK490" s="201">
        <f>SUM(BK491:BK496)</f>
        <v>0</v>
      </c>
    </row>
    <row r="491" s="2" customFormat="1" ht="16.5" customHeight="1">
      <c r="A491" s="38"/>
      <c r="B491" s="39"/>
      <c r="C491" s="204" t="s">
        <v>834</v>
      </c>
      <c r="D491" s="204" t="s">
        <v>115</v>
      </c>
      <c r="E491" s="205" t="s">
        <v>1903</v>
      </c>
      <c r="F491" s="206" t="s">
        <v>1904</v>
      </c>
      <c r="G491" s="207" t="s">
        <v>1905</v>
      </c>
      <c r="H491" s="208">
        <v>12</v>
      </c>
      <c r="I491" s="209"/>
      <c r="J491" s="210">
        <f>ROUND(I491*H491,2)</f>
        <v>0</v>
      </c>
      <c r="K491" s="206" t="s">
        <v>119</v>
      </c>
      <c r="L491" s="44"/>
      <c r="M491" s="211" t="s">
        <v>19</v>
      </c>
      <c r="N491" s="212" t="s">
        <v>42</v>
      </c>
      <c r="O491" s="84"/>
      <c r="P491" s="213">
        <f>O491*H491</f>
        <v>0</v>
      </c>
      <c r="Q491" s="213">
        <v>0</v>
      </c>
      <c r="R491" s="213">
        <f>Q491*H491</f>
        <v>0</v>
      </c>
      <c r="S491" s="213">
        <v>0</v>
      </c>
      <c r="T491" s="21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5" t="s">
        <v>1906</v>
      </c>
      <c r="AT491" s="215" t="s">
        <v>115</v>
      </c>
      <c r="AU491" s="215" t="s">
        <v>78</v>
      </c>
      <c r="AY491" s="17" t="s">
        <v>112</v>
      </c>
      <c r="BE491" s="216">
        <f>IF(N491="základní",J491,0)</f>
        <v>0</v>
      </c>
      <c r="BF491" s="216">
        <f>IF(N491="snížená",J491,0)</f>
        <v>0</v>
      </c>
      <c r="BG491" s="216">
        <f>IF(N491="zákl. přenesená",J491,0)</f>
        <v>0</v>
      </c>
      <c r="BH491" s="216">
        <f>IF(N491="sníž. přenesená",J491,0)</f>
        <v>0</v>
      </c>
      <c r="BI491" s="216">
        <f>IF(N491="nulová",J491,0)</f>
        <v>0</v>
      </c>
      <c r="BJ491" s="17" t="s">
        <v>111</v>
      </c>
      <c r="BK491" s="216">
        <f>ROUND(I491*H491,2)</f>
        <v>0</v>
      </c>
      <c r="BL491" s="17" t="s">
        <v>1906</v>
      </c>
      <c r="BM491" s="215" t="s">
        <v>1907</v>
      </c>
    </row>
    <row r="492" s="2" customFormat="1">
      <c r="A492" s="38"/>
      <c r="B492" s="39"/>
      <c r="C492" s="40"/>
      <c r="D492" s="217" t="s">
        <v>122</v>
      </c>
      <c r="E492" s="40"/>
      <c r="F492" s="218" t="s">
        <v>1908</v>
      </c>
      <c r="G492" s="40"/>
      <c r="H492" s="40"/>
      <c r="I492" s="219"/>
      <c r="J492" s="40"/>
      <c r="K492" s="40"/>
      <c r="L492" s="44"/>
      <c r="M492" s="220"/>
      <c r="N492" s="221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122</v>
      </c>
      <c r="AU492" s="17" t="s">
        <v>78</v>
      </c>
    </row>
    <row r="493" s="2" customFormat="1">
      <c r="A493" s="38"/>
      <c r="B493" s="39"/>
      <c r="C493" s="40"/>
      <c r="D493" s="222" t="s">
        <v>124</v>
      </c>
      <c r="E493" s="40"/>
      <c r="F493" s="223" t="s">
        <v>1909</v>
      </c>
      <c r="G493" s="40"/>
      <c r="H493" s="40"/>
      <c r="I493" s="219"/>
      <c r="J493" s="40"/>
      <c r="K493" s="40"/>
      <c r="L493" s="44"/>
      <c r="M493" s="220"/>
      <c r="N493" s="221"/>
      <c r="O493" s="84"/>
      <c r="P493" s="84"/>
      <c r="Q493" s="84"/>
      <c r="R493" s="84"/>
      <c r="S493" s="84"/>
      <c r="T493" s="85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124</v>
      </c>
      <c r="AU493" s="17" t="s">
        <v>78</v>
      </c>
    </row>
    <row r="494" s="13" customFormat="1">
      <c r="A494" s="13"/>
      <c r="B494" s="238"/>
      <c r="C494" s="239"/>
      <c r="D494" s="217" t="s">
        <v>218</v>
      </c>
      <c r="E494" s="248" t="s">
        <v>19</v>
      </c>
      <c r="F494" s="240" t="s">
        <v>1910</v>
      </c>
      <c r="G494" s="239"/>
      <c r="H494" s="241">
        <v>4</v>
      </c>
      <c r="I494" s="242"/>
      <c r="J494" s="239"/>
      <c r="K494" s="239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218</v>
      </c>
      <c r="AU494" s="247" t="s">
        <v>78</v>
      </c>
      <c r="AV494" s="13" t="s">
        <v>111</v>
      </c>
      <c r="AW494" s="13" t="s">
        <v>32</v>
      </c>
      <c r="AX494" s="13" t="s">
        <v>70</v>
      </c>
      <c r="AY494" s="247" t="s">
        <v>112</v>
      </c>
    </row>
    <row r="495" s="13" customFormat="1">
      <c r="A495" s="13"/>
      <c r="B495" s="238"/>
      <c r="C495" s="239"/>
      <c r="D495" s="217" t="s">
        <v>218</v>
      </c>
      <c r="E495" s="248" t="s">
        <v>19</v>
      </c>
      <c r="F495" s="240" t="s">
        <v>1911</v>
      </c>
      <c r="G495" s="239"/>
      <c r="H495" s="241">
        <v>8</v>
      </c>
      <c r="I495" s="242"/>
      <c r="J495" s="239"/>
      <c r="K495" s="239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218</v>
      </c>
      <c r="AU495" s="247" t="s">
        <v>78</v>
      </c>
      <c r="AV495" s="13" t="s">
        <v>111</v>
      </c>
      <c r="AW495" s="13" t="s">
        <v>32</v>
      </c>
      <c r="AX495" s="13" t="s">
        <v>70</v>
      </c>
      <c r="AY495" s="247" t="s">
        <v>112</v>
      </c>
    </row>
    <row r="496" s="14" customFormat="1">
      <c r="A496" s="14"/>
      <c r="B496" s="249"/>
      <c r="C496" s="250"/>
      <c r="D496" s="217" t="s">
        <v>218</v>
      </c>
      <c r="E496" s="251" t="s">
        <v>19</v>
      </c>
      <c r="F496" s="252" t="s">
        <v>459</v>
      </c>
      <c r="G496" s="250"/>
      <c r="H496" s="253">
        <v>12</v>
      </c>
      <c r="I496" s="254"/>
      <c r="J496" s="250"/>
      <c r="K496" s="250"/>
      <c r="L496" s="255"/>
      <c r="M496" s="256"/>
      <c r="N496" s="257"/>
      <c r="O496" s="257"/>
      <c r="P496" s="257"/>
      <c r="Q496" s="257"/>
      <c r="R496" s="257"/>
      <c r="S496" s="257"/>
      <c r="T496" s="25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9" t="s">
        <v>218</v>
      </c>
      <c r="AU496" s="259" t="s">
        <v>78</v>
      </c>
      <c r="AV496" s="14" t="s">
        <v>137</v>
      </c>
      <c r="AW496" s="14" t="s">
        <v>32</v>
      </c>
      <c r="AX496" s="14" t="s">
        <v>78</v>
      </c>
      <c r="AY496" s="259" t="s">
        <v>112</v>
      </c>
    </row>
    <row r="497" s="12" customFormat="1" ht="25.92" customHeight="1">
      <c r="A497" s="12"/>
      <c r="B497" s="188"/>
      <c r="C497" s="189"/>
      <c r="D497" s="190" t="s">
        <v>69</v>
      </c>
      <c r="E497" s="191" t="s">
        <v>1912</v>
      </c>
      <c r="F497" s="191" t="s">
        <v>1913</v>
      </c>
      <c r="G497" s="189"/>
      <c r="H497" s="189"/>
      <c r="I497" s="192"/>
      <c r="J497" s="193">
        <f>BK497</f>
        <v>0</v>
      </c>
      <c r="K497" s="189"/>
      <c r="L497" s="194"/>
      <c r="M497" s="195"/>
      <c r="N497" s="196"/>
      <c r="O497" s="196"/>
      <c r="P497" s="197">
        <f>P498+P507+P514+P519</f>
        <v>0</v>
      </c>
      <c r="Q497" s="196"/>
      <c r="R497" s="197">
        <f>R498+R507+R514+R519</f>
        <v>0</v>
      </c>
      <c r="S497" s="196"/>
      <c r="T497" s="198">
        <f>T498+T507+T514+T519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199" t="s">
        <v>143</v>
      </c>
      <c r="AT497" s="200" t="s">
        <v>69</v>
      </c>
      <c r="AU497" s="200" t="s">
        <v>70</v>
      </c>
      <c r="AY497" s="199" t="s">
        <v>112</v>
      </c>
      <c r="BK497" s="201">
        <f>BK498+BK507+BK514+BK519</f>
        <v>0</v>
      </c>
    </row>
    <row r="498" s="12" customFormat="1" ht="22.8" customHeight="1">
      <c r="A498" s="12"/>
      <c r="B498" s="188"/>
      <c r="C498" s="189"/>
      <c r="D498" s="190" t="s">
        <v>69</v>
      </c>
      <c r="E498" s="202" t="s">
        <v>1914</v>
      </c>
      <c r="F498" s="202" t="s">
        <v>1915</v>
      </c>
      <c r="G498" s="189"/>
      <c r="H498" s="189"/>
      <c r="I498" s="192"/>
      <c r="J498" s="203">
        <f>BK498</f>
        <v>0</v>
      </c>
      <c r="K498" s="189"/>
      <c r="L498" s="194"/>
      <c r="M498" s="195"/>
      <c r="N498" s="196"/>
      <c r="O498" s="196"/>
      <c r="P498" s="197">
        <f>SUM(P499:P506)</f>
        <v>0</v>
      </c>
      <c r="Q498" s="196"/>
      <c r="R498" s="197">
        <f>SUM(R499:R506)</f>
        <v>0</v>
      </c>
      <c r="S498" s="196"/>
      <c r="T498" s="198">
        <f>SUM(T499:T506)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199" t="s">
        <v>143</v>
      </c>
      <c r="AT498" s="200" t="s">
        <v>69</v>
      </c>
      <c r="AU498" s="200" t="s">
        <v>78</v>
      </c>
      <c r="AY498" s="199" t="s">
        <v>112</v>
      </c>
      <c r="BK498" s="201">
        <f>SUM(BK499:BK506)</f>
        <v>0</v>
      </c>
    </row>
    <row r="499" s="2" customFormat="1" ht="16.5" customHeight="1">
      <c r="A499" s="38"/>
      <c r="B499" s="39"/>
      <c r="C499" s="204" t="s">
        <v>840</v>
      </c>
      <c r="D499" s="204" t="s">
        <v>115</v>
      </c>
      <c r="E499" s="205" t="s">
        <v>1916</v>
      </c>
      <c r="F499" s="206" t="s">
        <v>1917</v>
      </c>
      <c r="G499" s="207" t="s">
        <v>1918</v>
      </c>
      <c r="H499" s="208">
        <v>1</v>
      </c>
      <c r="I499" s="209"/>
      <c r="J499" s="210">
        <f>ROUND(I499*H499,2)</f>
        <v>0</v>
      </c>
      <c r="K499" s="206" t="s">
        <v>119</v>
      </c>
      <c r="L499" s="44"/>
      <c r="M499" s="211" t="s">
        <v>19</v>
      </c>
      <c r="N499" s="212" t="s">
        <v>42</v>
      </c>
      <c r="O499" s="84"/>
      <c r="P499" s="213">
        <f>O499*H499</f>
        <v>0</v>
      </c>
      <c r="Q499" s="213">
        <v>0</v>
      </c>
      <c r="R499" s="213">
        <f>Q499*H499</f>
        <v>0</v>
      </c>
      <c r="S499" s="213">
        <v>0</v>
      </c>
      <c r="T499" s="21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15" t="s">
        <v>1919</v>
      </c>
      <c r="AT499" s="215" t="s">
        <v>115</v>
      </c>
      <c r="AU499" s="215" t="s">
        <v>111</v>
      </c>
      <c r="AY499" s="17" t="s">
        <v>112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17" t="s">
        <v>111</v>
      </c>
      <c r="BK499" s="216">
        <f>ROUND(I499*H499,2)</f>
        <v>0</v>
      </c>
      <c r="BL499" s="17" t="s">
        <v>1919</v>
      </c>
      <c r="BM499" s="215" t="s">
        <v>1920</v>
      </c>
    </row>
    <row r="500" s="2" customFormat="1">
      <c r="A500" s="38"/>
      <c r="B500" s="39"/>
      <c r="C500" s="40"/>
      <c r="D500" s="217" t="s">
        <v>122</v>
      </c>
      <c r="E500" s="40"/>
      <c r="F500" s="218" t="s">
        <v>1917</v>
      </c>
      <c r="G500" s="40"/>
      <c r="H500" s="40"/>
      <c r="I500" s="219"/>
      <c r="J500" s="40"/>
      <c r="K500" s="40"/>
      <c r="L500" s="44"/>
      <c r="M500" s="220"/>
      <c r="N500" s="221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122</v>
      </c>
      <c r="AU500" s="17" t="s">
        <v>111</v>
      </c>
    </row>
    <row r="501" s="2" customFormat="1">
      <c r="A501" s="38"/>
      <c r="B501" s="39"/>
      <c r="C501" s="40"/>
      <c r="D501" s="222" t="s">
        <v>124</v>
      </c>
      <c r="E501" s="40"/>
      <c r="F501" s="223" t="s">
        <v>1921</v>
      </c>
      <c r="G501" s="40"/>
      <c r="H501" s="40"/>
      <c r="I501" s="219"/>
      <c r="J501" s="40"/>
      <c r="K501" s="40"/>
      <c r="L501" s="44"/>
      <c r="M501" s="220"/>
      <c r="N501" s="221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124</v>
      </c>
      <c r="AU501" s="17" t="s">
        <v>111</v>
      </c>
    </row>
    <row r="502" s="13" customFormat="1">
      <c r="A502" s="13"/>
      <c r="B502" s="238"/>
      <c r="C502" s="239"/>
      <c r="D502" s="217" t="s">
        <v>218</v>
      </c>
      <c r="E502" s="248" t="s">
        <v>19</v>
      </c>
      <c r="F502" s="240" t="s">
        <v>1922</v>
      </c>
      <c r="G502" s="239"/>
      <c r="H502" s="241">
        <v>1</v>
      </c>
      <c r="I502" s="242"/>
      <c r="J502" s="239"/>
      <c r="K502" s="239"/>
      <c r="L502" s="243"/>
      <c r="M502" s="244"/>
      <c r="N502" s="245"/>
      <c r="O502" s="245"/>
      <c r="P502" s="245"/>
      <c r="Q502" s="245"/>
      <c r="R502" s="245"/>
      <c r="S502" s="245"/>
      <c r="T502" s="24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7" t="s">
        <v>218</v>
      </c>
      <c r="AU502" s="247" t="s">
        <v>111</v>
      </c>
      <c r="AV502" s="13" t="s">
        <v>111</v>
      </c>
      <c r="AW502" s="13" t="s">
        <v>32</v>
      </c>
      <c r="AX502" s="13" t="s">
        <v>78</v>
      </c>
      <c r="AY502" s="247" t="s">
        <v>112</v>
      </c>
    </row>
    <row r="503" s="2" customFormat="1" ht="16.5" customHeight="1">
      <c r="A503" s="38"/>
      <c r="B503" s="39"/>
      <c r="C503" s="204" t="s">
        <v>846</v>
      </c>
      <c r="D503" s="204" t="s">
        <v>115</v>
      </c>
      <c r="E503" s="205" t="s">
        <v>1923</v>
      </c>
      <c r="F503" s="206" t="s">
        <v>1924</v>
      </c>
      <c r="G503" s="207" t="s">
        <v>1918</v>
      </c>
      <c r="H503" s="208">
        <v>1</v>
      </c>
      <c r="I503" s="209"/>
      <c r="J503" s="210">
        <f>ROUND(I503*H503,2)</f>
        <v>0</v>
      </c>
      <c r="K503" s="206" t="s">
        <v>119</v>
      </c>
      <c r="L503" s="44"/>
      <c r="M503" s="211" t="s">
        <v>19</v>
      </c>
      <c r="N503" s="212" t="s">
        <v>42</v>
      </c>
      <c r="O503" s="84"/>
      <c r="P503" s="213">
        <f>O503*H503</f>
        <v>0</v>
      </c>
      <c r="Q503" s="213">
        <v>0</v>
      </c>
      <c r="R503" s="213">
        <f>Q503*H503</f>
        <v>0</v>
      </c>
      <c r="S503" s="213">
        <v>0</v>
      </c>
      <c r="T503" s="214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15" t="s">
        <v>1919</v>
      </c>
      <c r="AT503" s="215" t="s">
        <v>115</v>
      </c>
      <c r="AU503" s="215" t="s">
        <v>111</v>
      </c>
      <c r="AY503" s="17" t="s">
        <v>112</v>
      </c>
      <c r="BE503" s="216">
        <f>IF(N503="základní",J503,0)</f>
        <v>0</v>
      </c>
      <c r="BF503" s="216">
        <f>IF(N503="snížená",J503,0)</f>
        <v>0</v>
      </c>
      <c r="BG503" s="216">
        <f>IF(N503="zákl. přenesená",J503,0)</f>
        <v>0</v>
      </c>
      <c r="BH503" s="216">
        <f>IF(N503="sníž. přenesená",J503,0)</f>
        <v>0</v>
      </c>
      <c r="BI503" s="216">
        <f>IF(N503="nulová",J503,0)</f>
        <v>0</v>
      </c>
      <c r="BJ503" s="17" t="s">
        <v>111</v>
      </c>
      <c r="BK503" s="216">
        <f>ROUND(I503*H503,2)</f>
        <v>0</v>
      </c>
      <c r="BL503" s="17" t="s">
        <v>1919</v>
      </c>
      <c r="BM503" s="215" t="s">
        <v>1925</v>
      </c>
    </row>
    <row r="504" s="2" customFormat="1">
      <c r="A504" s="38"/>
      <c r="B504" s="39"/>
      <c r="C504" s="40"/>
      <c r="D504" s="217" t="s">
        <v>122</v>
      </c>
      <c r="E504" s="40"/>
      <c r="F504" s="218" t="s">
        <v>1924</v>
      </c>
      <c r="G504" s="40"/>
      <c r="H504" s="40"/>
      <c r="I504" s="219"/>
      <c r="J504" s="40"/>
      <c r="K504" s="40"/>
      <c r="L504" s="44"/>
      <c r="M504" s="220"/>
      <c r="N504" s="221"/>
      <c r="O504" s="84"/>
      <c r="P504" s="84"/>
      <c r="Q504" s="84"/>
      <c r="R504" s="84"/>
      <c r="S504" s="84"/>
      <c r="T504" s="85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122</v>
      </c>
      <c r="AU504" s="17" t="s">
        <v>111</v>
      </c>
    </row>
    <row r="505" s="2" customFormat="1">
      <c r="A505" s="38"/>
      <c r="B505" s="39"/>
      <c r="C505" s="40"/>
      <c r="D505" s="222" t="s">
        <v>124</v>
      </c>
      <c r="E505" s="40"/>
      <c r="F505" s="223" t="s">
        <v>1926</v>
      </c>
      <c r="G505" s="40"/>
      <c r="H505" s="40"/>
      <c r="I505" s="219"/>
      <c r="J505" s="40"/>
      <c r="K505" s="40"/>
      <c r="L505" s="44"/>
      <c r="M505" s="220"/>
      <c r="N505" s="221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124</v>
      </c>
      <c r="AU505" s="17" t="s">
        <v>111</v>
      </c>
    </row>
    <row r="506" s="13" customFormat="1">
      <c r="A506" s="13"/>
      <c r="B506" s="238"/>
      <c r="C506" s="239"/>
      <c r="D506" s="217" t="s">
        <v>218</v>
      </c>
      <c r="E506" s="248" t="s">
        <v>19</v>
      </c>
      <c r="F506" s="240" t="s">
        <v>1927</v>
      </c>
      <c r="G506" s="239"/>
      <c r="H506" s="241">
        <v>1</v>
      </c>
      <c r="I506" s="242"/>
      <c r="J506" s="239"/>
      <c r="K506" s="239"/>
      <c r="L506" s="243"/>
      <c r="M506" s="244"/>
      <c r="N506" s="245"/>
      <c r="O506" s="245"/>
      <c r="P506" s="245"/>
      <c r="Q506" s="245"/>
      <c r="R506" s="245"/>
      <c r="S506" s="245"/>
      <c r="T506" s="24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7" t="s">
        <v>218</v>
      </c>
      <c r="AU506" s="247" t="s">
        <v>111</v>
      </c>
      <c r="AV506" s="13" t="s">
        <v>111</v>
      </c>
      <c r="AW506" s="13" t="s">
        <v>32</v>
      </c>
      <c r="AX506" s="13" t="s">
        <v>78</v>
      </c>
      <c r="AY506" s="247" t="s">
        <v>112</v>
      </c>
    </row>
    <row r="507" s="12" customFormat="1" ht="22.8" customHeight="1">
      <c r="A507" s="12"/>
      <c r="B507" s="188"/>
      <c r="C507" s="189"/>
      <c r="D507" s="190" t="s">
        <v>69</v>
      </c>
      <c r="E507" s="202" t="s">
        <v>1928</v>
      </c>
      <c r="F507" s="202" t="s">
        <v>1929</v>
      </c>
      <c r="G507" s="189"/>
      <c r="H507" s="189"/>
      <c r="I507" s="192"/>
      <c r="J507" s="203">
        <f>BK507</f>
        <v>0</v>
      </c>
      <c r="K507" s="189"/>
      <c r="L507" s="194"/>
      <c r="M507" s="195"/>
      <c r="N507" s="196"/>
      <c r="O507" s="196"/>
      <c r="P507" s="197">
        <f>SUM(P508:P513)</f>
        <v>0</v>
      </c>
      <c r="Q507" s="196"/>
      <c r="R507" s="197">
        <f>SUM(R508:R513)</f>
        <v>0</v>
      </c>
      <c r="S507" s="196"/>
      <c r="T507" s="198">
        <f>SUM(T508:T513)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199" t="s">
        <v>143</v>
      </c>
      <c r="AT507" s="200" t="s">
        <v>69</v>
      </c>
      <c r="AU507" s="200" t="s">
        <v>78</v>
      </c>
      <c r="AY507" s="199" t="s">
        <v>112</v>
      </c>
      <c r="BK507" s="201">
        <f>SUM(BK508:BK513)</f>
        <v>0</v>
      </c>
    </row>
    <row r="508" s="2" customFormat="1" ht="16.5" customHeight="1">
      <c r="A508" s="38"/>
      <c r="B508" s="39"/>
      <c r="C508" s="204" t="s">
        <v>850</v>
      </c>
      <c r="D508" s="204" t="s">
        <v>115</v>
      </c>
      <c r="E508" s="205" t="s">
        <v>1930</v>
      </c>
      <c r="F508" s="206" t="s">
        <v>1931</v>
      </c>
      <c r="G508" s="207" t="s">
        <v>1918</v>
      </c>
      <c r="H508" s="208">
        <v>2</v>
      </c>
      <c r="I508" s="209"/>
      <c r="J508" s="210">
        <f>ROUND(I508*H508,2)</f>
        <v>0</v>
      </c>
      <c r="K508" s="206" t="s">
        <v>119</v>
      </c>
      <c r="L508" s="44"/>
      <c r="M508" s="211" t="s">
        <v>19</v>
      </c>
      <c r="N508" s="212" t="s">
        <v>42</v>
      </c>
      <c r="O508" s="84"/>
      <c r="P508" s="213">
        <f>O508*H508</f>
        <v>0</v>
      </c>
      <c r="Q508" s="213">
        <v>0</v>
      </c>
      <c r="R508" s="213">
        <f>Q508*H508</f>
        <v>0</v>
      </c>
      <c r="S508" s="213">
        <v>0</v>
      </c>
      <c r="T508" s="214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15" t="s">
        <v>1919</v>
      </c>
      <c r="AT508" s="215" t="s">
        <v>115</v>
      </c>
      <c r="AU508" s="215" t="s">
        <v>111</v>
      </c>
      <c r="AY508" s="17" t="s">
        <v>112</v>
      </c>
      <c r="BE508" s="216">
        <f>IF(N508="základní",J508,0)</f>
        <v>0</v>
      </c>
      <c r="BF508" s="216">
        <f>IF(N508="snížená",J508,0)</f>
        <v>0</v>
      </c>
      <c r="BG508" s="216">
        <f>IF(N508="zákl. přenesená",J508,0)</f>
        <v>0</v>
      </c>
      <c r="BH508" s="216">
        <f>IF(N508="sníž. přenesená",J508,0)</f>
        <v>0</v>
      </c>
      <c r="BI508" s="216">
        <f>IF(N508="nulová",J508,0)</f>
        <v>0</v>
      </c>
      <c r="BJ508" s="17" t="s">
        <v>111</v>
      </c>
      <c r="BK508" s="216">
        <f>ROUND(I508*H508,2)</f>
        <v>0</v>
      </c>
      <c r="BL508" s="17" t="s">
        <v>1919</v>
      </c>
      <c r="BM508" s="215" t="s">
        <v>1932</v>
      </c>
    </row>
    <row r="509" s="2" customFormat="1">
      <c r="A509" s="38"/>
      <c r="B509" s="39"/>
      <c r="C509" s="40"/>
      <c r="D509" s="217" t="s">
        <v>122</v>
      </c>
      <c r="E509" s="40"/>
      <c r="F509" s="218" t="s">
        <v>1931</v>
      </c>
      <c r="G509" s="40"/>
      <c r="H509" s="40"/>
      <c r="I509" s="219"/>
      <c r="J509" s="40"/>
      <c r="K509" s="40"/>
      <c r="L509" s="44"/>
      <c r="M509" s="220"/>
      <c r="N509" s="221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122</v>
      </c>
      <c r="AU509" s="17" t="s">
        <v>111</v>
      </c>
    </row>
    <row r="510" s="2" customFormat="1">
      <c r="A510" s="38"/>
      <c r="B510" s="39"/>
      <c r="C510" s="40"/>
      <c r="D510" s="222" t="s">
        <v>124</v>
      </c>
      <c r="E510" s="40"/>
      <c r="F510" s="223" t="s">
        <v>1933</v>
      </c>
      <c r="G510" s="40"/>
      <c r="H510" s="40"/>
      <c r="I510" s="219"/>
      <c r="J510" s="40"/>
      <c r="K510" s="40"/>
      <c r="L510" s="44"/>
      <c r="M510" s="220"/>
      <c r="N510" s="221"/>
      <c r="O510" s="84"/>
      <c r="P510" s="84"/>
      <c r="Q510" s="84"/>
      <c r="R510" s="84"/>
      <c r="S510" s="84"/>
      <c r="T510" s="85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124</v>
      </c>
      <c r="AU510" s="17" t="s">
        <v>111</v>
      </c>
    </row>
    <row r="511" s="13" customFormat="1">
      <c r="A511" s="13"/>
      <c r="B511" s="238"/>
      <c r="C511" s="239"/>
      <c r="D511" s="217" t="s">
        <v>218</v>
      </c>
      <c r="E511" s="248" t="s">
        <v>19</v>
      </c>
      <c r="F511" s="240" t="s">
        <v>1934</v>
      </c>
      <c r="G511" s="239"/>
      <c r="H511" s="241">
        <v>1</v>
      </c>
      <c r="I511" s="242"/>
      <c r="J511" s="239"/>
      <c r="K511" s="239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218</v>
      </c>
      <c r="AU511" s="247" t="s">
        <v>111</v>
      </c>
      <c r="AV511" s="13" t="s">
        <v>111</v>
      </c>
      <c r="AW511" s="13" t="s">
        <v>32</v>
      </c>
      <c r="AX511" s="13" t="s">
        <v>70</v>
      </c>
      <c r="AY511" s="247" t="s">
        <v>112</v>
      </c>
    </row>
    <row r="512" s="13" customFormat="1">
      <c r="A512" s="13"/>
      <c r="B512" s="238"/>
      <c r="C512" s="239"/>
      <c r="D512" s="217" t="s">
        <v>218</v>
      </c>
      <c r="E512" s="248" t="s">
        <v>19</v>
      </c>
      <c r="F512" s="240" t="s">
        <v>1935</v>
      </c>
      <c r="G512" s="239"/>
      <c r="H512" s="241">
        <v>1</v>
      </c>
      <c r="I512" s="242"/>
      <c r="J512" s="239"/>
      <c r="K512" s="239"/>
      <c r="L512" s="243"/>
      <c r="M512" s="244"/>
      <c r="N512" s="245"/>
      <c r="O512" s="245"/>
      <c r="P512" s="245"/>
      <c r="Q512" s="245"/>
      <c r="R512" s="245"/>
      <c r="S512" s="245"/>
      <c r="T512" s="24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7" t="s">
        <v>218</v>
      </c>
      <c r="AU512" s="247" t="s">
        <v>111</v>
      </c>
      <c r="AV512" s="13" t="s">
        <v>111</v>
      </c>
      <c r="AW512" s="13" t="s">
        <v>32</v>
      </c>
      <c r="AX512" s="13" t="s">
        <v>70</v>
      </c>
      <c r="AY512" s="247" t="s">
        <v>112</v>
      </c>
    </row>
    <row r="513" s="14" customFormat="1">
      <c r="A513" s="14"/>
      <c r="B513" s="249"/>
      <c r="C513" s="250"/>
      <c r="D513" s="217" t="s">
        <v>218</v>
      </c>
      <c r="E513" s="251" t="s">
        <v>19</v>
      </c>
      <c r="F513" s="252" t="s">
        <v>459</v>
      </c>
      <c r="G513" s="250"/>
      <c r="H513" s="253">
        <v>2</v>
      </c>
      <c r="I513" s="254"/>
      <c r="J513" s="250"/>
      <c r="K513" s="250"/>
      <c r="L513" s="255"/>
      <c r="M513" s="256"/>
      <c r="N513" s="257"/>
      <c r="O513" s="257"/>
      <c r="P513" s="257"/>
      <c r="Q513" s="257"/>
      <c r="R513" s="257"/>
      <c r="S513" s="257"/>
      <c r="T513" s="25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9" t="s">
        <v>218</v>
      </c>
      <c r="AU513" s="259" t="s">
        <v>111</v>
      </c>
      <c r="AV513" s="14" t="s">
        <v>137</v>
      </c>
      <c r="AW513" s="14" t="s">
        <v>32</v>
      </c>
      <c r="AX513" s="14" t="s">
        <v>78</v>
      </c>
      <c r="AY513" s="259" t="s">
        <v>112</v>
      </c>
    </row>
    <row r="514" s="12" customFormat="1" ht="22.8" customHeight="1">
      <c r="A514" s="12"/>
      <c r="B514" s="188"/>
      <c r="C514" s="189"/>
      <c r="D514" s="190" t="s">
        <v>69</v>
      </c>
      <c r="E514" s="202" t="s">
        <v>1936</v>
      </c>
      <c r="F514" s="202" t="s">
        <v>1937</v>
      </c>
      <c r="G514" s="189"/>
      <c r="H514" s="189"/>
      <c r="I514" s="192"/>
      <c r="J514" s="203">
        <f>BK514</f>
        <v>0</v>
      </c>
      <c r="K514" s="189"/>
      <c r="L514" s="194"/>
      <c r="M514" s="195"/>
      <c r="N514" s="196"/>
      <c r="O514" s="196"/>
      <c r="P514" s="197">
        <f>SUM(P515:P518)</f>
        <v>0</v>
      </c>
      <c r="Q514" s="196"/>
      <c r="R514" s="197">
        <f>SUM(R515:R518)</f>
        <v>0</v>
      </c>
      <c r="S514" s="196"/>
      <c r="T514" s="198">
        <f>SUM(T515:T518)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199" t="s">
        <v>143</v>
      </c>
      <c r="AT514" s="200" t="s">
        <v>69</v>
      </c>
      <c r="AU514" s="200" t="s">
        <v>78</v>
      </c>
      <c r="AY514" s="199" t="s">
        <v>112</v>
      </c>
      <c r="BK514" s="201">
        <f>SUM(BK515:BK518)</f>
        <v>0</v>
      </c>
    </row>
    <row r="515" s="2" customFormat="1" ht="16.5" customHeight="1">
      <c r="A515" s="38"/>
      <c r="B515" s="39"/>
      <c r="C515" s="204" t="s">
        <v>856</v>
      </c>
      <c r="D515" s="204" t="s">
        <v>115</v>
      </c>
      <c r="E515" s="205" t="s">
        <v>1938</v>
      </c>
      <c r="F515" s="206" t="s">
        <v>1939</v>
      </c>
      <c r="G515" s="207" t="s">
        <v>1918</v>
      </c>
      <c r="H515" s="208">
        <v>1</v>
      </c>
      <c r="I515" s="209"/>
      <c r="J515" s="210">
        <f>ROUND(I515*H515,2)</f>
        <v>0</v>
      </c>
      <c r="K515" s="206" t="s">
        <v>119</v>
      </c>
      <c r="L515" s="44"/>
      <c r="M515" s="211" t="s">
        <v>19</v>
      </c>
      <c r="N515" s="212" t="s">
        <v>42</v>
      </c>
      <c r="O515" s="84"/>
      <c r="P515" s="213">
        <f>O515*H515</f>
        <v>0</v>
      </c>
      <c r="Q515" s="213">
        <v>0</v>
      </c>
      <c r="R515" s="213">
        <f>Q515*H515</f>
        <v>0</v>
      </c>
      <c r="S515" s="213">
        <v>0</v>
      </c>
      <c r="T515" s="214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15" t="s">
        <v>1919</v>
      </c>
      <c r="AT515" s="215" t="s">
        <v>115</v>
      </c>
      <c r="AU515" s="215" t="s">
        <v>111</v>
      </c>
      <c r="AY515" s="17" t="s">
        <v>112</v>
      </c>
      <c r="BE515" s="216">
        <f>IF(N515="základní",J515,0)</f>
        <v>0</v>
      </c>
      <c r="BF515" s="216">
        <f>IF(N515="snížená",J515,0)</f>
        <v>0</v>
      </c>
      <c r="BG515" s="216">
        <f>IF(N515="zákl. přenesená",J515,0)</f>
        <v>0</v>
      </c>
      <c r="BH515" s="216">
        <f>IF(N515="sníž. přenesená",J515,0)</f>
        <v>0</v>
      </c>
      <c r="BI515" s="216">
        <f>IF(N515="nulová",J515,0)</f>
        <v>0</v>
      </c>
      <c r="BJ515" s="17" t="s">
        <v>111</v>
      </c>
      <c r="BK515" s="216">
        <f>ROUND(I515*H515,2)</f>
        <v>0</v>
      </c>
      <c r="BL515" s="17" t="s">
        <v>1919</v>
      </c>
      <c r="BM515" s="215" t="s">
        <v>1940</v>
      </c>
    </row>
    <row r="516" s="2" customFormat="1">
      <c r="A516" s="38"/>
      <c r="B516" s="39"/>
      <c r="C516" s="40"/>
      <c r="D516" s="217" t="s">
        <v>122</v>
      </c>
      <c r="E516" s="40"/>
      <c r="F516" s="218" t="s">
        <v>1939</v>
      </c>
      <c r="G516" s="40"/>
      <c r="H516" s="40"/>
      <c r="I516" s="219"/>
      <c r="J516" s="40"/>
      <c r="K516" s="40"/>
      <c r="L516" s="44"/>
      <c r="M516" s="220"/>
      <c r="N516" s="221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122</v>
      </c>
      <c r="AU516" s="17" t="s">
        <v>111</v>
      </c>
    </row>
    <row r="517" s="2" customFormat="1">
      <c r="A517" s="38"/>
      <c r="B517" s="39"/>
      <c r="C517" s="40"/>
      <c r="D517" s="222" t="s">
        <v>124</v>
      </c>
      <c r="E517" s="40"/>
      <c r="F517" s="223" t="s">
        <v>1941</v>
      </c>
      <c r="G517" s="40"/>
      <c r="H517" s="40"/>
      <c r="I517" s="219"/>
      <c r="J517" s="40"/>
      <c r="K517" s="40"/>
      <c r="L517" s="44"/>
      <c r="M517" s="220"/>
      <c r="N517" s="221"/>
      <c r="O517" s="84"/>
      <c r="P517" s="84"/>
      <c r="Q517" s="84"/>
      <c r="R517" s="84"/>
      <c r="S517" s="84"/>
      <c r="T517" s="85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124</v>
      </c>
      <c r="AU517" s="17" t="s">
        <v>111</v>
      </c>
    </row>
    <row r="518" s="13" customFormat="1">
      <c r="A518" s="13"/>
      <c r="B518" s="238"/>
      <c r="C518" s="239"/>
      <c r="D518" s="217" t="s">
        <v>218</v>
      </c>
      <c r="E518" s="248" t="s">
        <v>19</v>
      </c>
      <c r="F518" s="240" t="s">
        <v>1942</v>
      </c>
      <c r="G518" s="239"/>
      <c r="H518" s="241">
        <v>1</v>
      </c>
      <c r="I518" s="242"/>
      <c r="J518" s="239"/>
      <c r="K518" s="239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218</v>
      </c>
      <c r="AU518" s="247" t="s">
        <v>111</v>
      </c>
      <c r="AV518" s="13" t="s">
        <v>111</v>
      </c>
      <c r="AW518" s="13" t="s">
        <v>32</v>
      </c>
      <c r="AX518" s="13" t="s">
        <v>78</v>
      </c>
      <c r="AY518" s="247" t="s">
        <v>112</v>
      </c>
    </row>
    <row r="519" s="12" customFormat="1" ht="22.8" customHeight="1">
      <c r="A519" s="12"/>
      <c r="B519" s="188"/>
      <c r="C519" s="189"/>
      <c r="D519" s="190" t="s">
        <v>69</v>
      </c>
      <c r="E519" s="202" t="s">
        <v>1943</v>
      </c>
      <c r="F519" s="202" t="s">
        <v>1944</v>
      </c>
      <c r="G519" s="189"/>
      <c r="H519" s="189"/>
      <c r="I519" s="192"/>
      <c r="J519" s="203">
        <f>BK519</f>
        <v>0</v>
      </c>
      <c r="K519" s="189"/>
      <c r="L519" s="194"/>
      <c r="M519" s="195"/>
      <c r="N519" s="196"/>
      <c r="O519" s="196"/>
      <c r="P519" s="197">
        <f>SUM(P520:P523)</f>
        <v>0</v>
      </c>
      <c r="Q519" s="196"/>
      <c r="R519" s="197">
        <f>SUM(R520:R523)</f>
        <v>0</v>
      </c>
      <c r="S519" s="196"/>
      <c r="T519" s="198">
        <f>SUM(T520:T523)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199" t="s">
        <v>143</v>
      </c>
      <c r="AT519" s="200" t="s">
        <v>69</v>
      </c>
      <c r="AU519" s="200" t="s">
        <v>78</v>
      </c>
      <c r="AY519" s="199" t="s">
        <v>112</v>
      </c>
      <c r="BK519" s="201">
        <f>SUM(BK520:BK523)</f>
        <v>0</v>
      </c>
    </row>
    <row r="520" s="2" customFormat="1" ht="16.5" customHeight="1">
      <c r="A520" s="38"/>
      <c r="B520" s="39"/>
      <c r="C520" s="204" t="s">
        <v>860</v>
      </c>
      <c r="D520" s="204" t="s">
        <v>115</v>
      </c>
      <c r="E520" s="205" t="s">
        <v>1945</v>
      </c>
      <c r="F520" s="206" t="s">
        <v>1946</v>
      </c>
      <c r="G520" s="207" t="s">
        <v>1918</v>
      </c>
      <c r="H520" s="208">
        <v>1</v>
      </c>
      <c r="I520" s="209"/>
      <c r="J520" s="210">
        <f>ROUND(I520*H520,2)</f>
        <v>0</v>
      </c>
      <c r="K520" s="206" t="s">
        <v>119</v>
      </c>
      <c r="L520" s="44"/>
      <c r="M520" s="211" t="s">
        <v>19</v>
      </c>
      <c r="N520" s="212" t="s">
        <v>42</v>
      </c>
      <c r="O520" s="84"/>
      <c r="P520" s="213">
        <f>O520*H520</f>
        <v>0</v>
      </c>
      <c r="Q520" s="213">
        <v>0</v>
      </c>
      <c r="R520" s="213">
        <f>Q520*H520</f>
        <v>0</v>
      </c>
      <c r="S520" s="213">
        <v>0</v>
      </c>
      <c r="T520" s="214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15" t="s">
        <v>1919</v>
      </c>
      <c r="AT520" s="215" t="s">
        <v>115</v>
      </c>
      <c r="AU520" s="215" t="s">
        <v>111</v>
      </c>
      <c r="AY520" s="17" t="s">
        <v>112</v>
      </c>
      <c r="BE520" s="216">
        <f>IF(N520="základní",J520,0)</f>
        <v>0</v>
      </c>
      <c r="BF520" s="216">
        <f>IF(N520="snížená",J520,0)</f>
        <v>0</v>
      </c>
      <c r="BG520" s="216">
        <f>IF(N520="zákl. přenesená",J520,0)</f>
        <v>0</v>
      </c>
      <c r="BH520" s="216">
        <f>IF(N520="sníž. přenesená",J520,0)</f>
        <v>0</v>
      </c>
      <c r="BI520" s="216">
        <f>IF(N520="nulová",J520,0)</f>
        <v>0</v>
      </c>
      <c r="BJ520" s="17" t="s">
        <v>111</v>
      </c>
      <c r="BK520" s="216">
        <f>ROUND(I520*H520,2)</f>
        <v>0</v>
      </c>
      <c r="BL520" s="17" t="s">
        <v>1919</v>
      </c>
      <c r="BM520" s="215" t="s">
        <v>1947</v>
      </c>
    </row>
    <row r="521" s="2" customFormat="1">
      <c r="A521" s="38"/>
      <c r="B521" s="39"/>
      <c r="C521" s="40"/>
      <c r="D521" s="217" t="s">
        <v>122</v>
      </c>
      <c r="E521" s="40"/>
      <c r="F521" s="218" t="s">
        <v>1946</v>
      </c>
      <c r="G521" s="40"/>
      <c r="H521" s="40"/>
      <c r="I521" s="219"/>
      <c r="J521" s="40"/>
      <c r="K521" s="40"/>
      <c r="L521" s="44"/>
      <c r="M521" s="220"/>
      <c r="N521" s="221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122</v>
      </c>
      <c r="AU521" s="17" t="s">
        <v>111</v>
      </c>
    </row>
    <row r="522" s="2" customFormat="1">
      <c r="A522" s="38"/>
      <c r="B522" s="39"/>
      <c r="C522" s="40"/>
      <c r="D522" s="222" t="s">
        <v>124</v>
      </c>
      <c r="E522" s="40"/>
      <c r="F522" s="223" t="s">
        <v>1948</v>
      </c>
      <c r="G522" s="40"/>
      <c r="H522" s="40"/>
      <c r="I522" s="219"/>
      <c r="J522" s="40"/>
      <c r="K522" s="40"/>
      <c r="L522" s="44"/>
      <c r="M522" s="220"/>
      <c r="N522" s="221"/>
      <c r="O522" s="84"/>
      <c r="P522" s="84"/>
      <c r="Q522" s="84"/>
      <c r="R522" s="84"/>
      <c r="S522" s="84"/>
      <c r="T522" s="85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124</v>
      </c>
      <c r="AU522" s="17" t="s">
        <v>111</v>
      </c>
    </row>
    <row r="523" s="13" customFormat="1">
      <c r="A523" s="13"/>
      <c r="B523" s="238"/>
      <c r="C523" s="239"/>
      <c r="D523" s="217" t="s">
        <v>218</v>
      </c>
      <c r="E523" s="248" t="s">
        <v>19</v>
      </c>
      <c r="F523" s="240" t="s">
        <v>1949</v>
      </c>
      <c r="G523" s="239"/>
      <c r="H523" s="241">
        <v>1</v>
      </c>
      <c r="I523" s="242"/>
      <c r="J523" s="239"/>
      <c r="K523" s="239"/>
      <c r="L523" s="243"/>
      <c r="M523" s="260"/>
      <c r="N523" s="261"/>
      <c r="O523" s="261"/>
      <c r="P523" s="261"/>
      <c r="Q523" s="261"/>
      <c r="R523" s="261"/>
      <c r="S523" s="261"/>
      <c r="T523" s="26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7" t="s">
        <v>218</v>
      </c>
      <c r="AU523" s="247" t="s">
        <v>111</v>
      </c>
      <c r="AV523" s="13" t="s">
        <v>111</v>
      </c>
      <c r="AW523" s="13" t="s">
        <v>32</v>
      </c>
      <c r="AX523" s="13" t="s">
        <v>78</v>
      </c>
      <c r="AY523" s="247" t="s">
        <v>112</v>
      </c>
    </row>
    <row r="524" s="2" customFormat="1" ht="6.96" customHeight="1">
      <c r="A524" s="38"/>
      <c r="B524" s="59"/>
      <c r="C524" s="60"/>
      <c r="D524" s="60"/>
      <c r="E524" s="60"/>
      <c r="F524" s="60"/>
      <c r="G524" s="60"/>
      <c r="H524" s="60"/>
      <c r="I524" s="60"/>
      <c r="J524" s="60"/>
      <c r="K524" s="60"/>
      <c r="L524" s="44"/>
      <c r="M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</row>
  </sheetData>
  <sheetProtection sheet="1" autoFilter="0" formatColumns="0" formatRows="0" objects="1" scenarios="1" spinCount="100000" saltValue="IvyjoO09v0KGjLzi+Aug7ia6J2mXcGLiAhXo/l0kmzDFdLAHzyAPLbr7Yo38fVhGfxv2jTN8a2QqeZvK/QKxUQ==" hashValue="pxA0V4ui+1DLNqLX6jDCeXs5oR467csbJBNXIgrnVJgqdC4HWThqll0/7Vt+SNSMLdnIn4JUfW29yosv6gZn4g==" algorithmName="SHA-512" password="CC35"/>
  <autoFilter ref="C98:K523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4" r:id="rId1" display="https://podminky.urs.cz/item/CS_URS_2023_01/611142001"/>
    <hyperlink ref="F108" r:id="rId2" display="https://podminky.urs.cz/item/CS_URS_2023_01/611321131"/>
    <hyperlink ref="F111" r:id="rId3" display="https://podminky.urs.cz/item/CS_URS_2023_01/612135101"/>
    <hyperlink ref="F118" r:id="rId4" display="https://podminky.urs.cz/item/CS_URS_2023_01/612142001"/>
    <hyperlink ref="F127" r:id="rId5" display="https://podminky.urs.cz/item/CS_URS_2023_01/612321131"/>
    <hyperlink ref="F130" r:id="rId6" display="https://podminky.urs.cz/item/CS_URS_2023_01/612325302"/>
    <hyperlink ref="F134" r:id="rId7" display="https://podminky.urs.cz/item/CS_URS_2023_01/632481215"/>
    <hyperlink ref="F138" r:id="rId8" display="https://podminky.urs.cz/item/CS_URS_2023_01/952901111"/>
    <hyperlink ref="F142" r:id="rId9" display="https://podminky.urs.cz/item/CS_URS_2023_01/962031132"/>
    <hyperlink ref="F146" r:id="rId10" display="https://podminky.urs.cz/item/CS_URS_2023_01/965043431"/>
    <hyperlink ref="F150" r:id="rId11" display="https://podminky.urs.cz/item/CS_URS_2023_01/965081112"/>
    <hyperlink ref="F154" r:id="rId12" display="https://podminky.urs.cz/item/CS_URS_2023_01/965081223"/>
    <hyperlink ref="F158" r:id="rId13" display="https://podminky.urs.cz/item/CS_URS_2023_01/965082933"/>
    <hyperlink ref="F162" r:id="rId14" display="https://podminky.urs.cz/item/CS_URS_2023_01/965083121"/>
    <hyperlink ref="F166" r:id="rId15" display="https://podminky.urs.cz/item/CS_URS_2023_01/968062244"/>
    <hyperlink ref="F170" r:id="rId16" display="https://podminky.urs.cz/item/CS_URS_2023_01/968062355"/>
    <hyperlink ref="F174" r:id="rId17" display="https://podminky.urs.cz/item/CS_URS_2023_01/968062355"/>
    <hyperlink ref="F178" r:id="rId18" display="https://podminky.urs.cz/item/CS_URS_2023_01/968062356"/>
    <hyperlink ref="F182" r:id="rId19" display="https://podminky.urs.cz/item/CS_URS_2023_01/968062357"/>
    <hyperlink ref="F186" r:id="rId20" display="https://podminky.urs.cz/item/CS_URS_2023_01/968062455"/>
    <hyperlink ref="F190" r:id="rId21" display="https://podminky.urs.cz/item/CS_URS_2023_01/969021112"/>
    <hyperlink ref="F194" r:id="rId22" display="https://podminky.urs.cz/item/CS_URS_2023_01/969031111"/>
    <hyperlink ref="F198" r:id="rId23" display="https://podminky.urs.cz/item/CS_URS_2023_01/972033161"/>
    <hyperlink ref="F201" r:id="rId24" display="https://podminky.urs.cz/item/CS_URS_2023_01/972044351"/>
    <hyperlink ref="F207" r:id="rId25" display="https://podminky.urs.cz/item/CS_URS_2023_01/973031151"/>
    <hyperlink ref="F211" r:id="rId26" display="https://podminky.urs.cz/item/CS_URS_2023_01/974031121"/>
    <hyperlink ref="F215" r:id="rId27" display="https://podminky.urs.cz/item/CS_URS_2023_01/974031122"/>
    <hyperlink ref="F219" r:id="rId28" display="https://podminky.urs.cz/item/CS_URS_2023_01/974031132"/>
    <hyperlink ref="F223" r:id="rId29" display="https://podminky.urs.cz/item/CS_URS_2023_01/974031142"/>
    <hyperlink ref="F227" r:id="rId30" display="https://podminky.urs.cz/item/CS_URS_2023_01/974031143"/>
    <hyperlink ref="F230" r:id="rId31" display="https://podminky.urs.cz/item/CS_URS_2023_01/974031164"/>
    <hyperlink ref="F233" r:id="rId32" display="https://podminky.urs.cz/item/CS_URS_2023_01/977132111"/>
    <hyperlink ref="F237" r:id="rId33" display="https://podminky.urs.cz/item/CS_URS_2023_01/978013191"/>
    <hyperlink ref="F243" r:id="rId34" display="https://podminky.urs.cz/item/CS_URS_2023_01/978059541"/>
    <hyperlink ref="F250" r:id="rId35" display="https://podminky.urs.cz/item/CS_URS_2023_01/997013211"/>
    <hyperlink ref="F253" r:id="rId36" display="https://podminky.urs.cz/item/CS_URS_2023_01/997013501"/>
    <hyperlink ref="F256" r:id="rId37" display="https://podminky.urs.cz/item/CS_URS_2023_01/997013509"/>
    <hyperlink ref="F260" r:id="rId38" display="https://podminky.urs.cz/item/CS_URS_2023_01/997013631"/>
    <hyperlink ref="F264" r:id="rId39" display="https://podminky.urs.cz/item/CS_URS_2023_01/998018001"/>
    <hyperlink ref="F269" r:id="rId40" display="https://podminky.urs.cz/item/CS_URS_2023_01/711141559"/>
    <hyperlink ref="F278" r:id="rId41" display="https://podminky.urs.cz/item/CS_URS_2023_01/711742567"/>
    <hyperlink ref="F287" r:id="rId42" display="https://podminky.urs.cz/item/CS_URS_2023_01/998711101"/>
    <hyperlink ref="F290" r:id="rId43" display="https://podminky.urs.cz/item/CS_URS_2023_01/998711181"/>
    <hyperlink ref="F294" r:id="rId44" display="https://podminky.urs.cz/item/CS_URS_2023_01/713121121"/>
    <hyperlink ref="F301" r:id="rId45" display="https://podminky.urs.cz/item/CS_URS_2023_01/998713101"/>
    <hyperlink ref="F304" r:id="rId46" display="https://podminky.urs.cz/item/CS_URS_2023_01/998713181"/>
    <hyperlink ref="F308" r:id="rId47" display="https://podminky.urs.cz/item/CS_URS_2023_01/742110002"/>
    <hyperlink ref="F314" r:id="rId48" display="https://podminky.urs.cz/item/CS_URS_2023_01/742110003"/>
    <hyperlink ref="F321" r:id="rId49" display="https://podminky.urs.cz/item/CS_URS_2023_01/742110504"/>
    <hyperlink ref="F326" r:id="rId50" display="https://podminky.urs.cz/item/CS_URS_2023_01/742124002"/>
    <hyperlink ref="F341" r:id="rId51" display="https://podminky.urs.cz/item/CS_URS_2023_01/742210121"/>
    <hyperlink ref="F346" r:id="rId52" display="https://podminky.urs.cz/item/CS_URS_2023_01/742310001"/>
    <hyperlink ref="F351" r:id="rId53" display="https://podminky.urs.cz/item/CS_URS_2023_01/742310002"/>
    <hyperlink ref="F356" r:id="rId54" display="https://podminky.urs.cz/item/CS_URS_2023_01/742310003"/>
    <hyperlink ref="F361" r:id="rId55" display="https://podminky.urs.cz/item/CS_URS_2023_01/742310005"/>
    <hyperlink ref="F367" r:id="rId56" display="https://podminky.urs.cz/item/CS_URS_2023_01/762083111"/>
    <hyperlink ref="F371" r:id="rId57" display="https://podminky.urs.cz/item/CS_URS_2023_01/762085122"/>
    <hyperlink ref="F377" r:id="rId58" display="https://podminky.urs.cz/item/CS_URS_2023_01/762511224"/>
    <hyperlink ref="F381" r:id="rId59" display="https://podminky.urs.cz/item/CS_URS_2023_01/762522812"/>
    <hyperlink ref="F390" r:id="rId60" display="https://podminky.urs.cz/item/CS_URS_2023_01/762811510"/>
    <hyperlink ref="F396" r:id="rId61" display="https://podminky.urs.cz/item/CS_URS_2023_01/762811811"/>
    <hyperlink ref="F399" r:id="rId62" display="https://podminky.urs.cz/item/CS_URS_2023_01/762822110"/>
    <hyperlink ref="F406" r:id="rId63" display="https://podminky.urs.cz/item/CS_URS_2023_01/998762101"/>
    <hyperlink ref="F409" r:id="rId64" display="https://podminky.urs.cz/item/CS_URS_2023_01/998762181"/>
    <hyperlink ref="F413" r:id="rId65" display="https://podminky.urs.cz/item/CS_URS_2023_01/763111314"/>
    <hyperlink ref="F417" r:id="rId66" display="https://podminky.urs.cz/item/CS_URS_2023_01/763111343"/>
    <hyperlink ref="F421" r:id="rId67" display="https://podminky.urs.cz/item/CS_URS_2023_01/763213123"/>
    <hyperlink ref="F425" r:id="rId68" display="https://podminky.urs.cz/item/CS_URS_2023_01/998763301"/>
    <hyperlink ref="F428" r:id="rId69" display="https://podminky.urs.cz/item/CS_URS_2023_01/998763381"/>
    <hyperlink ref="F432" r:id="rId70" display="https://podminky.urs.cz/item/CS_URS_2023_01/764002851"/>
    <hyperlink ref="F436" r:id="rId71" display="https://podminky.urs.cz/item/CS_URS_2023_01/764216603"/>
    <hyperlink ref="F440" r:id="rId72" display="https://podminky.urs.cz/item/CS_URS_2023_01/998764101"/>
    <hyperlink ref="F443" r:id="rId73" display="https://podminky.urs.cz/item/CS_URS_2023_01/998764181"/>
    <hyperlink ref="F447" r:id="rId74" display="https://podminky.urs.cz/item/CS_URS_2023_01/766622131"/>
    <hyperlink ref="F453" r:id="rId75" display="https://podminky.urs.cz/item/CS_URS_2023_01/998766101"/>
    <hyperlink ref="F456" r:id="rId76" display="https://podminky.urs.cz/item/CS_URS_2023_01/998766181"/>
    <hyperlink ref="F460" r:id="rId77" display="https://podminky.urs.cz/item/CS_URS_2023_01/776111311"/>
    <hyperlink ref="F464" r:id="rId78" display="https://podminky.urs.cz/item/CS_URS_2023_01/776121321"/>
    <hyperlink ref="F467" r:id="rId79" display="https://podminky.urs.cz/item/CS_URS_2023_01/776231111"/>
    <hyperlink ref="F473" r:id="rId80" display="https://podminky.urs.cz/item/CS_URS_2023_01/776410811"/>
    <hyperlink ref="F476" r:id="rId81" display="https://podminky.urs.cz/item/CS_URS_2023_01/776411111"/>
    <hyperlink ref="F483" r:id="rId82" display="https://podminky.urs.cz/item/CS_URS_2023_01/776991121"/>
    <hyperlink ref="F486" r:id="rId83" display="https://podminky.urs.cz/item/CS_URS_2023_01/998776101"/>
    <hyperlink ref="F489" r:id="rId84" display="https://podminky.urs.cz/item/CS_URS_2023_01/998776181"/>
    <hyperlink ref="F493" r:id="rId85" display="https://podminky.urs.cz/item/CS_URS_2023_01/HZS2142"/>
    <hyperlink ref="F501" r:id="rId86" display="https://podminky.urs.cz/item/CS_URS_2023_01/011514000"/>
    <hyperlink ref="F505" r:id="rId87" display="https://podminky.urs.cz/item/CS_URS_2023_01/013244000"/>
    <hyperlink ref="F510" r:id="rId88" display="https://podminky.urs.cz/item/CS_URS_2023_01/024003001"/>
    <hyperlink ref="F517" r:id="rId89" display="https://podminky.urs.cz/item/CS_URS_2023_01/032103000"/>
    <hyperlink ref="F522" r:id="rId90" display="https://podminky.urs.cz/item/CS_URS_2023_01/071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1950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1951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1952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1953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1954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1955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1956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1957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1958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1959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1960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77</v>
      </c>
      <c r="F18" s="274" t="s">
        <v>1961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1962</v>
      </c>
      <c r="F19" s="274" t="s">
        <v>1963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1964</v>
      </c>
      <c r="F20" s="274" t="s">
        <v>1965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1966</v>
      </c>
      <c r="F21" s="274" t="s">
        <v>1967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1968</v>
      </c>
      <c r="F22" s="274" t="s">
        <v>1969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1970</v>
      </c>
      <c r="F23" s="274" t="s">
        <v>1971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1972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1973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1974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1975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1976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1977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1978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1979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1980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97</v>
      </c>
      <c r="F36" s="274"/>
      <c r="G36" s="274" t="s">
        <v>1981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1982</v>
      </c>
      <c r="F37" s="274"/>
      <c r="G37" s="274" t="s">
        <v>1983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51</v>
      </c>
      <c r="F38" s="274"/>
      <c r="G38" s="274" t="s">
        <v>1984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52</v>
      </c>
      <c r="F39" s="274"/>
      <c r="G39" s="274" t="s">
        <v>1985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98</v>
      </c>
      <c r="F40" s="274"/>
      <c r="G40" s="274" t="s">
        <v>1986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99</v>
      </c>
      <c r="F41" s="274"/>
      <c r="G41" s="274" t="s">
        <v>1987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1988</v>
      </c>
      <c r="F42" s="274"/>
      <c r="G42" s="274" t="s">
        <v>1989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1990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1991</v>
      </c>
      <c r="F44" s="274"/>
      <c r="G44" s="274" t="s">
        <v>1992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101</v>
      </c>
      <c r="F45" s="274"/>
      <c r="G45" s="274" t="s">
        <v>1993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1994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1995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1996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1997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1998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1999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2000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2001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2002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2003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2004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2005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2006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2007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2008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2009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2010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2011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2012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2013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2014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2015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2016</v>
      </c>
      <c r="D76" s="292"/>
      <c r="E76" s="292"/>
      <c r="F76" s="292" t="s">
        <v>2017</v>
      </c>
      <c r="G76" s="293"/>
      <c r="H76" s="292" t="s">
        <v>52</v>
      </c>
      <c r="I76" s="292" t="s">
        <v>55</v>
      </c>
      <c r="J76" s="292" t="s">
        <v>2018</v>
      </c>
      <c r="K76" s="291"/>
    </row>
    <row r="77" s="1" customFormat="1" ht="17.25" customHeight="1">
      <c r="B77" s="289"/>
      <c r="C77" s="294" t="s">
        <v>2019</v>
      </c>
      <c r="D77" s="294"/>
      <c r="E77" s="294"/>
      <c r="F77" s="295" t="s">
        <v>2020</v>
      </c>
      <c r="G77" s="296"/>
      <c r="H77" s="294"/>
      <c r="I77" s="294"/>
      <c r="J77" s="294" t="s">
        <v>2021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51</v>
      </c>
      <c r="D79" s="299"/>
      <c r="E79" s="299"/>
      <c r="F79" s="300" t="s">
        <v>2022</v>
      </c>
      <c r="G79" s="301"/>
      <c r="H79" s="277" t="s">
        <v>2023</v>
      </c>
      <c r="I79" s="277" t="s">
        <v>2024</v>
      </c>
      <c r="J79" s="277">
        <v>20</v>
      </c>
      <c r="K79" s="291"/>
    </row>
    <row r="80" s="1" customFormat="1" ht="15" customHeight="1">
      <c r="B80" s="289"/>
      <c r="C80" s="277" t="s">
        <v>2025</v>
      </c>
      <c r="D80" s="277"/>
      <c r="E80" s="277"/>
      <c r="F80" s="300" t="s">
        <v>2022</v>
      </c>
      <c r="G80" s="301"/>
      <c r="H80" s="277" t="s">
        <v>2026</v>
      </c>
      <c r="I80" s="277" t="s">
        <v>2024</v>
      </c>
      <c r="J80" s="277">
        <v>120</v>
      </c>
      <c r="K80" s="291"/>
    </row>
    <row r="81" s="1" customFormat="1" ht="15" customHeight="1">
      <c r="B81" s="302"/>
      <c r="C81" s="277" t="s">
        <v>2027</v>
      </c>
      <c r="D81" s="277"/>
      <c r="E81" s="277"/>
      <c r="F81" s="300" t="s">
        <v>2028</v>
      </c>
      <c r="G81" s="301"/>
      <c r="H81" s="277" t="s">
        <v>2029</v>
      </c>
      <c r="I81" s="277" t="s">
        <v>2024</v>
      </c>
      <c r="J81" s="277">
        <v>50</v>
      </c>
      <c r="K81" s="291"/>
    </row>
    <row r="82" s="1" customFormat="1" ht="15" customHeight="1">
      <c r="B82" s="302"/>
      <c r="C82" s="277" t="s">
        <v>2030</v>
      </c>
      <c r="D82" s="277"/>
      <c r="E82" s="277"/>
      <c r="F82" s="300" t="s">
        <v>2022</v>
      </c>
      <c r="G82" s="301"/>
      <c r="H82" s="277" t="s">
        <v>2031</v>
      </c>
      <c r="I82" s="277" t="s">
        <v>2032</v>
      </c>
      <c r="J82" s="277"/>
      <c r="K82" s="291"/>
    </row>
    <row r="83" s="1" customFormat="1" ht="15" customHeight="1">
      <c r="B83" s="302"/>
      <c r="C83" s="303" t="s">
        <v>2033</v>
      </c>
      <c r="D83" s="303"/>
      <c r="E83" s="303"/>
      <c r="F83" s="304" t="s">
        <v>2028</v>
      </c>
      <c r="G83" s="303"/>
      <c r="H83" s="303" t="s">
        <v>2034</v>
      </c>
      <c r="I83" s="303" t="s">
        <v>2024</v>
      </c>
      <c r="J83" s="303">
        <v>15</v>
      </c>
      <c r="K83" s="291"/>
    </row>
    <row r="84" s="1" customFormat="1" ht="15" customHeight="1">
      <c r="B84" s="302"/>
      <c r="C84" s="303" t="s">
        <v>2035</v>
      </c>
      <c r="D84" s="303"/>
      <c r="E84" s="303"/>
      <c r="F84" s="304" t="s">
        <v>2028</v>
      </c>
      <c r="G84" s="303"/>
      <c r="H84" s="303" t="s">
        <v>2036</v>
      </c>
      <c r="I84" s="303" t="s">
        <v>2024</v>
      </c>
      <c r="J84" s="303">
        <v>15</v>
      </c>
      <c r="K84" s="291"/>
    </row>
    <row r="85" s="1" customFormat="1" ht="15" customHeight="1">
      <c r="B85" s="302"/>
      <c r="C85" s="303" t="s">
        <v>2037</v>
      </c>
      <c r="D85" s="303"/>
      <c r="E85" s="303"/>
      <c r="F85" s="304" t="s">
        <v>2028</v>
      </c>
      <c r="G85" s="303"/>
      <c r="H85" s="303" t="s">
        <v>2038</v>
      </c>
      <c r="I85" s="303" t="s">
        <v>2024</v>
      </c>
      <c r="J85" s="303">
        <v>20</v>
      </c>
      <c r="K85" s="291"/>
    </row>
    <row r="86" s="1" customFormat="1" ht="15" customHeight="1">
      <c r="B86" s="302"/>
      <c r="C86" s="303" t="s">
        <v>2039</v>
      </c>
      <c r="D86" s="303"/>
      <c r="E86" s="303"/>
      <c r="F86" s="304" t="s">
        <v>2028</v>
      </c>
      <c r="G86" s="303"/>
      <c r="H86" s="303" t="s">
        <v>2040</v>
      </c>
      <c r="I86" s="303" t="s">
        <v>2024</v>
      </c>
      <c r="J86" s="303">
        <v>20</v>
      </c>
      <c r="K86" s="291"/>
    </row>
    <row r="87" s="1" customFormat="1" ht="15" customHeight="1">
      <c r="B87" s="302"/>
      <c r="C87" s="277" t="s">
        <v>2041</v>
      </c>
      <c r="D87" s="277"/>
      <c r="E87" s="277"/>
      <c r="F87" s="300" t="s">
        <v>2028</v>
      </c>
      <c r="G87" s="301"/>
      <c r="H87" s="277" t="s">
        <v>2042</v>
      </c>
      <c r="I87" s="277" t="s">
        <v>2024</v>
      </c>
      <c r="J87" s="277">
        <v>50</v>
      </c>
      <c r="K87" s="291"/>
    </row>
    <row r="88" s="1" customFormat="1" ht="15" customHeight="1">
      <c r="B88" s="302"/>
      <c r="C88" s="277" t="s">
        <v>2043</v>
      </c>
      <c r="D88" s="277"/>
      <c r="E88" s="277"/>
      <c r="F88" s="300" t="s">
        <v>2028</v>
      </c>
      <c r="G88" s="301"/>
      <c r="H88" s="277" t="s">
        <v>2044</v>
      </c>
      <c r="I88" s="277" t="s">
        <v>2024</v>
      </c>
      <c r="J88" s="277">
        <v>20</v>
      </c>
      <c r="K88" s="291"/>
    </row>
    <row r="89" s="1" customFormat="1" ht="15" customHeight="1">
      <c r="B89" s="302"/>
      <c r="C89" s="277" t="s">
        <v>2045</v>
      </c>
      <c r="D89" s="277"/>
      <c r="E89" s="277"/>
      <c r="F89" s="300" t="s">
        <v>2028</v>
      </c>
      <c r="G89" s="301"/>
      <c r="H89" s="277" t="s">
        <v>2046</v>
      </c>
      <c r="I89" s="277" t="s">
        <v>2024</v>
      </c>
      <c r="J89" s="277">
        <v>20</v>
      </c>
      <c r="K89" s="291"/>
    </row>
    <row r="90" s="1" customFormat="1" ht="15" customHeight="1">
      <c r="B90" s="302"/>
      <c r="C90" s="277" t="s">
        <v>2047</v>
      </c>
      <c r="D90" s="277"/>
      <c r="E90" s="277"/>
      <c r="F90" s="300" t="s">
        <v>2028</v>
      </c>
      <c r="G90" s="301"/>
      <c r="H90" s="277" t="s">
        <v>2048</v>
      </c>
      <c r="I90" s="277" t="s">
        <v>2024</v>
      </c>
      <c r="J90" s="277">
        <v>50</v>
      </c>
      <c r="K90" s="291"/>
    </row>
    <row r="91" s="1" customFormat="1" ht="15" customHeight="1">
      <c r="B91" s="302"/>
      <c r="C91" s="277" t="s">
        <v>2049</v>
      </c>
      <c r="D91" s="277"/>
      <c r="E91" s="277"/>
      <c r="F91" s="300" t="s">
        <v>2028</v>
      </c>
      <c r="G91" s="301"/>
      <c r="H91" s="277" t="s">
        <v>2049</v>
      </c>
      <c r="I91" s="277" t="s">
        <v>2024</v>
      </c>
      <c r="J91" s="277">
        <v>50</v>
      </c>
      <c r="K91" s="291"/>
    </row>
    <row r="92" s="1" customFormat="1" ht="15" customHeight="1">
      <c r="B92" s="302"/>
      <c r="C92" s="277" t="s">
        <v>2050</v>
      </c>
      <c r="D92" s="277"/>
      <c r="E92" s="277"/>
      <c r="F92" s="300" t="s">
        <v>2028</v>
      </c>
      <c r="G92" s="301"/>
      <c r="H92" s="277" t="s">
        <v>2051</v>
      </c>
      <c r="I92" s="277" t="s">
        <v>2024</v>
      </c>
      <c r="J92" s="277">
        <v>255</v>
      </c>
      <c r="K92" s="291"/>
    </row>
    <row r="93" s="1" customFormat="1" ht="15" customHeight="1">
      <c r="B93" s="302"/>
      <c r="C93" s="277" t="s">
        <v>2052</v>
      </c>
      <c r="D93" s="277"/>
      <c r="E93" s="277"/>
      <c r="F93" s="300" t="s">
        <v>2022</v>
      </c>
      <c r="G93" s="301"/>
      <c r="H93" s="277" t="s">
        <v>2053</v>
      </c>
      <c r="I93" s="277" t="s">
        <v>2054</v>
      </c>
      <c r="J93" s="277"/>
      <c r="K93" s="291"/>
    </row>
    <row r="94" s="1" customFormat="1" ht="15" customHeight="1">
      <c r="B94" s="302"/>
      <c r="C94" s="277" t="s">
        <v>2055</v>
      </c>
      <c r="D94" s="277"/>
      <c r="E94" s="277"/>
      <c r="F94" s="300" t="s">
        <v>2022</v>
      </c>
      <c r="G94" s="301"/>
      <c r="H94" s="277" t="s">
        <v>2056</v>
      </c>
      <c r="I94" s="277" t="s">
        <v>2057</v>
      </c>
      <c r="J94" s="277"/>
      <c r="K94" s="291"/>
    </row>
    <row r="95" s="1" customFormat="1" ht="15" customHeight="1">
      <c r="B95" s="302"/>
      <c r="C95" s="277" t="s">
        <v>2058</v>
      </c>
      <c r="D95" s="277"/>
      <c r="E95" s="277"/>
      <c r="F95" s="300" t="s">
        <v>2022</v>
      </c>
      <c r="G95" s="301"/>
      <c r="H95" s="277" t="s">
        <v>2058</v>
      </c>
      <c r="I95" s="277" t="s">
        <v>2057</v>
      </c>
      <c r="J95" s="277"/>
      <c r="K95" s="291"/>
    </row>
    <row r="96" s="1" customFormat="1" ht="15" customHeight="1">
      <c r="B96" s="302"/>
      <c r="C96" s="277" t="s">
        <v>36</v>
      </c>
      <c r="D96" s="277"/>
      <c r="E96" s="277"/>
      <c r="F96" s="300" t="s">
        <v>2022</v>
      </c>
      <c r="G96" s="301"/>
      <c r="H96" s="277" t="s">
        <v>2059</v>
      </c>
      <c r="I96" s="277" t="s">
        <v>2057</v>
      </c>
      <c r="J96" s="277"/>
      <c r="K96" s="291"/>
    </row>
    <row r="97" s="1" customFormat="1" ht="15" customHeight="1">
      <c r="B97" s="302"/>
      <c r="C97" s="277" t="s">
        <v>46</v>
      </c>
      <c r="D97" s="277"/>
      <c r="E97" s="277"/>
      <c r="F97" s="300" t="s">
        <v>2022</v>
      </c>
      <c r="G97" s="301"/>
      <c r="H97" s="277" t="s">
        <v>2060</v>
      </c>
      <c r="I97" s="277" t="s">
        <v>2057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2061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2016</v>
      </c>
      <c r="D103" s="292"/>
      <c r="E103" s="292"/>
      <c r="F103" s="292" t="s">
        <v>2017</v>
      </c>
      <c r="G103" s="293"/>
      <c r="H103" s="292" t="s">
        <v>52</v>
      </c>
      <c r="I103" s="292" t="s">
        <v>55</v>
      </c>
      <c r="J103" s="292" t="s">
        <v>2018</v>
      </c>
      <c r="K103" s="291"/>
    </row>
    <row r="104" s="1" customFormat="1" ht="17.25" customHeight="1">
      <c r="B104" s="289"/>
      <c r="C104" s="294" t="s">
        <v>2019</v>
      </c>
      <c r="D104" s="294"/>
      <c r="E104" s="294"/>
      <c r="F104" s="295" t="s">
        <v>2020</v>
      </c>
      <c r="G104" s="296"/>
      <c r="H104" s="294"/>
      <c r="I104" s="294"/>
      <c r="J104" s="294" t="s">
        <v>2021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51</v>
      </c>
      <c r="D106" s="299"/>
      <c r="E106" s="299"/>
      <c r="F106" s="300" t="s">
        <v>2022</v>
      </c>
      <c r="G106" s="277"/>
      <c r="H106" s="277" t="s">
        <v>2062</v>
      </c>
      <c r="I106" s="277" t="s">
        <v>2024</v>
      </c>
      <c r="J106" s="277">
        <v>20</v>
      </c>
      <c r="K106" s="291"/>
    </row>
    <row r="107" s="1" customFormat="1" ht="15" customHeight="1">
      <c r="B107" s="289"/>
      <c r="C107" s="277" t="s">
        <v>2025</v>
      </c>
      <c r="D107" s="277"/>
      <c r="E107" s="277"/>
      <c r="F107" s="300" t="s">
        <v>2022</v>
      </c>
      <c r="G107" s="277"/>
      <c r="H107" s="277" t="s">
        <v>2062</v>
      </c>
      <c r="I107" s="277" t="s">
        <v>2024</v>
      </c>
      <c r="J107" s="277">
        <v>120</v>
      </c>
      <c r="K107" s="291"/>
    </row>
    <row r="108" s="1" customFormat="1" ht="15" customHeight="1">
      <c r="B108" s="302"/>
      <c r="C108" s="277" t="s">
        <v>2027</v>
      </c>
      <c r="D108" s="277"/>
      <c r="E108" s="277"/>
      <c r="F108" s="300" t="s">
        <v>2028</v>
      </c>
      <c r="G108" s="277"/>
      <c r="H108" s="277" t="s">
        <v>2062</v>
      </c>
      <c r="I108" s="277" t="s">
        <v>2024</v>
      </c>
      <c r="J108" s="277">
        <v>50</v>
      </c>
      <c r="K108" s="291"/>
    </row>
    <row r="109" s="1" customFormat="1" ht="15" customHeight="1">
      <c r="B109" s="302"/>
      <c r="C109" s="277" t="s">
        <v>2030</v>
      </c>
      <c r="D109" s="277"/>
      <c r="E109" s="277"/>
      <c r="F109" s="300" t="s">
        <v>2022</v>
      </c>
      <c r="G109" s="277"/>
      <c r="H109" s="277" t="s">
        <v>2062</v>
      </c>
      <c r="I109" s="277" t="s">
        <v>2032</v>
      </c>
      <c r="J109" s="277"/>
      <c r="K109" s="291"/>
    </row>
    <row r="110" s="1" customFormat="1" ht="15" customHeight="1">
      <c r="B110" s="302"/>
      <c r="C110" s="277" t="s">
        <v>2041</v>
      </c>
      <c r="D110" s="277"/>
      <c r="E110" s="277"/>
      <c r="F110" s="300" t="s">
        <v>2028</v>
      </c>
      <c r="G110" s="277"/>
      <c r="H110" s="277" t="s">
        <v>2062</v>
      </c>
      <c r="I110" s="277" t="s">
        <v>2024</v>
      </c>
      <c r="J110" s="277">
        <v>50</v>
      </c>
      <c r="K110" s="291"/>
    </row>
    <row r="111" s="1" customFormat="1" ht="15" customHeight="1">
      <c r="B111" s="302"/>
      <c r="C111" s="277" t="s">
        <v>2049</v>
      </c>
      <c r="D111" s="277"/>
      <c r="E111" s="277"/>
      <c r="F111" s="300" t="s">
        <v>2028</v>
      </c>
      <c r="G111" s="277"/>
      <c r="H111" s="277" t="s">
        <v>2062</v>
      </c>
      <c r="I111" s="277" t="s">
        <v>2024</v>
      </c>
      <c r="J111" s="277">
        <v>50</v>
      </c>
      <c r="K111" s="291"/>
    </row>
    <row r="112" s="1" customFormat="1" ht="15" customHeight="1">
      <c r="B112" s="302"/>
      <c r="C112" s="277" t="s">
        <v>2047</v>
      </c>
      <c r="D112" s="277"/>
      <c r="E112" s="277"/>
      <c r="F112" s="300" t="s">
        <v>2028</v>
      </c>
      <c r="G112" s="277"/>
      <c r="H112" s="277" t="s">
        <v>2062</v>
      </c>
      <c r="I112" s="277" t="s">
        <v>2024</v>
      </c>
      <c r="J112" s="277">
        <v>50</v>
      </c>
      <c r="K112" s="291"/>
    </row>
    <row r="113" s="1" customFormat="1" ht="15" customHeight="1">
      <c r="B113" s="302"/>
      <c r="C113" s="277" t="s">
        <v>51</v>
      </c>
      <c r="D113" s="277"/>
      <c r="E113" s="277"/>
      <c r="F113" s="300" t="s">
        <v>2022</v>
      </c>
      <c r="G113" s="277"/>
      <c r="H113" s="277" t="s">
        <v>2063</v>
      </c>
      <c r="I113" s="277" t="s">
        <v>2024</v>
      </c>
      <c r="J113" s="277">
        <v>20</v>
      </c>
      <c r="K113" s="291"/>
    </row>
    <row r="114" s="1" customFormat="1" ht="15" customHeight="1">
      <c r="B114" s="302"/>
      <c r="C114" s="277" t="s">
        <v>2064</v>
      </c>
      <c r="D114" s="277"/>
      <c r="E114" s="277"/>
      <c r="F114" s="300" t="s">
        <v>2022</v>
      </c>
      <c r="G114" s="277"/>
      <c r="H114" s="277" t="s">
        <v>2065</v>
      </c>
      <c r="I114" s="277" t="s">
        <v>2024</v>
      </c>
      <c r="J114" s="277">
        <v>120</v>
      </c>
      <c r="K114" s="291"/>
    </row>
    <row r="115" s="1" customFormat="1" ht="15" customHeight="1">
      <c r="B115" s="302"/>
      <c r="C115" s="277" t="s">
        <v>36</v>
      </c>
      <c r="D115" s="277"/>
      <c r="E115" s="277"/>
      <c r="F115" s="300" t="s">
        <v>2022</v>
      </c>
      <c r="G115" s="277"/>
      <c r="H115" s="277" t="s">
        <v>2066</v>
      </c>
      <c r="I115" s="277" t="s">
        <v>2057</v>
      </c>
      <c r="J115" s="277"/>
      <c r="K115" s="291"/>
    </row>
    <row r="116" s="1" customFormat="1" ht="15" customHeight="1">
      <c r="B116" s="302"/>
      <c r="C116" s="277" t="s">
        <v>46</v>
      </c>
      <c r="D116" s="277"/>
      <c r="E116" s="277"/>
      <c r="F116" s="300" t="s">
        <v>2022</v>
      </c>
      <c r="G116" s="277"/>
      <c r="H116" s="277" t="s">
        <v>2067</v>
      </c>
      <c r="I116" s="277" t="s">
        <v>2057</v>
      </c>
      <c r="J116" s="277"/>
      <c r="K116" s="291"/>
    </row>
    <row r="117" s="1" customFormat="1" ht="15" customHeight="1">
      <c r="B117" s="302"/>
      <c r="C117" s="277" t="s">
        <v>55</v>
      </c>
      <c r="D117" s="277"/>
      <c r="E117" s="277"/>
      <c r="F117" s="300" t="s">
        <v>2022</v>
      </c>
      <c r="G117" s="277"/>
      <c r="H117" s="277" t="s">
        <v>2068</v>
      </c>
      <c r="I117" s="277" t="s">
        <v>2069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2070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2016</v>
      </c>
      <c r="D123" s="292"/>
      <c r="E123" s="292"/>
      <c r="F123" s="292" t="s">
        <v>2017</v>
      </c>
      <c r="G123" s="293"/>
      <c r="H123" s="292" t="s">
        <v>52</v>
      </c>
      <c r="I123" s="292" t="s">
        <v>55</v>
      </c>
      <c r="J123" s="292" t="s">
        <v>2018</v>
      </c>
      <c r="K123" s="321"/>
    </row>
    <row r="124" s="1" customFormat="1" ht="17.25" customHeight="1">
      <c r="B124" s="320"/>
      <c r="C124" s="294" t="s">
        <v>2019</v>
      </c>
      <c r="D124" s="294"/>
      <c r="E124" s="294"/>
      <c r="F124" s="295" t="s">
        <v>2020</v>
      </c>
      <c r="G124" s="296"/>
      <c r="H124" s="294"/>
      <c r="I124" s="294"/>
      <c r="J124" s="294" t="s">
        <v>2021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2025</v>
      </c>
      <c r="D126" s="299"/>
      <c r="E126" s="299"/>
      <c r="F126" s="300" t="s">
        <v>2022</v>
      </c>
      <c r="G126" s="277"/>
      <c r="H126" s="277" t="s">
        <v>2062</v>
      </c>
      <c r="I126" s="277" t="s">
        <v>2024</v>
      </c>
      <c r="J126" s="277">
        <v>120</v>
      </c>
      <c r="K126" s="325"/>
    </row>
    <row r="127" s="1" customFormat="1" ht="15" customHeight="1">
      <c r="B127" s="322"/>
      <c r="C127" s="277" t="s">
        <v>2071</v>
      </c>
      <c r="D127" s="277"/>
      <c r="E127" s="277"/>
      <c r="F127" s="300" t="s">
        <v>2022</v>
      </c>
      <c r="G127" s="277"/>
      <c r="H127" s="277" t="s">
        <v>2072</v>
      </c>
      <c r="I127" s="277" t="s">
        <v>2024</v>
      </c>
      <c r="J127" s="277" t="s">
        <v>2073</v>
      </c>
      <c r="K127" s="325"/>
    </row>
    <row r="128" s="1" customFormat="1" ht="15" customHeight="1">
      <c r="B128" s="322"/>
      <c r="C128" s="277" t="s">
        <v>1970</v>
      </c>
      <c r="D128" s="277"/>
      <c r="E128" s="277"/>
      <c r="F128" s="300" t="s">
        <v>2022</v>
      </c>
      <c r="G128" s="277"/>
      <c r="H128" s="277" t="s">
        <v>2074</v>
      </c>
      <c r="I128" s="277" t="s">
        <v>2024</v>
      </c>
      <c r="J128" s="277" t="s">
        <v>2073</v>
      </c>
      <c r="K128" s="325"/>
    </row>
    <row r="129" s="1" customFormat="1" ht="15" customHeight="1">
      <c r="B129" s="322"/>
      <c r="C129" s="277" t="s">
        <v>2033</v>
      </c>
      <c r="D129" s="277"/>
      <c r="E129" s="277"/>
      <c r="F129" s="300" t="s">
        <v>2028</v>
      </c>
      <c r="G129" s="277"/>
      <c r="H129" s="277" t="s">
        <v>2034</v>
      </c>
      <c r="I129" s="277" t="s">
        <v>2024</v>
      </c>
      <c r="J129" s="277">
        <v>15</v>
      </c>
      <c r="K129" s="325"/>
    </row>
    <row r="130" s="1" customFormat="1" ht="15" customHeight="1">
      <c r="B130" s="322"/>
      <c r="C130" s="303" t="s">
        <v>2035</v>
      </c>
      <c r="D130" s="303"/>
      <c r="E130" s="303"/>
      <c r="F130" s="304" t="s">
        <v>2028</v>
      </c>
      <c r="G130" s="303"/>
      <c r="H130" s="303" t="s">
        <v>2036</v>
      </c>
      <c r="I130" s="303" t="s">
        <v>2024</v>
      </c>
      <c r="J130" s="303">
        <v>15</v>
      </c>
      <c r="K130" s="325"/>
    </row>
    <row r="131" s="1" customFormat="1" ht="15" customHeight="1">
      <c r="B131" s="322"/>
      <c r="C131" s="303" t="s">
        <v>2037</v>
      </c>
      <c r="D131" s="303"/>
      <c r="E131" s="303"/>
      <c r="F131" s="304" t="s">
        <v>2028</v>
      </c>
      <c r="G131" s="303"/>
      <c r="H131" s="303" t="s">
        <v>2038</v>
      </c>
      <c r="I131" s="303" t="s">
        <v>2024</v>
      </c>
      <c r="J131" s="303">
        <v>20</v>
      </c>
      <c r="K131" s="325"/>
    </row>
    <row r="132" s="1" customFormat="1" ht="15" customHeight="1">
      <c r="B132" s="322"/>
      <c r="C132" s="303" t="s">
        <v>2039</v>
      </c>
      <c r="D132" s="303"/>
      <c r="E132" s="303"/>
      <c r="F132" s="304" t="s">
        <v>2028</v>
      </c>
      <c r="G132" s="303"/>
      <c r="H132" s="303" t="s">
        <v>2040</v>
      </c>
      <c r="I132" s="303" t="s">
        <v>2024</v>
      </c>
      <c r="J132" s="303">
        <v>20</v>
      </c>
      <c r="K132" s="325"/>
    </row>
    <row r="133" s="1" customFormat="1" ht="15" customHeight="1">
      <c r="B133" s="322"/>
      <c r="C133" s="277" t="s">
        <v>2027</v>
      </c>
      <c r="D133" s="277"/>
      <c r="E133" s="277"/>
      <c r="F133" s="300" t="s">
        <v>2028</v>
      </c>
      <c r="G133" s="277"/>
      <c r="H133" s="277" t="s">
        <v>2062</v>
      </c>
      <c r="I133" s="277" t="s">
        <v>2024</v>
      </c>
      <c r="J133" s="277">
        <v>50</v>
      </c>
      <c r="K133" s="325"/>
    </row>
    <row r="134" s="1" customFormat="1" ht="15" customHeight="1">
      <c r="B134" s="322"/>
      <c r="C134" s="277" t="s">
        <v>2041</v>
      </c>
      <c r="D134" s="277"/>
      <c r="E134" s="277"/>
      <c r="F134" s="300" t="s">
        <v>2028</v>
      </c>
      <c r="G134" s="277"/>
      <c r="H134" s="277" t="s">
        <v>2062</v>
      </c>
      <c r="I134" s="277" t="s">
        <v>2024</v>
      </c>
      <c r="J134" s="277">
        <v>50</v>
      </c>
      <c r="K134" s="325"/>
    </row>
    <row r="135" s="1" customFormat="1" ht="15" customHeight="1">
      <c r="B135" s="322"/>
      <c r="C135" s="277" t="s">
        <v>2047</v>
      </c>
      <c r="D135" s="277"/>
      <c r="E135" s="277"/>
      <c r="F135" s="300" t="s">
        <v>2028</v>
      </c>
      <c r="G135" s="277"/>
      <c r="H135" s="277" t="s">
        <v>2062</v>
      </c>
      <c r="I135" s="277" t="s">
        <v>2024</v>
      </c>
      <c r="J135" s="277">
        <v>50</v>
      </c>
      <c r="K135" s="325"/>
    </row>
    <row r="136" s="1" customFormat="1" ht="15" customHeight="1">
      <c r="B136" s="322"/>
      <c r="C136" s="277" t="s">
        <v>2049</v>
      </c>
      <c r="D136" s="277"/>
      <c r="E136" s="277"/>
      <c r="F136" s="300" t="s">
        <v>2028</v>
      </c>
      <c r="G136" s="277"/>
      <c r="H136" s="277" t="s">
        <v>2062</v>
      </c>
      <c r="I136" s="277" t="s">
        <v>2024</v>
      </c>
      <c r="J136" s="277">
        <v>50</v>
      </c>
      <c r="K136" s="325"/>
    </row>
    <row r="137" s="1" customFormat="1" ht="15" customHeight="1">
      <c r="B137" s="322"/>
      <c r="C137" s="277" t="s">
        <v>2050</v>
      </c>
      <c r="D137" s="277"/>
      <c r="E137" s="277"/>
      <c r="F137" s="300" t="s">
        <v>2028</v>
      </c>
      <c r="G137" s="277"/>
      <c r="H137" s="277" t="s">
        <v>2075</v>
      </c>
      <c r="I137" s="277" t="s">
        <v>2024</v>
      </c>
      <c r="J137" s="277">
        <v>255</v>
      </c>
      <c r="K137" s="325"/>
    </row>
    <row r="138" s="1" customFormat="1" ht="15" customHeight="1">
      <c r="B138" s="322"/>
      <c r="C138" s="277" t="s">
        <v>2052</v>
      </c>
      <c r="D138" s="277"/>
      <c r="E138" s="277"/>
      <c r="F138" s="300" t="s">
        <v>2022</v>
      </c>
      <c r="G138" s="277"/>
      <c r="H138" s="277" t="s">
        <v>2076</v>
      </c>
      <c r="I138" s="277" t="s">
        <v>2054</v>
      </c>
      <c r="J138" s="277"/>
      <c r="K138" s="325"/>
    </row>
    <row r="139" s="1" customFormat="1" ht="15" customHeight="1">
      <c r="B139" s="322"/>
      <c r="C139" s="277" t="s">
        <v>2055</v>
      </c>
      <c r="D139" s="277"/>
      <c r="E139" s="277"/>
      <c r="F139" s="300" t="s">
        <v>2022</v>
      </c>
      <c r="G139" s="277"/>
      <c r="H139" s="277" t="s">
        <v>2077</v>
      </c>
      <c r="I139" s="277" t="s">
        <v>2057</v>
      </c>
      <c r="J139" s="277"/>
      <c r="K139" s="325"/>
    </row>
    <row r="140" s="1" customFormat="1" ht="15" customHeight="1">
      <c r="B140" s="322"/>
      <c r="C140" s="277" t="s">
        <v>2058</v>
      </c>
      <c r="D140" s="277"/>
      <c r="E140" s="277"/>
      <c r="F140" s="300" t="s">
        <v>2022</v>
      </c>
      <c r="G140" s="277"/>
      <c r="H140" s="277" t="s">
        <v>2058</v>
      </c>
      <c r="I140" s="277" t="s">
        <v>2057</v>
      </c>
      <c r="J140" s="277"/>
      <c r="K140" s="325"/>
    </row>
    <row r="141" s="1" customFormat="1" ht="15" customHeight="1">
      <c r="B141" s="322"/>
      <c r="C141" s="277" t="s">
        <v>36</v>
      </c>
      <c r="D141" s="277"/>
      <c r="E141" s="277"/>
      <c r="F141" s="300" t="s">
        <v>2022</v>
      </c>
      <c r="G141" s="277"/>
      <c r="H141" s="277" t="s">
        <v>2078</v>
      </c>
      <c r="I141" s="277" t="s">
        <v>2057</v>
      </c>
      <c r="J141" s="277"/>
      <c r="K141" s="325"/>
    </row>
    <row r="142" s="1" customFormat="1" ht="15" customHeight="1">
      <c r="B142" s="322"/>
      <c r="C142" s="277" t="s">
        <v>2079</v>
      </c>
      <c r="D142" s="277"/>
      <c r="E142" s="277"/>
      <c r="F142" s="300" t="s">
        <v>2022</v>
      </c>
      <c r="G142" s="277"/>
      <c r="H142" s="277" t="s">
        <v>2080</v>
      </c>
      <c r="I142" s="277" t="s">
        <v>2057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2081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2016</v>
      </c>
      <c r="D148" s="292"/>
      <c r="E148" s="292"/>
      <c r="F148" s="292" t="s">
        <v>2017</v>
      </c>
      <c r="G148" s="293"/>
      <c r="H148" s="292" t="s">
        <v>52</v>
      </c>
      <c r="I148" s="292" t="s">
        <v>55</v>
      </c>
      <c r="J148" s="292" t="s">
        <v>2018</v>
      </c>
      <c r="K148" s="291"/>
    </row>
    <row r="149" s="1" customFormat="1" ht="17.25" customHeight="1">
      <c r="B149" s="289"/>
      <c r="C149" s="294" t="s">
        <v>2019</v>
      </c>
      <c r="D149" s="294"/>
      <c r="E149" s="294"/>
      <c r="F149" s="295" t="s">
        <v>2020</v>
      </c>
      <c r="G149" s="296"/>
      <c r="H149" s="294"/>
      <c r="I149" s="294"/>
      <c r="J149" s="294" t="s">
        <v>2021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2025</v>
      </c>
      <c r="D151" s="277"/>
      <c r="E151" s="277"/>
      <c r="F151" s="330" t="s">
        <v>2022</v>
      </c>
      <c r="G151" s="277"/>
      <c r="H151" s="329" t="s">
        <v>2062</v>
      </c>
      <c r="I151" s="329" t="s">
        <v>2024</v>
      </c>
      <c r="J151" s="329">
        <v>120</v>
      </c>
      <c r="K151" s="325"/>
    </row>
    <row r="152" s="1" customFormat="1" ht="15" customHeight="1">
      <c r="B152" s="302"/>
      <c r="C152" s="329" t="s">
        <v>2071</v>
      </c>
      <c r="D152" s="277"/>
      <c r="E152" s="277"/>
      <c r="F152" s="330" t="s">
        <v>2022</v>
      </c>
      <c r="G152" s="277"/>
      <c r="H152" s="329" t="s">
        <v>2082</v>
      </c>
      <c r="I152" s="329" t="s">
        <v>2024</v>
      </c>
      <c r="J152" s="329" t="s">
        <v>2073</v>
      </c>
      <c r="K152" s="325"/>
    </row>
    <row r="153" s="1" customFormat="1" ht="15" customHeight="1">
      <c r="B153" s="302"/>
      <c r="C153" s="329" t="s">
        <v>1970</v>
      </c>
      <c r="D153" s="277"/>
      <c r="E153" s="277"/>
      <c r="F153" s="330" t="s">
        <v>2022</v>
      </c>
      <c r="G153" s="277"/>
      <c r="H153" s="329" t="s">
        <v>2083</v>
      </c>
      <c r="I153" s="329" t="s">
        <v>2024</v>
      </c>
      <c r="J153" s="329" t="s">
        <v>2073</v>
      </c>
      <c r="K153" s="325"/>
    </row>
    <row r="154" s="1" customFormat="1" ht="15" customHeight="1">
      <c r="B154" s="302"/>
      <c r="C154" s="329" t="s">
        <v>2027</v>
      </c>
      <c r="D154" s="277"/>
      <c r="E154" s="277"/>
      <c r="F154" s="330" t="s">
        <v>2028</v>
      </c>
      <c r="G154" s="277"/>
      <c r="H154" s="329" t="s">
        <v>2062</v>
      </c>
      <c r="I154" s="329" t="s">
        <v>2024</v>
      </c>
      <c r="J154" s="329">
        <v>50</v>
      </c>
      <c r="K154" s="325"/>
    </row>
    <row r="155" s="1" customFormat="1" ht="15" customHeight="1">
      <c r="B155" s="302"/>
      <c r="C155" s="329" t="s">
        <v>2030</v>
      </c>
      <c r="D155" s="277"/>
      <c r="E155" s="277"/>
      <c r="F155" s="330" t="s">
        <v>2022</v>
      </c>
      <c r="G155" s="277"/>
      <c r="H155" s="329" t="s">
        <v>2062</v>
      </c>
      <c r="I155" s="329" t="s">
        <v>2032</v>
      </c>
      <c r="J155" s="329"/>
      <c r="K155" s="325"/>
    </row>
    <row r="156" s="1" customFormat="1" ht="15" customHeight="1">
      <c r="B156" s="302"/>
      <c r="C156" s="329" t="s">
        <v>2041</v>
      </c>
      <c r="D156" s="277"/>
      <c r="E156" s="277"/>
      <c r="F156" s="330" t="s">
        <v>2028</v>
      </c>
      <c r="G156" s="277"/>
      <c r="H156" s="329" t="s">
        <v>2062</v>
      </c>
      <c r="I156" s="329" t="s">
        <v>2024</v>
      </c>
      <c r="J156" s="329">
        <v>50</v>
      </c>
      <c r="K156" s="325"/>
    </row>
    <row r="157" s="1" customFormat="1" ht="15" customHeight="1">
      <c r="B157" s="302"/>
      <c r="C157" s="329" t="s">
        <v>2049</v>
      </c>
      <c r="D157" s="277"/>
      <c r="E157" s="277"/>
      <c r="F157" s="330" t="s">
        <v>2028</v>
      </c>
      <c r="G157" s="277"/>
      <c r="H157" s="329" t="s">
        <v>2062</v>
      </c>
      <c r="I157" s="329" t="s">
        <v>2024</v>
      </c>
      <c r="J157" s="329">
        <v>50</v>
      </c>
      <c r="K157" s="325"/>
    </row>
    <row r="158" s="1" customFormat="1" ht="15" customHeight="1">
      <c r="B158" s="302"/>
      <c r="C158" s="329" t="s">
        <v>2047</v>
      </c>
      <c r="D158" s="277"/>
      <c r="E158" s="277"/>
      <c r="F158" s="330" t="s">
        <v>2028</v>
      </c>
      <c r="G158" s="277"/>
      <c r="H158" s="329" t="s">
        <v>2062</v>
      </c>
      <c r="I158" s="329" t="s">
        <v>2024</v>
      </c>
      <c r="J158" s="329">
        <v>50</v>
      </c>
      <c r="K158" s="325"/>
    </row>
    <row r="159" s="1" customFormat="1" ht="15" customHeight="1">
      <c r="B159" s="302"/>
      <c r="C159" s="329" t="s">
        <v>90</v>
      </c>
      <c r="D159" s="277"/>
      <c r="E159" s="277"/>
      <c r="F159" s="330" t="s">
        <v>2022</v>
      </c>
      <c r="G159" s="277"/>
      <c r="H159" s="329" t="s">
        <v>2084</v>
      </c>
      <c r="I159" s="329" t="s">
        <v>2024</v>
      </c>
      <c r="J159" s="329" t="s">
        <v>2085</v>
      </c>
      <c r="K159" s="325"/>
    </row>
    <row r="160" s="1" customFormat="1" ht="15" customHeight="1">
      <c r="B160" s="302"/>
      <c r="C160" s="329" t="s">
        <v>2086</v>
      </c>
      <c r="D160" s="277"/>
      <c r="E160" s="277"/>
      <c r="F160" s="330" t="s">
        <v>2022</v>
      </c>
      <c r="G160" s="277"/>
      <c r="H160" s="329" t="s">
        <v>2087</v>
      </c>
      <c r="I160" s="329" t="s">
        <v>2057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2088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2016</v>
      </c>
      <c r="D166" s="292"/>
      <c r="E166" s="292"/>
      <c r="F166" s="292" t="s">
        <v>2017</v>
      </c>
      <c r="G166" s="334"/>
      <c r="H166" s="335" t="s">
        <v>52</v>
      </c>
      <c r="I166" s="335" t="s">
        <v>55</v>
      </c>
      <c r="J166" s="292" t="s">
        <v>2018</v>
      </c>
      <c r="K166" s="269"/>
    </row>
    <row r="167" s="1" customFormat="1" ht="17.25" customHeight="1">
      <c r="B167" s="270"/>
      <c r="C167" s="294" t="s">
        <v>2019</v>
      </c>
      <c r="D167" s="294"/>
      <c r="E167" s="294"/>
      <c r="F167" s="295" t="s">
        <v>2020</v>
      </c>
      <c r="G167" s="336"/>
      <c r="H167" s="337"/>
      <c r="I167" s="337"/>
      <c r="J167" s="294" t="s">
        <v>2021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2025</v>
      </c>
      <c r="D169" s="277"/>
      <c r="E169" s="277"/>
      <c r="F169" s="300" t="s">
        <v>2022</v>
      </c>
      <c r="G169" s="277"/>
      <c r="H169" s="277" t="s">
        <v>2062</v>
      </c>
      <c r="I169" s="277" t="s">
        <v>2024</v>
      </c>
      <c r="J169" s="277">
        <v>120</v>
      </c>
      <c r="K169" s="325"/>
    </row>
    <row r="170" s="1" customFormat="1" ht="15" customHeight="1">
      <c r="B170" s="302"/>
      <c r="C170" s="277" t="s">
        <v>2071</v>
      </c>
      <c r="D170" s="277"/>
      <c r="E170" s="277"/>
      <c r="F170" s="300" t="s">
        <v>2022</v>
      </c>
      <c r="G170" s="277"/>
      <c r="H170" s="277" t="s">
        <v>2072</v>
      </c>
      <c r="I170" s="277" t="s">
        <v>2024</v>
      </c>
      <c r="J170" s="277" t="s">
        <v>2073</v>
      </c>
      <c r="K170" s="325"/>
    </row>
    <row r="171" s="1" customFormat="1" ht="15" customHeight="1">
      <c r="B171" s="302"/>
      <c r="C171" s="277" t="s">
        <v>1970</v>
      </c>
      <c r="D171" s="277"/>
      <c r="E171" s="277"/>
      <c r="F171" s="300" t="s">
        <v>2022</v>
      </c>
      <c r="G171" s="277"/>
      <c r="H171" s="277" t="s">
        <v>2089</v>
      </c>
      <c r="I171" s="277" t="s">
        <v>2024</v>
      </c>
      <c r="J171" s="277" t="s">
        <v>2073</v>
      </c>
      <c r="K171" s="325"/>
    </row>
    <row r="172" s="1" customFormat="1" ht="15" customHeight="1">
      <c r="B172" s="302"/>
      <c r="C172" s="277" t="s">
        <v>2027</v>
      </c>
      <c r="D172" s="277"/>
      <c r="E172" s="277"/>
      <c r="F172" s="300" t="s">
        <v>2028</v>
      </c>
      <c r="G172" s="277"/>
      <c r="H172" s="277" t="s">
        <v>2089</v>
      </c>
      <c r="I172" s="277" t="s">
        <v>2024</v>
      </c>
      <c r="J172" s="277">
        <v>50</v>
      </c>
      <c r="K172" s="325"/>
    </row>
    <row r="173" s="1" customFormat="1" ht="15" customHeight="1">
      <c r="B173" s="302"/>
      <c r="C173" s="277" t="s">
        <v>2030</v>
      </c>
      <c r="D173" s="277"/>
      <c r="E173" s="277"/>
      <c r="F173" s="300" t="s">
        <v>2022</v>
      </c>
      <c r="G173" s="277"/>
      <c r="H173" s="277" t="s">
        <v>2089</v>
      </c>
      <c r="I173" s="277" t="s">
        <v>2032</v>
      </c>
      <c r="J173" s="277"/>
      <c r="K173" s="325"/>
    </row>
    <row r="174" s="1" customFormat="1" ht="15" customHeight="1">
      <c r="B174" s="302"/>
      <c r="C174" s="277" t="s">
        <v>2041</v>
      </c>
      <c r="D174" s="277"/>
      <c r="E174" s="277"/>
      <c r="F174" s="300" t="s">
        <v>2028</v>
      </c>
      <c r="G174" s="277"/>
      <c r="H174" s="277" t="s">
        <v>2089</v>
      </c>
      <c r="I174" s="277" t="s">
        <v>2024</v>
      </c>
      <c r="J174" s="277">
        <v>50</v>
      </c>
      <c r="K174" s="325"/>
    </row>
    <row r="175" s="1" customFormat="1" ht="15" customHeight="1">
      <c r="B175" s="302"/>
      <c r="C175" s="277" t="s">
        <v>2049</v>
      </c>
      <c r="D175" s="277"/>
      <c r="E175" s="277"/>
      <c r="F175" s="300" t="s">
        <v>2028</v>
      </c>
      <c r="G175" s="277"/>
      <c r="H175" s="277" t="s">
        <v>2089</v>
      </c>
      <c r="I175" s="277" t="s">
        <v>2024</v>
      </c>
      <c r="J175" s="277">
        <v>50</v>
      </c>
      <c r="K175" s="325"/>
    </row>
    <row r="176" s="1" customFormat="1" ht="15" customHeight="1">
      <c r="B176" s="302"/>
      <c r="C176" s="277" t="s">
        <v>2047</v>
      </c>
      <c r="D176" s="277"/>
      <c r="E176" s="277"/>
      <c r="F176" s="300" t="s">
        <v>2028</v>
      </c>
      <c r="G176" s="277"/>
      <c r="H176" s="277" t="s">
        <v>2089</v>
      </c>
      <c r="I176" s="277" t="s">
        <v>2024</v>
      </c>
      <c r="J176" s="277">
        <v>50</v>
      </c>
      <c r="K176" s="325"/>
    </row>
    <row r="177" s="1" customFormat="1" ht="15" customHeight="1">
      <c r="B177" s="302"/>
      <c r="C177" s="277" t="s">
        <v>97</v>
      </c>
      <c r="D177" s="277"/>
      <c r="E177" s="277"/>
      <c r="F177" s="300" t="s">
        <v>2022</v>
      </c>
      <c r="G177" s="277"/>
      <c r="H177" s="277" t="s">
        <v>2090</v>
      </c>
      <c r="I177" s="277" t="s">
        <v>2091</v>
      </c>
      <c r="J177" s="277"/>
      <c r="K177" s="325"/>
    </row>
    <row r="178" s="1" customFormat="1" ht="15" customHeight="1">
      <c r="B178" s="302"/>
      <c r="C178" s="277" t="s">
        <v>55</v>
      </c>
      <c r="D178" s="277"/>
      <c r="E178" s="277"/>
      <c r="F178" s="300" t="s">
        <v>2022</v>
      </c>
      <c r="G178" s="277"/>
      <c r="H178" s="277" t="s">
        <v>2092</v>
      </c>
      <c r="I178" s="277" t="s">
        <v>2093</v>
      </c>
      <c r="J178" s="277">
        <v>1</v>
      </c>
      <c r="K178" s="325"/>
    </row>
    <row r="179" s="1" customFormat="1" ht="15" customHeight="1">
      <c r="B179" s="302"/>
      <c r="C179" s="277" t="s">
        <v>51</v>
      </c>
      <c r="D179" s="277"/>
      <c r="E179" s="277"/>
      <c r="F179" s="300" t="s">
        <v>2022</v>
      </c>
      <c r="G179" s="277"/>
      <c r="H179" s="277" t="s">
        <v>2094</v>
      </c>
      <c r="I179" s="277" t="s">
        <v>2024</v>
      </c>
      <c r="J179" s="277">
        <v>20</v>
      </c>
      <c r="K179" s="325"/>
    </row>
    <row r="180" s="1" customFormat="1" ht="15" customHeight="1">
      <c r="B180" s="302"/>
      <c r="C180" s="277" t="s">
        <v>52</v>
      </c>
      <c r="D180" s="277"/>
      <c r="E180" s="277"/>
      <c r="F180" s="300" t="s">
        <v>2022</v>
      </c>
      <c r="G180" s="277"/>
      <c r="H180" s="277" t="s">
        <v>2095</v>
      </c>
      <c r="I180" s="277" t="s">
        <v>2024</v>
      </c>
      <c r="J180" s="277">
        <v>255</v>
      </c>
      <c r="K180" s="325"/>
    </row>
    <row r="181" s="1" customFormat="1" ht="15" customHeight="1">
      <c r="B181" s="302"/>
      <c r="C181" s="277" t="s">
        <v>98</v>
      </c>
      <c r="D181" s="277"/>
      <c r="E181" s="277"/>
      <c r="F181" s="300" t="s">
        <v>2022</v>
      </c>
      <c r="G181" s="277"/>
      <c r="H181" s="277" t="s">
        <v>1986</v>
      </c>
      <c r="I181" s="277" t="s">
        <v>2024</v>
      </c>
      <c r="J181" s="277">
        <v>10</v>
      </c>
      <c r="K181" s="325"/>
    </row>
    <row r="182" s="1" customFormat="1" ht="15" customHeight="1">
      <c r="B182" s="302"/>
      <c r="C182" s="277" t="s">
        <v>99</v>
      </c>
      <c r="D182" s="277"/>
      <c r="E182" s="277"/>
      <c r="F182" s="300" t="s">
        <v>2022</v>
      </c>
      <c r="G182" s="277"/>
      <c r="H182" s="277" t="s">
        <v>2096</v>
      </c>
      <c r="I182" s="277" t="s">
        <v>2057</v>
      </c>
      <c r="J182" s="277"/>
      <c r="K182" s="325"/>
    </row>
    <row r="183" s="1" customFormat="1" ht="15" customHeight="1">
      <c r="B183" s="302"/>
      <c r="C183" s="277" t="s">
        <v>2097</v>
      </c>
      <c r="D183" s="277"/>
      <c r="E183" s="277"/>
      <c r="F183" s="300" t="s">
        <v>2022</v>
      </c>
      <c r="G183" s="277"/>
      <c r="H183" s="277" t="s">
        <v>2098</v>
      </c>
      <c r="I183" s="277" t="s">
        <v>2057</v>
      </c>
      <c r="J183" s="277"/>
      <c r="K183" s="325"/>
    </row>
    <row r="184" s="1" customFormat="1" ht="15" customHeight="1">
      <c r="B184" s="302"/>
      <c r="C184" s="277" t="s">
        <v>2086</v>
      </c>
      <c r="D184" s="277"/>
      <c r="E184" s="277"/>
      <c r="F184" s="300" t="s">
        <v>2022</v>
      </c>
      <c r="G184" s="277"/>
      <c r="H184" s="277" t="s">
        <v>2099</v>
      </c>
      <c r="I184" s="277" t="s">
        <v>2057</v>
      </c>
      <c r="J184" s="277"/>
      <c r="K184" s="325"/>
    </row>
    <row r="185" s="1" customFormat="1" ht="15" customHeight="1">
      <c r="B185" s="302"/>
      <c r="C185" s="277" t="s">
        <v>101</v>
      </c>
      <c r="D185" s="277"/>
      <c r="E185" s="277"/>
      <c r="F185" s="300" t="s">
        <v>2028</v>
      </c>
      <c r="G185" s="277"/>
      <c r="H185" s="277" t="s">
        <v>2100</v>
      </c>
      <c r="I185" s="277" t="s">
        <v>2024</v>
      </c>
      <c r="J185" s="277">
        <v>50</v>
      </c>
      <c r="K185" s="325"/>
    </row>
    <row r="186" s="1" customFormat="1" ht="15" customHeight="1">
      <c r="B186" s="302"/>
      <c r="C186" s="277" t="s">
        <v>2101</v>
      </c>
      <c r="D186" s="277"/>
      <c r="E186" s="277"/>
      <c r="F186" s="300" t="s">
        <v>2028</v>
      </c>
      <c r="G186" s="277"/>
      <c r="H186" s="277" t="s">
        <v>2102</v>
      </c>
      <c r="I186" s="277" t="s">
        <v>2103</v>
      </c>
      <c r="J186" s="277"/>
      <c r="K186" s="325"/>
    </row>
    <row r="187" s="1" customFormat="1" ht="15" customHeight="1">
      <c r="B187" s="302"/>
      <c r="C187" s="277" t="s">
        <v>2104</v>
      </c>
      <c r="D187" s="277"/>
      <c r="E187" s="277"/>
      <c r="F187" s="300" t="s">
        <v>2028</v>
      </c>
      <c r="G187" s="277"/>
      <c r="H187" s="277" t="s">
        <v>2105</v>
      </c>
      <c r="I187" s="277" t="s">
        <v>2103</v>
      </c>
      <c r="J187" s="277"/>
      <c r="K187" s="325"/>
    </row>
    <row r="188" s="1" customFormat="1" ht="15" customHeight="1">
      <c r="B188" s="302"/>
      <c r="C188" s="277" t="s">
        <v>2106</v>
      </c>
      <c r="D188" s="277"/>
      <c r="E188" s="277"/>
      <c r="F188" s="300" t="s">
        <v>2028</v>
      </c>
      <c r="G188" s="277"/>
      <c r="H188" s="277" t="s">
        <v>2107</v>
      </c>
      <c r="I188" s="277" t="s">
        <v>2103</v>
      </c>
      <c r="J188" s="277"/>
      <c r="K188" s="325"/>
    </row>
    <row r="189" s="1" customFormat="1" ht="15" customHeight="1">
      <c r="B189" s="302"/>
      <c r="C189" s="338" t="s">
        <v>2108</v>
      </c>
      <c r="D189" s="277"/>
      <c r="E189" s="277"/>
      <c r="F189" s="300" t="s">
        <v>2028</v>
      </c>
      <c r="G189" s="277"/>
      <c r="H189" s="277" t="s">
        <v>2109</v>
      </c>
      <c r="I189" s="277" t="s">
        <v>2110</v>
      </c>
      <c r="J189" s="339" t="s">
        <v>2111</v>
      </c>
      <c r="K189" s="325"/>
    </row>
    <row r="190" s="1" customFormat="1" ht="15" customHeight="1">
      <c r="B190" s="302"/>
      <c r="C190" s="338" t="s">
        <v>40</v>
      </c>
      <c r="D190" s="277"/>
      <c r="E190" s="277"/>
      <c r="F190" s="300" t="s">
        <v>2022</v>
      </c>
      <c r="G190" s="277"/>
      <c r="H190" s="274" t="s">
        <v>2112</v>
      </c>
      <c r="I190" s="277" t="s">
        <v>2113</v>
      </c>
      <c r="J190" s="277"/>
      <c r="K190" s="325"/>
    </row>
    <row r="191" s="1" customFormat="1" ht="15" customHeight="1">
      <c r="B191" s="302"/>
      <c r="C191" s="338" t="s">
        <v>2114</v>
      </c>
      <c r="D191" s="277"/>
      <c r="E191" s="277"/>
      <c r="F191" s="300" t="s">
        <v>2022</v>
      </c>
      <c r="G191" s="277"/>
      <c r="H191" s="277" t="s">
        <v>2115</v>
      </c>
      <c r="I191" s="277" t="s">
        <v>2057</v>
      </c>
      <c r="J191" s="277"/>
      <c r="K191" s="325"/>
    </row>
    <row r="192" s="1" customFormat="1" ht="15" customHeight="1">
      <c r="B192" s="302"/>
      <c r="C192" s="338" t="s">
        <v>2116</v>
      </c>
      <c r="D192" s="277"/>
      <c r="E192" s="277"/>
      <c r="F192" s="300" t="s">
        <v>2022</v>
      </c>
      <c r="G192" s="277"/>
      <c r="H192" s="277" t="s">
        <v>2117</v>
      </c>
      <c r="I192" s="277" t="s">
        <v>2057</v>
      </c>
      <c r="J192" s="277"/>
      <c r="K192" s="325"/>
    </row>
    <row r="193" s="1" customFormat="1" ht="15" customHeight="1">
      <c r="B193" s="302"/>
      <c r="C193" s="338" t="s">
        <v>2118</v>
      </c>
      <c r="D193" s="277"/>
      <c r="E193" s="277"/>
      <c r="F193" s="300" t="s">
        <v>2028</v>
      </c>
      <c r="G193" s="277"/>
      <c r="H193" s="277" t="s">
        <v>2119</v>
      </c>
      <c r="I193" s="277" t="s">
        <v>2057</v>
      </c>
      <c r="J193" s="277"/>
      <c r="K193" s="325"/>
    </row>
    <row r="194" s="1" customFormat="1" ht="15" customHeight="1">
      <c r="B194" s="331"/>
      <c r="C194" s="340"/>
      <c r="D194" s="311"/>
      <c r="E194" s="311"/>
      <c r="F194" s="311"/>
      <c r="G194" s="311"/>
      <c r="H194" s="311"/>
      <c r="I194" s="311"/>
      <c r="J194" s="311"/>
      <c r="K194" s="332"/>
    </row>
    <row r="195" s="1" customFormat="1" ht="18.75" customHeight="1">
      <c r="B195" s="313"/>
      <c r="C195" s="323"/>
      <c r="D195" s="323"/>
      <c r="E195" s="323"/>
      <c r="F195" s="333"/>
      <c r="G195" s="323"/>
      <c r="H195" s="323"/>
      <c r="I195" s="323"/>
      <c r="J195" s="323"/>
      <c r="K195" s="313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="1" customFormat="1" ht="21">
      <c r="B199" s="267"/>
      <c r="C199" s="268" t="s">
        <v>2120</v>
      </c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5.5" customHeight="1">
      <c r="B200" s="267"/>
      <c r="C200" s="341" t="s">
        <v>2121</v>
      </c>
      <c r="D200" s="341"/>
      <c r="E200" s="341"/>
      <c r="F200" s="341" t="s">
        <v>2122</v>
      </c>
      <c r="G200" s="342"/>
      <c r="H200" s="341" t="s">
        <v>2123</v>
      </c>
      <c r="I200" s="341"/>
      <c r="J200" s="341"/>
      <c r="K200" s="269"/>
    </row>
    <row r="201" s="1" customFormat="1" ht="5.25" customHeight="1">
      <c r="B201" s="302"/>
      <c r="C201" s="297"/>
      <c r="D201" s="297"/>
      <c r="E201" s="297"/>
      <c r="F201" s="297"/>
      <c r="G201" s="323"/>
      <c r="H201" s="297"/>
      <c r="I201" s="297"/>
      <c r="J201" s="297"/>
      <c r="K201" s="325"/>
    </row>
    <row r="202" s="1" customFormat="1" ht="15" customHeight="1">
      <c r="B202" s="302"/>
      <c r="C202" s="277" t="s">
        <v>2113</v>
      </c>
      <c r="D202" s="277"/>
      <c r="E202" s="277"/>
      <c r="F202" s="300" t="s">
        <v>41</v>
      </c>
      <c r="G202" s="277"/>
      <c r="H202" s="277" t="s">
        <v>2124</v>
      </c>
      <c r="I202" s="277"/>
      <c r="J202" s="277"/>
      <c r="K202" s="325"/>
    </row>
    <row r="203" s="1" customFormat="1" ht="15" customHeight="1">
      <c r="B203" s="302"/>
      <c r="C203" s="277"/>
      <c r="D203" s="277"/>
      <c r="E203" s="277"/>
      <c r="F203" s="300" t="s">
        <v>42</v>
      </c>
      <c r="G203" s="277"/>
      <c r="H203" s="277" t="s">
        <v>2125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45</v>
      </c>
      <c r="G204" s="277"/>
      <c r="H204" s="277" t="s">
        <v>2126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43</v>
      </c>
      <c r="G205" s="277"/>
      <c r="H205" s="277" t="s">
        <v>2127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44</v>
      </c>
      <c r="G206" s="277"/>
      <c r="H206" s="277" t="s">
        <v>2128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/>
      <c r="G207" s="277"/>
      <c r="H207" s="277"/>
      <c r="I207" s="277"/>
      <c r="J207" s="277"/>
      <c r="K207" s="325"/>
    </row>
    <row r="208" s="1" customFormat="1" ht="15" customHeight="1">
      <c r="B208" s="302"/>
      <c r="C208" s="277" t="s">
        <v>2069</v>
      </c>
      <c r="D208" s="277"/>
      <c r="E208" s="277"/>
      <c r="F208" s="300" t="s">
        <v>77</v>
      </c>
      <c r="G208" s="277"/>
      <c r="H208" s="277" t="s">
        <v>2129</v>
      </c>
      <c r="I208" s="277"/>
      <c r="J208" s="277"/>
      <c r="K208" s="325"/>
    </row>
    <row r="209" s="1" customFormat="1" ht="15" customHeight="1">
      <c r="B209" s="302"/>
      <c r="C209" s="277"/>
      <c r="D209" s="277"/>
      <c r="E209" s="277"/>
      <c r="F209" s="300" t="s">
        <v>1964</v>
      </c>
      <c r="G209" s="277"/>
      <c r="H209" s="277" t="s">
        <v>1965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1962</v>
      </c>
      <c r="G210" s="277"/>
      <c r="H210" s="277" t="s">
        <v>2130</v>
      </c>
      <c r="I210" s="277"/>
      <c r="J210" s="277"/>
      <c r="K210" s="325"/>
    </row>
    <row r="211" s="1" customFormat="1" ht="15" customHeight="1">
      <c r="B211" s="343"/>
      <c r="C211" s="277"/>
      <c r="D211" s="277"/>
      <c r="E211" s="277"/>
      <c r="F211" s="300" t="s">
        <v>1966</v>
      </c>
      <c r="G211" s="338"/>
      <c r="H211" s="329" t="s">
        <v>1967</v>
      </c>
      <c r="I211" s="329"/>
      <c r="J211" s="329"/>
      <c r="K211" s="344"/>
    </row>
    <row r="212" s="1" customFormat="1" ht="15" customHeight="1">
      <c r="B212" s="343"/>
      <c r="C212" s="277"/>
      <c r="D212" s="277"/>
      <c r="E212" s="277"/>
      <c r="F212" s="300" t="s">
        <v>1968</v>
      </c>
      <c r="G212" s="338"/>
      <c r="H212" s="329" t="s">
        <v>2131</v>
      </c>
      <c r="I212" s="329"/>
      <c r="J212" s="329"/>
      <c r="K212" s="344"/>
    </row>
    <row r="213" s="1" customFormat="1" ht="15" customHeight="1">
      <c r="B213" s="343"/>
      <c r="C213" s="277"/>
      <c r="D213" s="277"/>
      <c r="E213" s="277"/>
      <c r="F213" s="300"/>
      <c r="G213" s="338"/>
      <c r="H213" s="329"/>
      <c r="I213" s="329"/>
      <c r="J213" s="329"/>
      <c r="K213" s="344"/>
    </row>
    <row r="214" s="1" customFormat="1" ht="15" customHeight="1">
      <c r="B214" s="343"/>
      <c r="C214" s="277" t="s">
        <v>2093</v>
      </c>
      <c r="D214" s="277"/>
      <c r="E214" s="277"/>
      <c r="F214" s="300">
        <v>1</v>
      </c>
      <c r="G214" s="338"/>
      <c r="H214" s="329" t="s">
        <v>2132</v>
      </c>
      <c r="I214" s="329"/>
      <c r="J214" s="329"/>
      <c r="K214" s="344"/>
    </row>
    <row r="215" s="1" customFormat="1" ht="15" customHeight="1">
      <c r="B215" s="343"/>
      <c r="C215" s="277"/>
      <c r="D215" s="277"/>
      <c r="E215" s="277"/>
      <c r="F215" s="300">
        <v>2</v>
      </c>
      <c r="G215" s="338"/>
      <c r="H215" s="329" t="s">
        <v>2133</v>
      </c>
      <c r="I215" s="329"/>
      <c r="J215" s="329"/>
      <c r="K215" s="344"/>
    </row>
    <row r="216" s="1" customFormat="1" ht="15" customHeight="1">
      <c r="B216" s="343"/>
      <c r="C216" s="277"/>
      <c r="D216" s="277"/>
      <c r="E216" s="277"/>
      <c r="F216" s="300">
        <v>3</v>
      </c>
      <c r="G216" s="338"/>
      <c r="H216" s="329" t="s">
        <v>2134</v>
      </c>
      <c r="I216" s="329"/>
      <c r="J216" s="329"/>
      <c r="K216" s="344"/>
    </row>
    <row r="217" s="1" customFormat="1" ht="15" customHeight="1">
      <c r="B217" s="343"/>
      <c r="C217" s="277"/>
      <c r="D217" s="277"/>
      <c r="E217" s="277"/>
      <c r="F217" s="300">
        <v>4</v>
      </c>
      <c r="G217" s="338"/>
      <c r="H217" s="329" t="s">
        <v>2135</v>
      </c>
      <c r="I217" s="329"/>
      <c r="J217" s="329"/>
      <c r="K217" s="344"/>
    </row>
    <row r="218" s="1" customFormat="1" ht="12.75" customHeight="1">
      <c r="B218" s="345"/>
      <c r="C218" s="346"/>
      <c r="D218" s="346"/>
      <c r="E218" s="346"/>
      <c r="F218" s="346"/>
      <c r="G218" s="346"/>
      <c r="H218" s="346"/>
      <c r="I218" s="346"/>
      <c r="J218" s="346"/>
      <c r="K218" s="34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2023-03-08T12:49:12Z</dcterms:created>
  <dcterms:modified xsi:type="dcterms:W3CDTF">2023-03-08T12:49:18Z</dcterms:modified>
</cp:coreProperties>
</file>