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<sst xmlns="http://schemas.openxmlformats.org/spreadsheetml/2006/main" count="1958" uniqueCount="610">
  <si>
    <t>Aspe</t>
  </si>
  <si>
    <t>Rekapitulace ceny</t>
  </si>
  <si>
    <t>S632000260_zm01</t>
  </si>
  <si>
    <t>Rekonstrukce mostu v km 21,510 na trati Tábor – Písek (Sepekov)</t>
  </si>
  <si>
    <t>ZŘ</t>
  </si>
  <si>
    <t>20230405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</si>
  <si>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</si>
  <si>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</si>
  <si>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</si>
  <si>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</si>
  <si>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</si>
  <si>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</si>
  <si>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</si>
  <si>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</si>
  <si>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</si>
  <si>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</si>
  <si>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</si>
  <si>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</si>
  <si>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</si>
  <si>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</si>
  <si>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</si>
  <si>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</si>
  <si>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</si>
  <si>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</si>
  <si>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</si>
  <si>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</si>
  <si>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</si>
  <si>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</si>
  <si>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</si>
  <si>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</si>
  <si>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</si>
  <si>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</si>
  <si>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</si>
  <si>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</si>
  <si>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</si>
  <si>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</si>
  <si>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</si>
  <si>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</si>
  <si>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</si>
  <si>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</si>
  <si>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</si>
  <si>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</si>
  <si>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</si>
  <si>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</si>
  <si>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</si>
  <si>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</si>
  <si>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</si>
  <si>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</si>
  <si>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</si>
  <si>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</t>
  </si>
  <si>
    <t>R015111</t>
  </si>
  <si>
    <t>903</t>
  </si>
  <si>
    <t>NEOCEŇOVAT - 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</si>
  <si>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</si>
  <si>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</si>
  <si>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</si>
  <si>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</si>
  <si>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</si>
  <si>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</si>
  <si>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</si>
  <si>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EVIDENČNÍ POLOŽKA. Neoceňovat v objektu SO/PS, položka se oceňuje pouze v objektu SO 90-90</t>
  </si>
  <si>
    <t>R015140</t>
  </si>
  <si>
    <t>904</t>
  </si>
  <si>
    <t>NEOCEŇOVAT - 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</si>
  <si>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</si>
  <si>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</si>
  <si>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R015150</t>
  </si>
  <si>
    <t>905</t>
  </si>
  <si>
    <t>NEOCEŇOVAT - 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</si>
  <si>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</si>
  <si>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</si>
  <si>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4</t>
  </si>
  <si>
    <t>R015250</t>
  </si>
  <si>
    <t>906</t>
  </si>
  <si>
    <t>NEOCEŇOVAT - 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</si>
  <si>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</si>
  <si>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</si>
  <si>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5</t>
  </si>
  <si>
    <t>R015260</t>
  </si>
  <si>
    <t>907</t>
  </si>
  <si>
    <t>NEOCEŇOVAT - 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</si>
  <si>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</si>
  <si>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</si>
  <si>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6</t>
  </si>
  <si>
    <t>R027121</t>
  </si>
  <si>
    <t/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</si>
  <si>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</si>
  <si>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</si>
  <si>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</si>
  <si>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</si>
  <si>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Zemní práce</t>
  </si>
  <si>
    <t>7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</si>
  <si>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</si>
  <si>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</si>
  <si>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</si>
  <si>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</si>
  <si>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</si>
  <si>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 ani dopravu na skládku  
Odvoz Tábor</t>
  </si>
  <si>
    <t>8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</si>
  <si>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</si>
  <si>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</si>
  <si>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</si>
  <si>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</si>
  <si>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</si>
  <si>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9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</si>
  <si>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</si>
  <si>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</si>
  <si>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</si>
  <si>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</si>
  <si>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</si>
  <si>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10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</si>
  <si>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</si>
  <si>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</si>
  <si>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</si>
  <si>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</si>
  <si>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</si>
  <si>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11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</si>
  <si>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</si>
  <si>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</si>
  <si>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</si>
  <si>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</si>
  <si>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12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</si>
  <si>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</si>
  <si>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</si>
  <si>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</si>
  <si>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</si>
  <si>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</si>
  <si>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13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</si>
  <si>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</si>
  <si>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</si>
  <si>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</si>
  <si>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</si>
  <si>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14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</si>
  <si>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</si>
  <si>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</si>
  <si>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</si>
  <si>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</si>
  <si>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15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</si>
  <si>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</si>
  <si>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</si>
  <si>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</si>
  <si>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</si>
  <si>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</si>
  <si>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</si>
  <si>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</si>
  <si>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</si>
  <si>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</si>
  <si>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</si>
  <si>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</si>
  <si>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</si>
  <si>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</si>
  <si>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</si>
  <si>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</si>
  <si>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</si>
  <si>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</si>
  <si>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</si>
  <si>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</si>
  <si>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</si>
  <si>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</si>
  <si>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</si>
  <si>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19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</si>
  <si>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</si>
  <si>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</si>
  <si>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</si>
  <si>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</si>
  <si>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</si>
  <si>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</si>
  <si>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</si>
  <si>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</si>
  <si>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21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</si>
  <si>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</si>
  <si>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</si>
  <si>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</si>
  <si>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</si>
  <si>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22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</si>
  <si>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</si>
  <si>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</si>
  <si>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</si>
  <si>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</si>
  <si>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</si>
  <si>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</si>
  <si>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</si>
  <si>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</si>
  <si>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</si>
  <si>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 a složení  
 – případné překládky na trase  
2. Položka neobsahuje:  
 – poplatky za likvidaci odpadů, nacení se položkami ze ssd 0  
 – odvoz vybouraného materiálu do skladu nebo na likvidaci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</si>
  <si>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</si>
  <si>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</si>
  <si>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</si>
  <si>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</si>
  <si>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</si>
  <si>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</si>
  <si>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</si>
  <si>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</si>
  <si>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</si>
  <si>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</si>
  <si>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</si>
  <si>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</si>
  <si>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</si>
  <si>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</si>
  <si>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</si>
  <si>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</si>
  <si>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</si>
  <si>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</si>
  <si>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</si>
  <si>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</si>
  <si>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</si>
  <si>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</si>
  <si>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02943</t>
  </si>
  <si>
    <t>OSTATNÍ POŽADAVKY - VYPRACOVÁNÍ RDS</t>
  </si>
  <si>
    <t>KPL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</si>
  <si>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</si>
  <si>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</si>
  <si>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R014111</t>
  </si>
  <si>
    <t>901</t>
  </si>
  <si>
    <t>NEOCEŇOVAT - POPLATKY ZA SKLÁDKU TYP S-IO (INERTNÍ ODPAD)</t>
  </si>
  <si>
    <t>Vykopaný materiál ze zásypů klenby a přechodové oblasti</t>
  </si>
  <si>
    <t>Vykopaný materiál ze zásypů klenby a přechodové oblasti  
438,574*1,8=789,433 [A]</t>
  </si>
  <si>
    <t>902</t>
  </si>
  <si>
    <t>Suť- kamenné římsy, kamenné zdivo</t>
  </si>
  <si>
    <t>Suť- kamenné římsy, kamenné zdivo  
2,4*(64,036+17,736)=196,253 [A]</t>
  </si>
  <si>
    <t>908</t>
  </si>
  <si>
    <t>NEOCEŇOVAT - POPLATKY ZA SKLÁDKU</t>
  </si>
  <si>
    <t>asfaltová hydroizolace kleneb</t>
  </si>
  <si>
    <t>asfaltová hydroizolace kleneb 
784,68*0,01=7.847 [A]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</si>
  <si>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</si>
  <si>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</si>
  <si>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</si>
  <si>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</si>
  <si>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</si>
  <si>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Mostní provizorium s dolní mostovkou přes mlýnský náhon.</t>
  </si>
  <si>
    <t>Mostní provizorium s dolní mostovkou přes mlýnský náhon.  
7*4=28,000 [A]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</si>
  <si>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</si>
  <si>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</si>
  <si>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</si>
  <si>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</si>
  <si>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</si>
  <si>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</si>
  <si>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</si>
  <si>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R027413</t>
  </si>
  <si>
    <t>PROVIZORNÍ MOSTY - DEMONTÁŽ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</si>
  <si>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</si>
  <si>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</si>
  <si>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</si>
  <si>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</si>
  <si>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</si>
  <si>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</si>
  <si>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R03710</t>
  </si>
  <si>
    <t>POMOC PRÁCE ZAJIŠŤ NEBO ZŘÍZ OBJÍŽĎKY A PŘÍSTUP CESTY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</si>
  <si>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</si>
  <si>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</si>
  <si>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</si>
  <si>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</si>
  <si>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</si>
  <si>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</si>
  <si>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</si>
  <si>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</si>
  <si>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</si>
  <si>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</si>
  <si>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</si>
  <si>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</si>
  <si>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</si>
  <si>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</si>
  <si>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</si>
  <si>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</si>
  <si>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</si>
  <si>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</si>
  <si>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</si>
  <si>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</si>
  <si>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</si>
  <si>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</si>
  <si>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</si>
  <si>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</si>
  <si>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odvoz na skládku, uložení zeminy (na skládku, do násypu) ani poplatky za skládku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</si>
  <si>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</si>
  <si>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</si>
  <si>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</si>
  <si>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</si>
  <si>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</si>
  <si>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</si>
  <si>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</si>
  <si>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</si>
  <si>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</si>
  <si>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</si>
  <si>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</si>
  <si>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</si>
  <si>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</si>
  <si>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</si>
  <si>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</si>
  <si>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</si>
  <si>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</si>
  <si>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</si>
  <si>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</si>
  <si>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</si>
  <si>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</si>
  <si>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</si>
  <si>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</si>
  <si>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</si>
  <si>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</si>
  <si>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</si>
  <si>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</si>
  <si>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</si>
  <si>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</si>
  <si>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</si>
  <si>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</si>
  <si>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</si>
  <si>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</si>
  <si>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</si>
  <si>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</si>
  <si>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</si>
  <si>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27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</si>
  <si>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</si>
  <si>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</si>
  <si>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</si>
  <si>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</si>
  <si>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</si>
  <si>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</si>
  <si>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</si>
  <si>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</si>
  <si>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</si>
  <si>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</si>
  <si>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29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</si>
  <si>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</si>
  <si>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</si>
  <si>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30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</si>
  <si>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</si>
  <si>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</si>
  <si>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</si>
  <si>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31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</si>
  <si>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</si>
  <si>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</si>
  <si>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32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</si>
  <si>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</si>
  <si>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</si>
  <si>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</si>
  <si>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</si>
  <si>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</si>
  <si>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</si>
  <si>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</si>
  <si>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</si>
  <si>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</si>
  <si>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</si>
  <si>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</si>
  <si>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</si>
  <si>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</si>
  <si>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</si>
  <si>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</si>
  <si>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</si>
  <si>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</si>
  <si>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</si>
  <si>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</si>
  <si>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35</t>
  </si>
  <si>
    <t>R31112</t>
  </si>
  <si>
    <t>ZDI A STĚNY PODPĚR A VOLNÉ Z DÍLCŮ ŽELBET</t>
  </si>
  <si>
    <t>ŽB prefabrikované přechodové zdi za konci říms.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</si>
  <si>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</si>
  <si>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</si>
  <si>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36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</si>
  <si>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</si>
  <si>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</si>
  <si>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</si>
  <si>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</si>
  <si>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</si>
  <si>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37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</si>
  <si>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</si>
  <si>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</si>
  <si>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</si>
  <si>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</si>
  <si>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</si>
  <si>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</si>
  <si>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</si>
  <si>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</si>
  <si>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</si>
  <si>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</si>
  <si>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39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</si>
  <si>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</si>
  <si>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</si>
  <si>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</si>
  <si>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</si>
  <si>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</si>
  <si>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40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</si>
  <si>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</si>
  <si>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</si>
  <si>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</si>
  <si>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</si>
  <si>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</si>
  <si>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41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</si>
  <si>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</si>
  <si>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</si>
  <si>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</si>
  <si>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</si>
  <si>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42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</si>
  <si>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</si>
  <si>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</si>
  <si>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</si>
  <si>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</si>
  <si>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43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</si>
  <si>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</si>
  <si>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</si>
  <si>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</si>
  <si>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
0,3*(38,0+33,0)*25,0=532.500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</si>
  <si>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</si>
  <si>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</si>
  <si>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44</t>
  </si>
  <si>
    <t>R58301</t>
  </si>
  <si>
    <t>KRYT ZE SINIČNÍCH DÍLCŮ (PANELŮ) TL 150MM</t>
  </si>
  <si>
    <t>Zpevněné plochy pod lešením.</t>
  </si>
  <si>
    <t>Zpevněné plochy pod lešením.  
2*1,0*100+2*10*4*1,0=280,000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</si>
  <si>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</si>
  <si>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45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</si>
  <si>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</si>
  <si>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</si>
  <si>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</si>
  <si>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</si>
  <si>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Úpravy povrchů, podlahy, výplně otvorů</t>
  </si>
  <si>
    <t>46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</si>
  <si>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</si>
  <si>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</si>
  <si>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</si>
  <si>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</si>
  <si>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</si>
  <si>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</si>
  <si>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47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</si>
  <si>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</si>
  <si>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</si>
  <si>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</si>
  <si>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</si>
  <si>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</si>
  <si>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48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</si>
  <si>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</si>
  <si>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</si>
  <si>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</si>
  <si>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</si>
  <si>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</si>
  <si>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49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</si>
  <si>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</si>
  <si>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</si>
  <si>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</si>
  <si>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</si>
  <si>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</si>
  <si>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50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</si>
  <si>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</si>
  <si>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</si>
  <si>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</si>
  <si>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</si>
  <si>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</si>
  <si>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51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</si>
  <si>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</si>
  <si>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</si>
  <si>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</si>
  <si>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</si>
  <si>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</si>
  <si>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</si>
  <si>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52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</si>
  <si>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</si>
  <si>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</si>
  <si>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</si>
  <si>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</si>
  <si>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</si>
  <si>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53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</si>
  <si>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</si>
  <si>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</si>
  <si>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</si>
  <si>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</si>
  <si>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</si>
  <si>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54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</si>
  <si>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</si>
  <si>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</si>
  <si>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</si>
  <si>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</si>
  <si>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55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</si>
  <si>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</si>
  <si>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</si>
  <si>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</si>
  <si>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</si>
  <si>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56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</si>
  <si>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</si>
  <si>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</si>
  <si>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</si>
  <si>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</si>
  <si>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hmotamibez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</si>
  <si>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</si>
  <si>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</si>
  <si>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</si>
  <si>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</si>
  <si>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</si>
  <si>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bez dopravy a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</si>
  <si>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58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</si>
  <si>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</si>
  <si>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</si>
  <si>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</si>
  <si>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</si>
  <si>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</si>
  <si>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</si>
  <si>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59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</si>
  <si>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</si>
  <si>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</si>
  <si>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</si>
  <si>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</si>
  <si>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</si>
  <si>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60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</si>
  <si>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</si>
  <si>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</si>
  <si>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61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</si>
  <si>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</si>
  <si>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</si>
  <si>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</si>
  <si>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</t>
  </si>
  <si>
    <t>Mnt+dmnt+pronájem 9 měsíců pro montáž chodníkových konzol, injektáž, přezdění, spárování a očištění 
v mostních otvorech: (12+145+172+166+166+164+163+166+171+50)*5,0=6 875,000 [A] 
podél mostu: 2400*3*2=14 400,000 [B] 
Celkem: A+B=21 275,000 [C]</t>
  </si>
  <si>
    <t>Položka zahrnuje dovoz, montáž, údržbu, opotřebení (nájemné), demontáž, konzervaci, odvoz.</t>
  </si>
  <si>
    <t>62</t>
  </si>
  <si>
    <t>R97817</t>
  </si>
  <si>
    <t>ODSTRANĚNÍ MOSTNÍ IZOLACE</t>
  </si>
  <si>
    <t>Odstranění hydroizolace z mostu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</si>
  <si>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</si>
  <si>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</si>
  <si>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</si>
  <si>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</si>
  <si>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</si>
  <si>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</si>
  <si>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</si>
  <si>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</si>
  <si>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</si>
  <si>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</si>
  <si>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</si>
  <si>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</si>
  <si>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</si>
  <si>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</si>
  <si>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</si>
  <si>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</si>
  <si>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</si>
  <si>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</si>
  <si>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</si>
  <si>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</si>
  <si>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</si>
  <si>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</si>
  <si>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</si>
  <si>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</si>
  <si>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</si>
  <si>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</si>
  <si>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</si>
  <si>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</si>
  <si>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</si>
  <si>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</si>
  <si>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</si>
  <si>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</si>
  <si>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</si>
  <si>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</si>
  <si>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 
147+149+17=313,000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</si>
  <si>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</si>
  <si>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</si>
  <si>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</si>
  <si>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</si>
  <si>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</si>
  <si>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</si>
  <si>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</si>
  <si>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</si>
  <si>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</si>
  <si>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</si>
  <si>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</si>
  <si>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</si>
  <si>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</si>
  <si>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</si>
  <si>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</si>
  <si>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</si>
  <si>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</si>
  <si>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</si>
  <si>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</si>
  <si>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</si>
  <si>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</si>
  <si>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</si>
  <si>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</si>
  <si>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</si>
  <si>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</si>
  <si>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</si>
  <si>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</si>
  <si>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</si>
  <si>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</si>
  <si>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</si>
  <si>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</si>
  <si>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</si>
  <si>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</si>
  <si>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</si>
  <si>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</si>
  <si>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</si>
  <si>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</si>
  <si>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</si>
  <si>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</si>
  <si>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</si>
  <si>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</si>
  <si>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</si>
  <si>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</si>
  <si>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</si>
  <si>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</si>
  <si>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</si>
  <si>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</si>
  <si>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</si>
  <si>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</si>
  <si>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</si>
  <si>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</si>
  <si>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90-90</t>
  </si>
  <si>
    <t>Likvidace odpadů včetně dopravy</t>
  </si>
  <si>
    <t>90-90</t>
  </si>
  <si>
    <t>POPLATKY ZA SKLÁDKU TYP S-IO (INERTNÍ ODPAD)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</si>
  <si>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</si>
  <si>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POPLATKY ZA SKLÁDKU</t>
  </si>
  <si>
    <t>POPLATKY ZA LIKVIDACI ODPADŮ NEKONTAMINOVANÝCH - 17 05 04 VYTĚŽENÉ ZEMINY A HORNINY - I. TŘÍDA TĚŽITELNOSTI</t>
  </si>
  <si>
    <t>POPLATKY ZA LIKVIDACI ODPADŮ NEKONTAMINOVANÝCH - 17 01 01 BETON Z DEMOLIC OBJEKTŮ, ZÁKLADŮ TV</t>
  </si>
  <si>
    <t>POPLATKY ZA LIKVIDACI ODPADŮ NEKONTAMINOVANÝCH - 17 05 08 ŠTĚRK Z KOLEJIŠTĚ (ODPAD PO RECYKLACI)</t>
  </si>
  <si>
    <t>POPLATKY ZA LIKVIDACI ODPADŮ NEKONTAMINOVANÝCH - 17 02 03 POLYETYLÉNOVÉ PODLOŽKY (ŽEL. SVRŠEK)</t>
  </si>
  <si>
    <t>POPLATKY ZA LIKVIDACI ODPADŮ NEKONTAMINOVANÝCH - 07 02 99 PRYŽOVÉ PODLOŽKY (ŽEL. SVRŠEK)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</si>
</sst>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191</v>
      </c>
      <c s="12" t="s">
        <v>192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202</v>
      </c>
      <c s="12" t="s">
        <v>203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204</v>
      </c>
      <c s="12" t="s">
        <v>205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558</v>
      </c>
      <c s="12" t="s">
        <v>559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560</v>
      </c>
      <c s="12" t="s">
        <v>561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597</v>
      </c>
      <c s="12" t="s">
        <v>598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599</v>
      </c>
      <c s="12" t="s">
        <v>600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25.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25.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25.5">
      <c r="A25" t="s">
        <v>59</v>
      </c>
      <c r="E25" s="39" t="s">
        <v>60</v>
      </c>
    </row>
    <row r="26" spans="1:16" ht="25.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81</v>
      </c>
    </row>
    <row r="28" spans="1:5" ht="12.75">
      <c r="A28" s="35" t="s">
        <v>57</v>
      </c>
      <c r="E28" s="40" t="s">
        <v>82</v>
      </c>
    </row>
    <row r="29" spans="1:5" ht="25.5">
      <c r="A29" t="s">
        <v>59</v>
      </c>
      <c r="E29" s="39" t="s">
        <v>60</v>
      </c>
    </row>
    <row r="30" spans="1:16" ht="12.75">
      <c r="A30" t="s">
        <v>48</v>
      </c>
      <c s="34" t="s">
        <v>83</v>
      </c>
      <c s="34" t="s">
        <v>84</v>
      </c>
      <c s="35" t="s">
        <v>85</v>
      </c>
      <c s="6" t="s">
        <v>86</v>
      </c>
      <c s="36" t="s">
        <v>87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86</v>
      </c>
    </row>
    <row r="32" spans="1:5" ht="12.75">
      <c r="A32" s="35" t="s">
        <v>57</v>
      </c>
      <c r="E32" s="40" t="s">
        <v>88</v>
      </c>
    </row>
    <row r="33" spans="1:5" ht="51">
      <c r="A33" t="s">
        <v>59</v>
      </c>
      <c r="E33" s="39" t="s">
        <v>89</v>
      </c>
    </row>
    <row r="34" spans="1:13" ht="12.75">
      <c r="A34" t="s">
        <v>45</v>
      </c>
      <c r="C34" s="31" t="s">
        <v>49</v>
      </c>
      <c r="E34" s="33" t="s">
        <v>90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91</v>
      </c>
      <c s="34" t="s">
        <v>92</v>
      </c>
      <c s="35" t="s">
        <v>85</v>
      </c>
      <c s="6" t="s">
        <v>93</v>
      </c>
      <c s="36" t="s">
        <v>94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95</v>
      </c>
      <c>
        <f>(M35*21)/100</f>
      </c>
      <c t="s">
        <v>26</v>
      </c>
    </row>
    <row r="36" spans="1:5" ht="12.75">
      <c r="A36" s="35" t="s">
        <v>55</v>
      </c>
      <c r="E36" s="39" t="s">
        <v>93</v>
      </c>
    </row>
    <row r="37" spans="1:5" ht="38.25">
      <c r="A37" s="35" t="s">
        <v>57</v>
      </c>
      <c r="E37" s="40" t="s">
        <v>96</v>
      </c>
    </row>
    <row r="38" spans="1:5" ht="395.25">
      <c r="A38" t="s">
        <v>59</v>
      </c>
      <c r="E38" s="39" t="s">
        <v>97</v>
      </c>
    </row>
    <row r="39" spans="1:16" ht="12.75">
      <c r="A39" t="s">
        <v>48</v>
      </c>
      <c s="34" t="s">
        <v>98</v>
      </c>
      <c s="34" t="s">
        <v>99</v>
      </c>
      <c s="35" t="s">
        <v>85</v>
      </c>
      <c s="6" t="s">
        <v>100</v>
      </c>
      <c s="36" t="s">
        <v>94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95</v>
      </c>
      <c>
        <f>(M39*21)/100</f>
      </c>
      <c t="s">
        <v>26</v>
      </c>
    </row>
    <row r="40" spans="1:5" ht="12.75">
      <c r="A40" s="35" t="s">
        <v>55</v>
      </c>
      <c r="E40" s="39" t="s">
        <v>100</v>
      </c>
    </row>
    <row r="41" spans="1:5" ht="12.75">
      <c r="A41" s="35" t="s">
        <v>57</v>
      </c>
      <c r="E41" s="40" t="s">
        <v>101</v>
      </c>
    </row>
    <row r="42" spans="1:5" ht="280.5">
      <c r="A42" t="s">
        <v>59</v>
      </c>
      <c r="E42" s="39" t="s">
        <v>102</v>
      </c>
    </row>
    <row r="43" spans="1:13" ht="12.75">
      <c r="A43" t="s">
        <v>45</v>
      </c>
      <c r="C43" s="31" t="s">
        <v>26</v>
      </c>
      <c r="E43" s="33" t="s">
        <v>103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104</v>
      </c>
      <c s="34" t="s">
        <v>105</v>
      </c>
      <c s="35" t="s">
        <v>85</v>
      </c>
      <c s="6" t="s">
        <v>106</v>
      </c>
      <c s="36" t="s">
        <v>87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95</v>
      </c>
      <c>
        <f>(M44*21)/100</f>
      </c>
      <c t="s">
        <v>26</v>
      </c>
    </row>
    <row r="45" spans="1:5" ht="12.75">
      <c r="A45" s="35" t="s">
        <v>55</v>
      </c>
      <c r="E45" s="39" t="s">
        <v>106</v>
      </c>
    </row>
    <row r="46" spans="1:5" ht="12.75">
      <c r="A46" s="35" t="s">
        <v>57</v>
      </c>
      <c r="E46" s="40" t="s">
        <v>107</v>
      </c>
    </row>
    <row r="47" spans="1:5" ht="102">
      <c r="A47" t="s">
        <v>59</v>
      </c>
      <c r="E47" s="39" t="s">
        <v>108</v>
      </c>
    </row>
    <row r="48" spans="1:13" ht="12.75">
      <c r="A48" t="s">
        <v>45</v>
      </c>
      <c r="C48" s="31" t="s">
        <v>25</v>
      </c>
      <c r="E48" s="33" t="s">
        <v>109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110</v>
      </c>
      <c s="34" t="s">
        <v>111</v>
      </c>
      <c s="35" t="s">
        <v>85</v>
      </c>
      <c s="6" t="s">
        <v>112</v>
      </c>
      <c s="36" t="s">
        <v>94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95</v>
      </c>
      <c>
        <f>(M49*21)/100</f>
      </c>
      <c t="s">
        <v>26</v>
      </c>
    </row>
    <row r="50" spans="1:5" ht="25.5">
      <c r="A50" s="35" t="s">
        <v>55</v>
      </c>
      <c r="E50" s="39" t="s">
        <v>112</v>
      </c>
    </row>
    <row r="51" spans="1:5" ht="12.75">
      <c r="A51" s="35" t="s">
        <v>57</v>
      </c>
      <c r="E51" s="40" t="s">
        <v>113</v>
      </c>
    </row>
    <row r="52" spans="1:5" ht="25.5">
      <c r="A52" t="s">
        <v>59</v>
      </c>
      <c r="E52" s="39" t="s">
        <v>114</v>
      </c>
    </row>
    <row r="53" spans="1:13" ht="12.75">
      <c r="A53" t="s">
        <v>45</v>
      </c>
      <c r="C53" s="31" t="s">
        <v>71</v>
      </c>
      <c r="E53" s="33" t="s">
        <v>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116</v>
      </c>
      <c s="34" t="s">
        <v>117</v>
      </c>
      <c s="35" t="s">
        <v>85</v>
      </c>
      <c s="6" t="s">
        <v>118</v>
      </c>
      <c s="36" t="s">
        <v>94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95</v>
      </c>
      <c>
        <f>(M54*21)/100</f>
      </c>
      <c t="s">
        <v>26</v>
      </c>
    </row>
    <row r="55" spans="1:5" ht="12.75">
      <c r="A55" s="35" t="s">
        <v>55</v>
      </c>
      <c r="E55" s="39" t="s">
        <v>118</v>
      </c>
    </row>
    <row r="56" spans="1:5" ht="12.75">
      <c r="A56" s="35" t="s">
        <v>57</v>
      </c>
      <c r="E56" s="40" t="s">
        <v>119</v>
      </c>
    </row>
    <row r="57" spans="1:5" ht="229.5">
      <c r="A57" t="s">
        <v>59</v>
      </c>
      <c r="E57" s="39" t="s">
        <v>120</v>
      </c>
    </row>
    <row r="58" spans="1:16" ht="12.75">
      <c r="A58" t="s">
        <v>48</v>
      </c>
      <c s="34" t="s">
        <v>121</v>
      </c>
      <c s="34" t="s">
        <v>122</v>
      </c>
      <c s="35" t="s">
        <v>85</v>
      </c>
      <c s="6" t="s">
        <v>123</v>
      </c>
      <c s="36" t="s">
        <v>94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95</v>
      </c>
      <c>
        <f>(M58*21)/100</f>
      </c>
      <c t="s">
        <v>26</v>
      </c>
    </row>
    <row r="59" spans="1:5" ht="12.75">
      <c r="A59" s="35" t="s">
        <v>55</v>
      </c>
      <c r="E59" s="39" t="s">
        <v>123</v>
      </c>
    </row>
    <row r="60" spans="1:5" ht="12.75">
      <c r="A60" s="35" t="s">
        <v>57</v>
      </c>
      <c r="E60" s="40" t="s">
        <v>124</v>
      </c>
    </row>
    <row r="61" spans="1:5" ht="63.75">
      <c r="A61" t="s">
        <v>59</v>
      </c>
      <c r="E61" s="39" t="s">
        <v>125</v>
      </c>
    </row>
    <row r="62" spans="1:13" ht="12.75">
      <c r="A62" t="s">
        <v>45</v>
      </c>
      <c r="C62" s="31" t="s">
        <v>77</v>
      </c>
      <c r="E62" s="33" t="s">
        <v>126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127</v>
      </c>
      <c s="34" t="s">
        <v>128</v>
      </c>
      <c s="35" t="s">
        <v>85</v>
      </c>
      <c s="6" t="s">
        <v>129</v>
      </c>
      <c s="36" t="s">
        <v>94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95</v>
      </c>
      <c>
        <f>(M63*21)/100</f>
      </c>
      <c t="s">
        <v>26</v>
      </c>
    </row>
    <row r="64" spans="1:5" ht="25.5">
      <c r="A64" s="35" t="s">
        <v>55</v>
      </c>
      <c r="E64" s="39" t="s">
        <v>129</v>
      </c>
    </row>
    <row r="65" spans="1:5" ht="38.25">
      <c r="A65" s="35" t="s">
        <v>57</v>
      </c>
      <c r="E65" s="40" t="s">
        <v>130</v>
      </c>
    </row>
    <row r="66" spans="1:5" ht="280.5">
      <c r="A66" t="s">
        <v>59</v>
      </c>
      <c r="E66" s="39" t="s">
        <v>131</v>
      </c>
    </row>
    <row r="67" spans="1:16" ht="12.75">
      <c r="A67" t="s">
        <v>48</v>
      </c>
      <c s="34" t="s">
        <v>132</v>
      </c>
      <c s="34" t="s">
        <v>133</v>
      </c>
      <c s="35" t="s">
        <v>85</v>
      </c>
      <c s="6" t="s">
        <v>134</v>
      </c>
      <c s="36" t="s">
        <v>94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95</v>
      </c>
      <c>
        <f>(M67*21)/100</f>
      </c>
      <c t="s">
        <v>26</v>
      </c>
    </row>
    <row r="68" spans="1:5" ht="12.75">
      <c r="A68" s="35" t="s">
        <v>55</v>
      </c>
      <c r="E68" s="39" t="s">
        <v>134</v>
      </c>
    </row>
    <row r="69" spans="1:5" ht="63.75">
      <c r="A69" s="35" t="s">
        <v>57</v>
      </c>
      <c r="E69" s="40" t="s">
        <v>135</v>
      </c>
    </row>
    <row r="70" spans="1:5" ht="89.25">
      <c r="A70" t="s">
        <v>59</v>
      </c>
      <c r="E70" s="39" t="s">
        <v>136</v>
      </c>
    </row>
    <row r="71" spans="1:16" ht="25.5">
      <c r="A71" t="s">
        <v>48</v>
      </c>
      <c s="34" t="s">
        <v>137</v>
      </c>
      <c s="34" t="s">
        <v>138</v>
      </c>
      <c s="35" t="s">
        <v>85</v>
      </c>
      <c s="6" t="s">
        <v>139</v>
      </c>
      <c s="36" t="s">
        <v>140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139</v>
      </c>
    </row>
    <row r="73" spans="1:5" ht="12.75">
      <c r="A73" s="35" t="s">
        <v>57</v>
      </c>
      <c r="E73" s="40" t="s">
        <v>141</v>
      </c>
    </row>
    <row r="74" spans="1:5" ht="306">
      <c r="A74" t="s">
        <v>59</v>
      </c>
      <c r="E74" s="39" t="s">
        <v>142</v>
      </c>
    </row>
    <row r="75" spans="1:16" ht="12.75">
      <c r="A75" t="s">
        <v>48</v>
      </c>
      <c s="34" t="s">
        <v>143</v>
      </c>
      <c s="34" t="s">
        <v>144</v>
      </c>
      <c s="35" t="s">
        <v>85</v>
      </c>
      <c s="6" t="s">
        <v>145</v>
      </c>
      <c s="36" t="s">
        <v>146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12.75">
      <c r="A76" s="35" t="s">
        <v>55</v>
      </c>
      <c r="E76" s="39" t="s">
        <v>145</v>
      </c>
    </row>
    <row r="77" spans="1:5" ht="38.25">
      <c r="A77" s="35" t="s">
        <v>57</v>
      </c>
      <c r="E77" s="40" t="s">
        <v>147</v>
      </c>
    </row>
    <row r="78" spans="1:5" ht="255">
      <c r="A78" t="s">
        <v>59</v>
      </c>
      <c r="E78" s="39" t="s">
        <v>148</v>
      </c>
    </row>
    <row r="79" spans="1:16" ht="25.5">
      <c r="A79" t="s">
        <v>48</v>
      </c>
      <c s="34" t="s">
        <v>149</v>
      </c>
      <c s="34" t="s">
        <v>150</v>
      </c>
      <c s="35" t="s">
        <v>85</v>
      </c>
      <c s="6" t="s">
        <v>151</v>
      </c>
      <c s="36" t="s">
        <v>140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25.5">
      <c r="A80" s="35" t="s">
        <v>55</v>
      </c>
      <c r="E80" s="39" t="s">
        <v>151</v>
      </c>
    </row>
    <row r="81" spans="1:5" ht="12.75">
      <c r="A81" s="35" t="s">
        <v>57</v>
      </c>
      <c r="E81" s="40" t="s">
        <v>152</v>
      </c>
    </row>
    <row r="82" spans="1:5" ht="178.5">
      <c r="A82" t="s">
        <v>59</v>
      </c>
      <c r="E82" s="39" t="s">
        <v>153</v>
      </c>
    </row>
    <row r="83" spans="1:16" ht="25.5">
      <c r="A83" t="s">
        <v>48</v>
      </c>
      <c s="34" t="s">
        <v>154</v>
      </c>
      <c s="34" t="s">
        <v>155</v>
      </c>
      <c s="35" t="s">
        <v>85</v>
      </c>
      <c s="6" t="s">
        <v>156</v>
      </c>
      <c s="36" t="s">
        <v>140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156</v>
      </c>
    </row>
    <row r="85" spans="1:5" ht="38.25">
      <c r="A85" s="35" t="s">
        <v>57</v>
      </c>
      <c r="E85" s="40" t="s">
        <v>157</v>
      </c>
    </row>
    <row r="86" spans="1:5" ht="114.75">
      <c r="A86" t="s">
        <v>59</v>
      </c>
      <c r="E86" s="39" t="s">
        <v>158</v>
      </c>
    </row>
    <row r="87" spans="1:13" ht="12.75">
      <c r="A87" t="s">
        <v>45</v>
      </c>
      <c r="C87" s="31" t="s">
        <v>104</v>
      </c>
      <c r="E87" s="33" t="s">
        <v>159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160</v>
      </c>
      <c s="34" t="s">
        <v>161</v>
      </c>
      <c s="35" t="s">
        <v>85</v>
      </c>
      <c s="6" t="s">
        <v>162</v>
      </c>
      <c s="36" t="s">
        <v>146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95</v>
      </c>
      <c>
        <f>(M88*21)/100</f>
      </c>
      <c t="s">
        <v>26</v>
      </c>
    </row>
    <row r="89" spans="1:5" ht="12.75">
      <c r="A89" s="35" t="s">
        <v>55</v>
      </c>
      <c r="E89" s="39" t="s">
        <v>162</v>
      </c>
    </row>
    <row r="90" spans="1:5" ht="12.75">
      <c r="A90" s="35" t="s">
        <v>57</v>
      </c>
      <c r="E90" s="40" t="s">
        <v>163</v>
      </c>
    </row>
    <row r="91" spans="1:5" ht="127.5">
      <c r="A91" t="s">
        <v>59</v>
      </c>
      <c r="E91" s="39" t="s">
        <v>164</v>
      </c>
    </row>
    <row r="92" spans="1:16" ht="12.75">
      <c r="A92" t="s">
        <v>48</v>
      </c>
      <c s="34" t="s">
        <v>165</v>
      </c>
      <c s="34" t="s">
        <v>166</v>
      </c>
      <c s="35" t="s">
        <v>85</v>
      </c>
      <c s="6" t="s">
        <v>167</v>
      </c>
      <c s="36" t="s">
        <v>146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95</v>
      </c>
      <c>
        <f>(M92*21)/100</f>
      </c>
      <c t="s">
        <v>26</v>
      </c>
    </row>
    <row r="93" spans="1:5" ht="12.75">
      <c r="A93" s="35" t="s">
        <v>55</v>
      </c>
      <c r="E93" s="39" t="s">
        <v>167</v>
      </c>
    </row>
    <row r="94" spans="1:5" ht="12.75">
      <c r="A94" s="35" t="s">
        <v>57</v>
      </c>
      <c r="E94" s="40" t="s">
        <v>163</v>
      </c>
    </row>
    <row r="95" spans="1:5" ht="114.75">
      <c r="A95" t="s">
        <v>59</v>
      </c>
      <c r="E95" s="39" t="s">
        <v>168</v>
      </c>
    </row>
    <row r="96" spans="1:16" ht="12.75">
      <c r="A96" t="s">
        <v>48</v>
      </c>
      <c s="34" t="s">
        <v>169</v>
      </c>
      <c s="34" t="s">
        <v>170</v>
      </c>
      <c s="35" t="s">
        <v>85</v>
      </c>
      <c s="6" t="s">
        <v>171</v>
      </c>
      <c s="36" t="s">
        <v>94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95</v>
      </c>
      <c>
        <f>(M96*21)/100</f>
      </c>
      <c t="s">
        <v>26</v>
      </c>
    </row>
    <row r="97" spans="1:5" ht="12.75">
      <c r="A97" s="35" t="s">
        <v>55</v>
      </c>
      <c r="E97" s="39" t="s">
        <v>171</v>
      </c>
    </row>
    <row r="98" spans="1:5" ht="51">
      <c r="A98" s="35" t="s">
        <v>57</v>
      </c>
      <c r="E98" s="40" t="s">
        <v>172</v>
      </c>
    </row>
    <row r="99" spans="1:5" ht="165.75">
      <c r="A99" t="s">
        <v>59</v>
      </c>
      <c r="E99" s="39" t="s">
        <v>173</v>
      </c>
    </row>
    <row r="100" spans="1:16" ht="12.75">
      <c r="A100" t="s">
        <v>48</v>
      </c>
      <c s="34" t="s">
        <v>174</v>
      </c>
      <c s="34" t="s">
        <v>175</v>
      </c>
      <c s="35" t="s">
        <v>85</v>
      </c>
      <c s="6" t="s">
        <v>176</v>
      </c>
      <c s="36" t="s">
        <v>140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95</v>
      </c>
      <c>
        <f>(M100*21)/100</f>
      </c>
      <c t="s">
        <v>26</v>
      </c>
    </row>
    <row r="101" spans="1:5" ht="12.75">
      <c r="A101" s="35" t="s">
        <v>55</v>
      </c>
      <c r="E101" s="39" t="s">
        <v>176</v>
      </c>
    </row>
    <row r="102" spans="1:5" ht="12.75">
      <c r="A102" s="35" t="s">
        <v>57</v>
      </c>
      <c r="E102" s="40" t="s">
        <v>177</v>
      </c>
    </row>
    <row r="103" spans="1:5" ht="178.5">
      <c r="A103" t="s">
        <v>59</v>
      </c>
      <c r="E103" s="39" t="s">
        <v>178</v>
      </c>
    </row>
    <row r="104" spans="1:16" ht="25.5">
      <c r="A104" t="s">
        <v>48</v>
      </c>
      <c s="34" t="s">
        <v>179</v>
      </c>
      <c s="34" t="s">
        <v>180</v>
      </c>
      <c s="35" t="s">
        <v>85</v>
      </c>
      <c s="6" t="s">
        <v>181</v>
      </c>
      <c s="36" t="s">
        <v>182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25.5">
      <c r="A105" s="35" t="s">
        <v>55</v>
      </c>
      <c r="E105" s="39" t="s">
        <v>181</v>
      </c>
    </row>
    <row r="106" spans="1:5" ht="76.5">
      <c r="A106" s="35" t="s">
        <v>57</v>
      </c>
      <c r="E106" s="40" t="s">
        <v>183</v>
      </c>
    </row>
    <row r="107" spans="1:5" ht="114.75">
      <c r="A107" t="s">
        <v>59</v>
      </c>
      <c r="E107" s="39" t="s">
        <v>184</v>
      </c>
    </row>
    <row r="108" spans="1:16" ht="25.5">
      <c r="A108" t="s">
        <v>48</v>
      </c>
      <c s="34" t="s">
        <v>185</v>
      </c>
      <c s="34" t="s">
        <v>186</v>
      </c>
      <c s="35" t="s">
        <v>85</v>
      </c>
      <c s="6" t="s">
        <v>187</v>
      </c>
      <c s="36" t="s">
        <v>87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188</v>
      </c>
    </row>
    <row r="110" spans="1:5" ht="12.75">
      <c r="A110" s="35" t="s">
        <v>57</v>
      </c>
      <c r="E110" s="40" t="s">
        <v>189</v>
      </c>
    </row>
    <row r="111" spans="1:5" ht="267.75">
      <c r="A111" t="s">
        <v>59</v>
      </c>
      <c r="E111" s="39" t="s">
        <v>190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77</v>
      </c>
      <c r="E9" s="33" t="s">
        <v>126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194</v>
      </c>
      <c s="35" t="s">
        <v>85</v>
      </c>
      <c s="6" t="s">
        <v>195</v>
      </c>
      <c s="36" t="s">
        <v>94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195</v>
      </c>
    </row>
    <row r="12" spans="1:5" ht="12.75">
      <c r="A12" s="35" t="s">
        <v>57</v>
      </c>
      <c r="E12" s="40" t="s">
        <v>196</v>
      </c>
    </row>
    <row r="13" spans="1:5" ht="114.75">
      <c r="A13" t="s">
        <v>59</v>
      </c>
      <c r="E13" s="39" t="s">
        <v>197</v>
      </c>
    </row>
    <row r="14" spans="1:16" ht="25.5">
      <c r="A14" t="s">
        <v>48</v>
      </c>
      <c s="34" t="s">
        <v>26</v>
      </c>
      <c s="34" t="s">
        <v>198</v>
      </c>
      <c s="35" t="s">
        <v>85</v>
      </c>
      <c s="6" t="s">
        <v>199</v>
      </c>
      <c s="36" t="s">
        <v>140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95</v>
      </c>
      <c>
        <f>(M14*21)/100</f>
      </c>
      <c t="s">
        <v>26</v>
      </c>
    </row>
    <row r="15" spans="1:5" ht="25.5">
      <c r="A15" s="35" t="s">
        <v>55</v>
      </c>
      <c r="E15" s="39" t="s">
        <v>199</v>
      </c>
    </row>
    <row r="16" spans="1:5" ht="12.75">
      <c r="A16" s="35" t="s">
        <v>57</v>
      </c>
      <c r="E16" s="40" t="s">
        <v>200</v>
      </c>
    </row>
    <row r="17" spans="1:5" ht="255">
      <c r="A17" t="s">
        <v>59</v>
      </c>
      <c r="E17" s="39" t="s">
        <v>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202</v>
      </c>
      <c r="E4" s="26" t="s">
        <v>203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206</v>
      </c>
      <c r="E8" s="30" t="s">
        <v>205</v>
      </c>
      <c r="J8" s="29">
        <f>0+J9+J70+J103+J140+J157+J186+J195+J200+J217+J222</f>
      </c>
      <c s="29">
        <f>0+K9+K70+K103+K140+K157+K186+K195+K200+K217+K222</f>
      </c>
      <c s="29">
        <f>0+L9+L70+L103+L140+L157+L186+L195+L200+L217+L222</f>
      </c>
      <c s="29">
        <f>0+M9+M70+M103+M140+M157+M186+M195+M200+M217+M222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49</v>
      </c>
      <c s="34" t="s">
        <v>207</v>
      </c>
      <c s="35" t="s">
        <v>85</v>
      </c>
      <c s="6" t="s">
        <v>208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38.25">
      <c r="A11" s="35" t="s">
        <v>55</v>
      </c>
      <c r="E11" s="39" t="s">
        <v>210</v>
      </c>
    </row>
    <row r="12" spans="1:5" ht="12.75">
      <c r="A12" s="35" t="s">
        <v>57</v>
      </c>
      <c r="E12" s="40" t="s">
        <v>85</v>
      </c>
    </row>
    <row r="13" spans="1:5" ht="12.75">
      <c r="A13" t="s">
        <v>59</v>
      </c>
      <c r="E13" s="39" t="s">
        <v>211</v>
      </c>
    </row>
    <row r="14" spans="1:16" ht="12.75">
      <c r="A14" t="s">
        <v>48</v>
      </c>
      <c s="34" t="s">
        <v>26</v>
      </c>
      <c s="34" t="s">
        <v>212</v>
      </c>
      <c s="35" t="s">
        <v>213</v>
      </c>
      <c s="6" t="s">
        <v>214</v>
      </c>
      <c s="36" t="s">
        <v>94</v>
      </c>
      <c s="37">
        <v>789.433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215</v>
      </c>
    </row>
    <row r="16" spans="1:5" ht="38.25">
      <c r="A16" s="35" t="s">
        <v>57</v>
      </c>
      <c r="E16" s="40" t="s">
        <v>216</v>
      </c>
    </row>
    <row r="17" spans="1:5" ht="25.5">
      <c r="A17" t="s">
        <v>59</v>
      </c>
      <c r="E17" s="39" t="s">
        <v>60</v>
      </c>
    </row>
    <row r="18" spans="1:16" ht="12.75">
      <c r="A18" t="s">
        <v>48</v>
      </c>
      <c s="34" t="s">
        <v>25</v>
      </c>
      <c s="34" t="s">
        <v>212</v>
      </c>
      <c s="35" t="s">
        <v>217</v>
      </c>
      <c s="6" t="s">
        <v>214</v>
      </c>
      <c s="36" t="s">
        <v>94</v>
      </c>
      <c s="37">
        <v>196.253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218</v>
      </c>
    </row>
    <row r="20" spans="1:5" ht="38.25">
      <c r="A20" s="35" t="s">
        <v>57</v>
      </c>
      <c r="E20" s="40" t="s">
        <v>219</v>
      </c>
    </row>
    <row r="21" spans="1:5" ht="25.5">
      <c r="A21" t="s">
        <v>59</v>
      </c>
      <c r="E21" s="39" t="s">
        <v>60</v>
      </c>
    </row>
    <row r="22" spans="1:16" ht="12.75">
      <c r="A22" t="s">
        <v>48</v>
      </c>
      <c s="34" t="s">
        <v>71</v>
      </c>
      <c s="34" t="s">
        <v>212</v>
      </c>
      <c s="35" t="s">
        <v>220</v>
      </c>
      <c s="6" t="s">
        <v>221</v>
      </c>
      <c s="36" t="s">
        <v>94</v>
      </c>
      <c s="37">
        <v>7.847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222</v>
      </c>
    </row>
    <row r="24" spans="1:5" ht="38.25">
      <c r="A24" s="35" t="s">
        <v>57</v>
      </c>
      <c r="E24" s="40" t="s">
        <v>223</v>
      </c>
    </row>
    <row r="25" spans="1:5" ht="25.5">
      <c r="A25" t="s">
        <v>59</v>
      </c>
      <c r="E25" s="39" t="s">
        <v>60</v>
      </c>
    </row>
    <row r="26" spans="1:16" ht="12.75">
      <c r="A26" t="s">
        <v>48</v>
      </c>
      <c s="34" t="s">
        <v>77</v>
      </c>
      <c s="34" t="s">
        <v>224</v>
      </c>
      <c s="35" t="s">
        <v>49</v>
      </c>
      <c s="6" t="s">
        <v>225</v>
      </c>
      <c s="36" t="s">
        <v>87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226</v>
      </c>
    </row>
    <row r="28" spans="1:5" ht="38.25">
      <c r="A28" s="35" t="s">
        <v>57</v>
      </c>
      <c r="E28" s="40" t="s">
        <v>227</v>
      </c>
    </row>
    <row r="29" spans="1:5" ht="12.75">
      <c r="A29" t="s">
        <v>59</v>
      </c>
      <c r="E29" s="39" t="s">
        <v>228</v>
      </c>
    </row>
    <row r="30" spans="1:16" ht="12.75">
      <c r="A30" t="s">
        <v>48</v>
      </c>
      <c s="34" t="s">
        <v>83</v>
      </c>
      <c s="34" t="s">
        <v>224</v>
      </c>
      <c s="35" t="s">
        <v>26</v>
      </c>
      <c s="6" t="s">
        <v>225</v>
      </c>
      <c s="36" t="s">
        <v>87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229</v>
      </c>
    </row>
    <row r="32" spans="1:5" ht="38.25">
      <c r="A32" s="35" t="s">
        <v>57</v>
      </c>
      <c r="E32" s="40" t="s">
        <v>230</v>
      </c>
    </row>
    <row r="33" spans="1:5" ht="12.75">
      <c r="A33" t="s">
        <v>59</v>
      </c>
      <c r="E33" s="39" t="s">
        <v>228</v>
      </c>
    </row>
    <row r="34" spans="1:16" ht="12.75">
      <c r="A34" t="s">
        <v>48</v>
      </c>
      <c s="34" t="s">
        <v>91</v>
      </c>
      <c s="34" t="s">
        <v>231</v>
      </c>
      <c s="35" t="s">
        <v>49</v>
      </c>
      <c s="6" t="s">
        <v>232</v>
      </c>
      <c s="36" t="s">
        <v>233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234</v>
      </c>
    </row>
    <row r="36" spans="1:5" ht="51">
      <c r="A36" s="35" t="s">
        <v>57</v>
      </c>
      <c r="E36" s="40" t="s">
        <v>235</v>
      </c>
    </row>
    <row r="37" spans="1:5" ht="12.75">
      <c r="A37" t="s">
        <v>59</v>
      </c>
      <c r="E37" s="39" t="s">
        <v>228</v>
      </c>
    </row>
    <row r="38" spans="1:16" ht="12.75">
      <c r="A38" t="s">
        <v>48</v>
      </c>
      <c s="34" t="s">
        <v>98</v>
      </c>
      <c s="34" t="s">
        <v>231</v>
      </c>
      <c s="35" t="s">
        <v>26</v>
      </c>
      <c s="6" t="s">
        <v>232</v>
      </c>
      <c s="36" t="s">
        <v>233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236</v>
      </c>
    </row>
    <row r="40" spans="1:5" ht="51">
      <c r="A40" s="35" t="s">
        <v>57</v>
      </c>
      <c r="E40" s="40" t="s">
        <v>237</v>
      </c>
    </row>
    <row r="41" spans="1:5" ht="12.75">
      <c r="A41" t="s">
        <v>59</v>
      </c>
      <c r="E41" s="39" t="s">
        <v>228</v>
      </c>
    </row>
    <row r="42" spans="1:16" ht="12.75">
      <c r="A42" t="s">
        <v>48</v>
      </c>
      <c s="34" t="s">
        <v>104</v>
      </c>
      <c s="34" t="s">
        <v>238</v>
      </c>
      <c s="35" t="s">
        <v>49</v>
      </c>
      <c s="6" t="s">
        <v>239</v>
      </c>
      <c s="36" t="s">
        <v>87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226</v>
      </c>
    </row>
    <row r="44" spans="1:5" ht="38.25">
      <c r="A44" s="35" t="s">
        <v>57</v>
      </c>
      <c r="E44" s="40" t="s">
        <v>227</v>
      </c>
    </row>
    <row r="45" spans="1:5" ht="12.75">
      <c r="A45" t="s">
        <v>59</v>
      </c>
      <c r="E45" s="39" t="s">
        <v>228</v>
      </c>
    </row>
    <row r="46" spans="1:16" ht="12.75">
      <c r="A46" t="s">
        <v>48</v>
      </c>
      <c s="34" t="s">
        <v>110</v>
      </c>
      <c s="34" t="s">
        <v>238</v>
      </c>
      <c s="35" t="s">
        <v>26</v>
      </c>
      <c s="6" t="s">
        <v>239</v>
      </c>
      <c s="36" t="s">
        <v>87</v>
      </c>
      <c s="37">
        <v>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229</v>
      </c>
    </row>
    <row r="48" spans="1:5" ht="38.25">
      <c r="A48" s="35" t="s">
        <v>57</v>
      </c>
      <c r="E48" s="40" t="s">
        <v>230</v>
      </c>
    </row>
    <row r="49" spans="1:5" ht="12.75">
      <c r="A49" t="s">
        <v>59</v>
      </c>
      <c r="E49" s="39" t="s">
        <v>228</v>
      </c>
    </row>
    <row r="50" spans="1:16" ht="12.75">
      <c r="A50" t="s">
        <v>48</v>
      </c>
      <c s="34" t="s">
        <v>116</v>
      </c>
      <c s="34" t="s">
        <v>240</v>
      </c>
      <c s="35" t="s">
        <v>49</v>
      </c>
      <c s="6" t="s">
        <v>241</v>
      </c>
      <c s="36" t="s">
        <v>94</v>
      </c>
      <c s="37">
        <v>11.25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25.5">
      <c r="A51" s="35" t="s">
        <v>55</v>
      </c>
      <c r="E51" s="39" t="s">
        <v>242</v>
      </c>
    </row>
    <row r="52" spans="1:5" ht="51">
      <c r="A52" s="35" t="s">
        <v>57</v>
      </c>
      <c r="E52" s="40" t="s">
        <v>243</v>
      </c>
    </row>
    <row r="53" spans="1:5" ht="12.75">
      <c r="A53" t="s">
        <v>59</v>
      </c>
      <c r="E53" s="39" t="s">
        <v>85</v>
      </c>
    </row>
    <row r="54" spans="1:16" ht="12.75">
      <c r="A54" t="s">
        <v>48</v>
      </c>
      <c s="34" t="s">
        <v>121</v>
      </c>
      <c s="34" t="s">
        <v>240</v>
      </c>
      <c s="35" t="s">
        <v>26</v>
      </c>
      <c s="6" t="s">
        <v>241</v>
      </c>
      <c s="36" t="s">
        <v>94</v>
      </c>
      <c s="37">
        <v>11.25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244</v>
      </c>
    </row>
    <row r="56" spans="1:5" ht="51">
      <c r="A56" s="35" t="s">
        <v>57</v>
      </c>
      <c r="E56" s="40" t="s">
        <v>245</v>
      </c>
    </row>
    <row r="57" spans="1:5" ht="12.75">
      <c r="A57" t="s">
        <v>59</v>
      </c>
      <c r="E57" s="39" t="s">
        <v>85</v>
      </c>
    </row>
    <row r="58" spans="1:16" ht="12.75">
      <c r="A58" t="s">
        <v>48</v>
      </c>
      <c s="34" t="s">
        <v>127</v>
      </c>
      <c s="34" t="s">
        <v>246</v>
      </c>
      <c s="35" t="s">
        <v>49</v>
      </c>
      <c s="6" t="s">
        <v>247</v>
      </c>
      <c s="36" t="s">
        <v>209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85</v>
      </c>
    </row>
    <row r="60" spans="1:5" ht="12.75">
      <c r="A60" s="35" t="s">
        <v>57</v>
      </c>
      <c r="E60" s="40" t="s">
        <v>248</v>
      </c>
    </row>
    <row r="61" spans="1:5" ht="51">
      <c r="A61" t="s">
        <v>59</v>
      </c>
      <c r="E61" s="39" t="s">
        <v>249</v>
      </c>
    </row>
    <row r="62" spans="1:16" ht="12.75">
      <c r="A62" t="s">
        <v>48</v>
      </c>
      <c s="34" t="s">
        <v>132</v>
      </c>
      <c s="34" t="s">
        <v>246</v>
      </c>
      <c s="35" t="s">
        <v>26</v>
      </c>
      <c s="6" t="s">
        <v>247</v>
      </c>
      <c s="36" t="s">
        <v>209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25.5">
      <c r="A63" s="35" t="s">
        <v>55</v>
      </c>
      <c r="E63" s="39" t="s">
        <v>250</v>
      </c>
    </row>
    <row r="64" spans="1:5" ht="51">
      <c r="A64" s="35" t="s">
        <v>57</v>
      </c>
      <c r="E64" s="40" t="s">
        <v>251</v>
      </c>
    </row>
    <row r="65" spans="1:5" ht="12.75">
      <c r="A65" t="s">
        <v>59</v>
      </c>
      <c r="E65" s="39" t="s">
        <v>252</v>
      </c>
    </row>
    <row r="66" spans="1:16" ht="12.75">
      <c r="A66" t="s">
        <v>48</v>
      </c>
      <c s="34" t="s">
        <v>137</v>
      </c>
      <c s="34" t="s">
        <v>253</v>
      </c>
      <c s="35" t="s">
        <v>85</v>
      </c>
      <c s="6" t="s">
        <v>254</v>
      </c>
      <c s="36" t="s">
        <v>140</v>
      </c>
      <c s="37">
        <v>295.8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255</v>
      </c>
    </row>
    <row r="68" spans="1:5" ht="38.25">
      <c r="A68" s="35" t="s">
        <v>57</v>
      </c>
      <c r="E68" s="40" t="s">
        <v>256</v>
      </c>
    </row>
    <row r="69" spans="1:5" ht="102">
      <c r="A69" t="s">
        <v>59</v>
      </c>
      <c r="E69" s="39" t="s">
        <v>257</v>
      </c>
    </row>
    <row r="70" spans="1:13" ht="12.75">
      <c r="A70" t="s">
        <v>45</v>
      </c>
      <c r="C70" s="31" t="s">
        <v>49</v>
      </c>
      <c r="E70" s="33" t="s">
        <v>90</v>
      </c>
      <c r="J70" s="32">
        <f>0</f>
      </c>
      <c s="32">
        <f>0</f>
      </c>
      <c s="32">
        <f>0+L71+L75+L79+L83+L87+L91+L95+L99</f>
      </c>
      <c s="32">
        <f>0+M71+M75+M79+M83+M87+M91+M95+M99</f>
      </c>
    </row>
    <row r="71" spans="1:16" ht="12.75">
      <c r="A71" t="s">
        <v>48</v>
      </c>
      <c s="34" t="s">
        <v>143</v>
      </c>
      <c s="34" t="s">
        <v>258</v>
      </c>
      <c s="35" t="s">
        <v>85</v>
      </c>
      <c s="6" t="s">
        <v>259</v>
      </c>
      <c s="36" t="s">
        <v>87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260</v>
      </c>
    </row>
    <row r="73" spans="1:5" ht="51">
      <c r="A73" s="35" t="s">
        <v>57</v>
      </c>
      <c r="E73" s="40" t="s">
        <v>261</v>
      </c>
    </row>
    <row r="74" spans="1:5" ht="38.25">
      <c r="A74" t="s">
        <v>59</v>
      </c>
      <c r="E74" s="39" t="s">
        <v>262</v>
      </c>
    </row>
    <row r="75" spans="1:16" ht="12.75">
      <c r="A75" t="s">
        <v>48</v>
      </c>
      <c s="34" t="s">
        <v>149</v>
      </c>
      <c s="34" t="s">
        <v>263</v>
      </c>
      <c s="35" t="s">
        <v>85</v>
      </c>
      <c s="6" t="s">
        <v>264</v>
      </c>
      <c s="36" t="s">
        <v>146</v>
      </c>
      <c s="37">
        <v>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25.5">
      <c r="A76" s="35" t="s">
        <v>55</v>
      </c>
      <c r="E76" s="39" t="s">
        <v>265</v>
      </c>
    </row>
    <row r="77" spans="1:5" ht="51">
      <c r="A77" s="35" t="s">
        <v>57</v>
      </c>
      <c r="E77" s="40" t="s">
        <v>266</v>
      </c>
    </row>
    <row r="78" spans="1:5" ht="165.75">
      <c r="A78" t="s">
        <v>59</v>
      </c>
      <c r="E78" s="39" t="s">
        <v>267</v>
      </c>
    </row>
    <row r="79" spans="1:16" ht="12.75">
      <c r="A79" t="s">
        <v>48</v>
      </c>
      <c s="34" t="s">
        <v>154</v>
      </c>
      <c s="34" t="s">
        <v>268</v>
      </c>
      <c s="35" t="s">
        <v>85</v>
      </c>
      <c s="6" t="s">
        <v>269</v>
      </c>
      <c s="36" t="s">
        <v>94</v>
      </c>
      <c s="37">
        <v>438.574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12.75">
      <c r="A80" s="35" t="s">
        <v>55</v>
      </c>
      <c r="E80" s="39" t="s">
        <v>270</v>
      </c>
    </row>
    <row r="81" spans="1:5" ht="102">
      <c r="A81" s="35" t="s">
        <v>57</v>
      </c>
      <c r="E81" s="40" t="s">
        <v>271</v>
      </c>
    </row>
    <row r="82" spans="1:5" ht="318.75">
      <c r="A82" t="s">
        <v>59</v>
      </c>
      <c r="E82" s="39" t="s">
        <v>272</v>
      </c>
    </row>
    <row r="83" spans="1:16" ht="12.75">
      <c r="A83" t="s">
        <v>48</v>
      </c>
      <c s="34" t="s">
        <v>160</v>
      </c>
      <c s="34" t="s">
        <v>99</v>
      </c>
      <c s="35" t="s">
        <v>85</v>
      </c>
      <c s="6" t="s">
        <v>100</v>
      </c>
      <c s="36" t="s">
        <v>94</v>
      </c>
      <c s="37">
        <v>299.9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95</v>
      </c>
      <c>
        <f>(M83*21)/100</f>
      </c>
      <c t="s">
        <v>26</v>
      </c>
    </row>
    <row r="84" spans="1:5" ht="12.75">
      <c r="A84" s="35" t="s">
        <v>55</v>
      </c>
      <c r="E84" s="39" t="s">
        <v>273</v>
      </c>
    </row>
    <row r="85" spans="1:5" ht="89.25">
      <c r="A85" s="35" t="s">
        <v>57</v>
      </c>
      <c r="E85" s="40" t="s">
        <v>274</v>
      </c>
    </row>
    <row r="86" spans="1:5" ht="280.5">
      <c r="A86" t="s">
        <v>59</v>
      </c>
      <c r="E86" s="39" t="s">
        <v>275</v>
      </c>
    </row>
    <row r="87" spans="1:16" ht="12.75">
      <c r="A87" t="s">
        <v>48</v>
      </c>
      <c s="34" t="s">
        <v>165</v>
      </c>
      <c s="34" t="s">
        <v>276</v>
      </c>
      <c s="35" t="s">
        <v>49</v>
      </c>
      <c s="6" t="s">
        <v>277</v>
      </c>
      <c s="36" t="s">
        <v>94</v>
      </c>
      <c s="37">
        <v>4.3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95</v>
      </c>
      <c>
        <f>(M87*21)/100</f>
      </c>
      <c t="s">
        <v>26</v>
      </c>
    </row>
    <row r="88" spans="1:5" ht="12.75">
      <c r="A88" s="35" t="s">
        <v>55</v>
      </c>
      <c r="E88" s="39" t="s">
        <v>278</v>
      </c>
    </row>
    <row r="89" spans="1:5" ht="38.25">
      <c r="A89" s="35" t="s">
        <v>57</v>
      </c>
      <c r="E89" s="40" t="s">
        <v>279</v>
      </c>
    </row>
    <row r="90" spans="1:5" ht="293.25">
      <c r="A90" t="s">
        <v>59</v>
      </c>
      <c r="E90" s="39" t="s">
        <v>280</v>
      </c>
    </row>
    <row r="91" spans="1:16" ht="12.75">
      <c r="A91" t="s">
        <v>48</v>
      </c>
      <c s="34" t="s">
        <v>169</v>
      </c>
      <c s="34" t="s">
        <v>276</v>
      </c>
      <c s="35" t="s">
        <v>26</v>
      </c>
      <c s="6" t="s">
        <v>277</v>
      </c>
      <c s="36" t="s">
        <v>94</v>
      </c>
      <c s="37">
        <v>8.704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95</v>
      </c>
      <c>
        <f>(M91*21)/100</f>
      </c>
      <c t="s">
        <v>26</v>
      </c>
    </row>
    <row r="92" spans="1:5" ht="12.75">
      <c r="A92" s="35" t="s">
        <v>55</v>
      </c>
      <c r="E92" s="39" t="s">
        <v>281</v>
      </c>
    </row>
    <row r="93" spans="1:5" ht="38.25">
      <c r="A93" s="35" t="s">
        <v>57</v>
      </c>
      <c r="E93" s="40" t="s">
        <v>282</v>
      </c>
    </row>
    <row r="94" spans="1:5" ht="293.25">
      <c r="A94" t="s">
        <v>59</v>
      </c>
      <c r="E94" s="39" t="s">
        <v>280</v>
      </c>
    </row>
    <row r="95" spans="1:16" ht="12.75">
      <c r="A95" t="s">
        <v>48</v>
      </c>
      <c s="34" t="s">
        <v>174</v>
      </c>
      <c s="34" t="s">
        <v>283</v>
      </c>
      <c s="35" t="s">
        <v>85</v>
      </c>
      <c s="6" t="s">
        <v>284</v>
      </c>
      <c s="36" t="s">
        <v>87</v>
      </c>
      <c s="37">
        <v>2200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95</v>
      </c>
      <c>
        <f>(M95*21)/100</f>
      </c>
      <c t="s">
        <v>26</v>
      </c>
    </row>
    <row r="96" spans="1:5" ht="12.75">
      <c r="A96" s="35" t="s">
        <v>55</v>
      </c>
      <c r="E96" s="39" t="s">
        <v>285</v>
      </c>
    </row>
    <row r="97" spans="1:5" ht="38.25">
      <c r="A97" s="35" t="s">
        <v>57</v>
      </c>
      <c r="E97" s="40" t="s">
        <v>286</v>
      </c>
    </row>
    <row r="98" spans="1:5" ht="38.25">
      <c r="A98" t="s">
        <v>59</v>
      </c>
      <c r="E98" s="39" t="s">
        <v>287</v>
      </c>
    </row>
    <row r="99" spans="1:16" ht="25.5">
      <c r="A99" t="s">
        <v>48</v>
      </c>
      <c s="34" t="s">
        <v>179</v>
      </c>
      <c s="34" t="s">
        <v>288</v>
      </c>
      <c s="35" t="s">
        <v>85</v>
      </c>
      <c s="6" t="s">
        <v>289</v>
      </c>
      <c s="36" t="s">
        <v>146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95</v>
      </c>
      <c>
        <f>(M99*21)/100</f>
      </c>
      <c t="s">
        <v>26</v>
      </c>
    </row>
    <row r="100" spans="1:5" ht="25.5">
      <c r="A100" s="35" t="s">
        <v>55</v>
      </c>
      <c r="E100" s="39" t="s">
        <v>290</v>
      </c>
    </row>
    <row r="101" spans="1:5" ht="12.75">
      <c r="A101" s="35" t="s">
        <v>57</v>
      </c>
      <c r="E101" s="40" t="s">
        <v>85</v>
      </c>
    </row>
    <row r="102" spans="1:5" ht="114.75">
      <c r="A102" t="s">
        <v>59</v>
      </c>
      <c r="E102" s="39" t="s">
        <v>291</v>
      </c>
    </row>
    <row r="103" spans="1:13" ht="12.75">
      <c r="A103" t="s">
        <v>45</v>
      </c>
      <c r="C103" s="31" t="s">
        <v>26</v>
      </c>
      <c r="E103" s="33" t="s">
        <v>292</v>
      </c>
      <c r="J103" s="32">
        <f>0</f>
      </c>
      <c s="32">
        <f>0</f>
      </c>
      <c s="32">
        <f>0+L104+L108+L112+L116+L120+L124+L128+L132+L136</f>
      </c>
      <c s="32">
        <f>0+M104+M108+M112+M116+M120+M124+M128+M132+M136</f>
      </c>
    </row>
    <row r="104" spans="1:16" ht="12.75">
      <c r="A104" t="s">
        <v>48</v>
      </c>
      <c s="34" t="s">
        <v>185</v>
      </c>
      <c s="34" t="s">
        <v>293</v>
      </c>
      <c s="35" t="s">
        <v>85</v>
      </c>
      <c s="6" t="s">
        <v>294</v>
      </c>
      <c s="36" t="s">
        <v>140</v>
      </c>
      <c s="37">
        <v>21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12.75">
      <c r="A105" s="35" t="s">
        <v>55</v>
      </c>
      <c r="E105" s="39" t="s">
        <v>295</v>
      </c>
    </row>
    <row r="106" spans="1:5" ht="38.25">
      <c r="A106" s="35" t="s">
        <v>57</v>
      </c>
      <c r="E106" s="40" t="s">
        <v>296</v>
      </c>
    </row>
    <row r="107" spans="1:5" ht="165.75">
      <c r="A107" t="s">
        <v>59</v>
      </c>
      <c r="E107" s="39" t="s">
        <v>297</v>
      </c>
    </row>
    <row r="108" spans="1:16" ht="25.5">
      <c r="A108" t="s">
        <v>48</v>
      </c>
      <c s="34" t="s">
        <v>298</v>
      </c>
      <c s="34" t="s">
        <v>299</v>
      </c>
      <c s="35" t="s">
        <v>85</v>
      </c>
      <c s="6" t="s">
        <v>300</v>
      </c>
      <c s="36" t="s">
        <v>140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95</v>
      </c>
      <c>
        <f>(M108*21)/100</f>
      </c>
      <c t="s">
        <v>26</v>
      </c>
    </row>
    <row r="109" spans="1:5" ht="12.75">
      <c r="A109" s="35" t="s">
        <v>55</v>
      </c>
      <c r="E109" s="39" t="s">
        <v>301</v>
      </c>
    </row>
    <row r="110" spans="1:5" ht="38.25">
      <c r="A110" s="35" t="s">
        <v>57</v>
      </c>
      <c r="E110" s="40" t="s">
        <v>302</v>
      </c>
    </row>
    <row r="111" spans="1:5" ht="63.75">
      <c r="A111" t="s">
        <v>59</v>
      </c>
      <c r="E111" s="39" t="s">
        <v>303</v>
      </c>
    </row>
    <row r="112" spans="1:16" ht="12.75">
      <c r="A112" t="s">
        <v>48</v>
      </c>
      <c s="34" t="s">
        <v>304</v>
      </c>
      <c s="34" t="s">
        <v>305</v>
      </c>
      <c s="35" t="s">
        <v>85</v>
      </c>
      <c s="6" t="s">
        <v>306</v>
      </c>
      <c s="36" t="s">
        <v>140</v>
      </c>
      <c s="37">
        <v>94.18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95</v>
      </c>
      <c>
        <f>(M112*21)/100</f>
      </c>
      <c t="s">
        <v>26</v>
      </c>
    </row>
    <row r="113" spans="1:5" ht="63.75">
      <c r="A113" s="35" t="s">
        <v>55</v>
      </c>
      <c r="E113" s="39" t="s">
        <v>307</v>
      </c>
    </row>
    <row r="114" spans="1:5" ht="102">
      <c r="A114" s="35" t="s">
        <v>57</v>
      </c>
      <c r="E114" s="40" t="s">
        <v>308</v>
      </c>
    </row>
    <row r="115" spans="1:5" ht="63.75">
      <c r="A115" t="s">
        <v>59</v>
      </c>
      <c r="E115" s="39" t="s">
        <v>303</v>
      </c>
    </row>
    <row r="116" spans="1:16" ht="12.75">
      <c r="A116" t="s">
        <v>48</v>
      </c>
      <c s="34" t="s">
        <v>309</v>
      </c>
      <c s="34" t="s">
        <v>310</v>
      </c>
      <c s="35" t="s">
        <v>49</v>
      </c>
      <c s="6" t="s">
        <v>311</v>
      </c>
      <c s="36" t="s">
        <v>140</v>
      </c>
      <c s="37">
        <v>348.8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95</v>
      </c>
      <c>
        <f>(M116*21)/100</f>
      </c>
      <c t="s">
        <v>26</v>
      </c>
    </row>
    <row r="117" spans="1:5" ht="12.75">
      <c r="A117" s="35" t="s">
        <v>55</v>
      </c>
      <c r="E117" s="39" t="s">
        <v>312</v>
      </c>
    </row>
    <row r="118" spans="1:5" ht="38.25">
      <c r="A118" s="35" t="s">
        <v>57</v>
      </c>
      <c r="E118" s="40" t="s">
        <v>313</v>
      </c>
    </row>
    <row r="119" spans="1:5" ht="63.75">
      <c r="A119" t="s">
        <v>59</v>
      </c>
      <c r="E119" s="39" t="s">
        <v>303</v>
      </c>
    </row>
    <row r="120" spans="1:16" ht="12.75">
      <c r="A120" t="s">
        <v>48</v>
      </c>
      <c s="34" t="s">
        <v>314</v>
      </c>
      <c s="34" t="s">
        <v>315</v>
      </c>
      <c s="35" t="s">
        <v>49</v>
      </c>
      <c s="6" t="s">
        <v>316</v>
      </c>
      <c s="36" t="s">
        <v>94</v>
      </c>
      <c s="37">
        <v>192.115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95</v>
      </c>
      <c>
        <f>(M120*21)/100</f>
      </c>
      <c t="s">
        <v>26</v>
      </c>
    </row>
    <row r="121" spans="1:5" ht="51">
      <c r="A121" s="35" t="s">
        <v>55</v>
      </c>
      <c r="E121" s="39" t="s">
        <v>317</v>
      </c>
    </row>
    <row r="122" spans="1:5" ht="191.25">
      <c r="A122" s="35" t="s">
        <v>57</v>
      </c>
      <c r="E122" s="40" t="s">
        <v>318</v>
      </c>
    </row>
    <row r="123" spans="1:5" ht="76.5">
      <c r="A123" t="s">
        <v>59</v>
      </c>
      <c r="E123" s="39" t="s">
        <v>319</v>
      </c>
    </row>
    <row r="124" spans="1:16" ht="12.75">
      <c r="A124" t="s">
        <v>48</v>
      </c>
      <c s="34" t="s">
        <v>320</v>
      </c>
      <c s="34" t="s">
        <v>315</v>
      </c>
      <c s="35" t="s">
        <v>26</v>
      </c>
      <c s="6" t="s">
        <v>316</v>
      </c>
      <c s="36" t="s">
        <v>94</v>
      </c>
      <c s="37">
        <v>134.481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95</v>
      </c>
      <c>
        <f>(M124*21)/100</f>
      </c>
      <c t="s">
        <v>26</v>
      </c>
    </row>
    <row r="125" spans="1:5" ht="25.5">
      <c r="A125" s="35" t="s">
        <v>55</v>
      </c>
      <c r="E125" s="39" t="s">
        <v>321</v>
      </c>
    </row>
    <row r="126" spans="1:5" ht="165.75">
      <c r="A126" s="35" t="s">
        <v>57</v>
      </c>
      <c r="E126" s="40" t="s">
        <v>322</v>
      </c>
    </row>
    <row r="127" spans="1:5" ht="76.5">
      <c r="A127" t="s">
        <v>59</v>
      </c>
      <c r="E127" s="39" t="s">
        <v>319</v>
      </c>
    </row>
    <row r="128" spans="1:16" ht="12.75">
      <c r="A128" t="s">
        <v>48</v>
      </c>
      <c s="34" t="s">
        <v>323</v>
      </c>
      <c s="34" t="s">
        <v>324</v>
      </c>
      <c s="35" t="s">
        <v>26</v>
      </c>
      <c s="6" t="s">
        <v>311</v>
      </c>
      <c s="36" t="s">
        <v>140</v>
      </c>
      <c s="37">
        <v>5511.5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63.75">
      <c r="A129" s="35" t="s">
        <v>55</v>
      </c>
      <c r="E129" s="39" t="s">
        <v>325</v>
      </c>
    </row>
    <row r="130" spans="1:5" ht="153">
      <c r="A130" s="35" t="s">
        <v>57</v>
      </c>
      <c r="E130" s="40" t="s">
        <v>326</v>
      </c>
    </row>
    <row r="131" spans="1:5" ht="63.75">
      <c r="A131" t="s">
        <v>59</v>
      </c>
      <c r="E131" s="39" t="s">
        <v>303</v>
      </c>
    </row>
    <row r="132" spans="1:16" ht="12.75">
      <c r="A132" t="s">
        <v>48</v>
      </c>
      <c s="34" t="s">
        <v>327</v>
      </c>
      <c s="34" t="s">
        <v>324</v>
      </c>
      <c s="35" t="s">
        <v>25</v>
      </c>
      <c s="6" t="s">
        <v>311</v>
      </c>
      <c s="36" t="s">
        <v>140</v>
      </c>
      <c s="37">
        <v>5457.5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25.5">
      <c r="A133" s="35" t="s">
        <v>55</v>
      </c>
      <c r="E133" s="39" t="s">
        <v>328</v>
      </c>
    </row>
    <row r="134" spans="1:5" ht="114.75">
      <c r="A134" s="35" t="s">
        <v>57</v>
      </c>
      <c r="E134" s="40" t="s">
        <v>329</v>
      </c>
    </row>
    <row r="135" spans="1:5" ht="63.75">
      <c r="A135" t="s">
        <v>59</v>
      </c>
      <c r="E135" s="39" t="s">
        <v>303</v>
      </c>
    </row>
    <row r="136" spans="1:16" ht="12.75">
      <c r="A136" t="s">
        <v>48</v>
      </c>
      <c s="34" t="s">
        <v>330</v>
      </c>
      <c s="34" t="s">
        <v>331</v>
      </c>
      <c s="35" t="s">
        <v>85</v>
      </c>
      <c s="6" t="s">
        <v>332</v>
      </c>
      <c s="36" t="s">
        <v>146</v>
      </c>
      <c s="37">
        <v>434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51">
      <c r="A137" s="35" t="s">
        <v>55</v>
      </c>
      <c r="E137" s="39" t="s">
        <v>333</v>
      </c>
    </row>
    <row r="138" spans="1:5" ht="76.5">
      <c r="A138" s="35" t="s">
        <v>57</v>
      </c>
      <c r="E138" s="40" t="s">
        <v>334</v>
      </c>
    </row>
    <row r="139" spans="1:5" ht="38.25">
      <c r="A139" t="s">
        <v>59</v>
      </c>
      <c r="E139" s="39" t="s">
        <v>335</v>
      </c>
    </row>
    <row r="140" spans="1:13" ht="12.75">
      <c r="A140" t="s">
        <v>45</v>
      </c>
      <c r="C140" s="31" t="s">
        <v>25</v>
      </c>
      <c r="E140" s="33" t="s">
        <v>336</v>
      </c>
      <c r="J140" s="32">
        <f>0</f>
      </c>
      <c s="32">
        <f>0</f>
      </c>
      <c s="32">
        <f>0+L141+L145+L149+L153</f>
      </c>
      <c s="32">
        <f>0+M141+M145+M149+M153</f>
      </c>
    </row>
    <row r="141" spans="1:16" ht="12.75">
      <c r="A141" t="s">
        <v>48</v>
      </c>
      <c s="34" t="s">
        <v>337</v>
      </c>
      <c s="34" t="s">
        <v>338</v>
      </c>
      <c s="35" t="s">
        <v>85</v>
      </c>
      <c s="6" t="s">
        <v>339</v>
      </c>
      <c s="36" t="s">
        <v>94</v>
      </c>
      <c s="37">
        <v>12.4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95</v>
      </c>
      <c>
        <f>(M141*21)/100</f>
      </c>
      <c t="s">
        <v>26</v>
      </c>
    </row>
    <row r="142" spans="1:5" ht="12.75">
      <c r="A142" s="35" t="s">
        <v>55</v>
      </c>
      <c r="E142" s="39" t="s">
        <v>340</v>
      </c>
    </row>
    <row r="143" spans="1:5" ht="38.25">
      <c r="A143" s="35" t="s">
        <v>57</v>
      </c>
      <c r="E143" s="40" t="s">
        <v>341</v>
      </c>
    </row>
    <row r="144" spans="1:5" ht="51">
      <c r="A144" t="s">
        <v>59</v>
      </c>
      <c r="E144" s="39" t="s">
        <v>342</v>
      </c>
    </row>
    <row r="145" spans="1:16" ht="12.75">
      <c r="A145" t="s">
        <v>48</v>
      </c>
      <c s="34" t="s">
        <v>343</v>
      </c>
      <c s="34" t="s">
        <v>344</v>
      </c>
      <c s="35" t="s">
        <v>85</v>
      </c>
      <c s="6" t="s">
        <v>345</v>
      </c>
      <c s="36" t="s">
        <v>346</v>
      </c>
      <c s="37">
        <v>6301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95</v>
      </c>
      <c>
        <f>(M145*21)/100</f>
      </c>
      <c t="s">
        <v>26</v>
      </c>
    </row>
    <row r="146" spans="1:5" ht="25.5">
      <c r="A146" s="35" t="s">
        <v>55</v>
      </c>
      <c r="E146" s="39" t="s">
        <v>347</v>
      </c>
    </row>
    <row r="147" spans="1:5" ht="38.25">
      <c r="A147" s="35" t="s">
        <v>57</v>
      </c>
      <c r="E147" s="40" t="s">
        <v>348</v>
      </c>
    </row>
    <row r="148" spans="1:5" ht="293.25">
      <c r="A148" t="s">
        <v>59</v>
      </c>
      <c r="E148" s="39" t="s">
        <v>349</v>
      </c>
    </row>
    <row r="149" spans="1:16" ht="12.75">
      <c r="A149" t="s">
        <v>48</v>
      </c>
      <c s="34" t="s">
        <v>350</v>
      </c>
      <c s="34" t="s">
        <v>351</v>
      </c>
      <c s="35" t="s">
        <v>85</v>
      </c>
      <c s="6" t="s">
        <v>352</v>
      </c>
      <c s="36" t="s">
        <v>94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353</v>
      </c>
    </row>
    <row r="151" spans="1:5" ht="38.25">
      <c r="A151" s="35" t="s">
        <v>57</v>
      </c>
      <c r="E151" s="40" t="s">
        <v>354</v>
      </c>
    </row>
    <row r="152" spans="1:5" ht="229.5">
      <c r="A152" t="s">
        <v>59</v>
      </c>
      <c r="E152" s="39" t="s">
        <v>355</v>
      </c>
    </row>
    <row r="153" spans="1:16" ht="12.75">
      <c r="A153" t="s">
        <v>48</v>
      </c>
      <c s="34" t="s">
        <v>356</v>
      </c>
      <c s="34" t="s">
        <v>357</v>
      </c>
      <c s="35" t="s">
        <v>85</v>
      </c>
      <c s="6" t="s">
        <v>358</v>
      </c>
      <c s="36" t="s">
        <v>94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359</v>
      </c>
    </row>
    <row r="155" spans="1:5" ht="38.25">
      <c r="A155" s="35" t="s">
        <v>57</v>
      </c>
      <c r="E155" s="40" t="s">
        <v>360</v>
      </c>
    </row>
    <row r="156" spans="1:5" ht="229.5">
      <c r="A156" t="s">
        <v>59</v>
      </c>
      <c r="E156" s="39" t="s">
        <v>361</v>
      </c>
    </row>
    <row r="157" spans="1:13" ht="12.75">
      <c r="A157" t="s">
        <v>45</v>
      </c>
      <c r="C157" s="31" t="s">
        <v>71</v>
      </c>
      <c r="E157" s="33" t="s">
        <v>115</v>
      </c>
      <c r="J157" s="32">
        <f>0</f>
      </c>
      <c s="32">
        <f>0</f>
      </c>
      <c s="32">
        <f>0+L158+L162+L166+L170+L174+L178+L182</f>
      </c>
      <c s="32">
        <f>0+M158+M162+M166+M170+M174+M178+M182</f>
      </c>
    </row>
    <row r="158" spans="1:16" ht="12.75">
      <c r="A158" t="s">
        <v>48</v>
      </c>
      <c s="34" t="s">
        <v>362</v>
      </c>
      <c s="34" t="s">
        <v>363</v>
      </c>
      <c s="35" t="s">
        <v>85</v>
      </c>
      <c s="6" t="s">
        <v>364</v>
      </c>
      <c s="36" t="s">
        <v>94</v>
      </c>
      <c s="37">
        <v>160.963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95</v>
      </c>
      <c>
        <f>(M158*21)/100</f>
      </c>
      <c t="s">
        <v>26</v>
      </c>
    </row>
    <row r="159" spans="1:5" ht="12.75">
      <c r="A159" s="35" t="s">
        <v>55</v>
      </c>
      <c r="E159" s="39" t="s">
        <v>365</v>
      </c>
    </row>
    <row r="160" spans="1:5" ht="102">
      <c r="A160" s="35" t="s">
        <v>57</v>
      </c>
      <c r="E160" s="40" t="s">
        <v>366</v>
      </c>
    </row>
    <row r="161" spans="1:5" ht="369.75">
      <c r="A161" t="s">
        <v>59</v>
      </c>
      <c r="E161" s="39" t="s">
        <v>367</v>
      </c>
    </row>
    <row r="162" spans="1:16" ht="12.75">
      <c r="A162" t="s">
        <v>48</v>
      </c>
      <c s="34" t="s">
        <v>368</v>
      </c>
      <c s="34" t="s">
        <v>369</v>
      </c>
      <c s="35" t="s">
        <v>85</v>
      </c>
      <c s="6" t="s">
        <v>370</v>
      </c>
      <c s="36" t="s">
        <v>94</v>
      </c>
      <c s="37">
        <v>15.62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95</v>
      </c>
      <c>
        <f>(M162*21)/100</f>
      </c>
      <c t="s">
        <v>26</v>
      </c>
    </row>
    <row r="163" spans="1:5" ht="12.75">
      <c r="A163" s="35" t="s">
        <v>55</v>
      </c>
      <c r="E163" s="39" t="s">
        <v>371</v>
      </c>
    </row>
    <row r="164" spans="1:5" ht="89.25">
      <c r="A164" s="35" t="s">
        <v>57</v>
      </c>
      <c r="E164" s="40" t="s">
        <v>372</v>
      </c>
    </row>
    <row r="165" spans="1:5" ht="369.75">
      <c r="A165" t="s">
        <v>59</v>
      </c>
      <c r="E165" s="39" t="s">
        <v>367</v>
      </c>
    </row>
    <row r="166" spans="1:16" ht="12.75">
      <c r="A166" t="s">
        <v>48</v>
      </c>
      <c s="34" t="s">
        <v>373</v>
      </c>
      <c s="34" t="s">
        <v>374</v>
      </c>
      <c s="35" t="s">
        <v>85</v>
      </c>
      <c s="6" t="s">
        <v>375</v>
      </c>
      <c s="36" t="s">
        <v>94</v>
      </c>
      <c s="37">
        <v>0.082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95</v>
      </c>
      <c>
        <f>(M166*21)/100</f>
      </c>
      <c t="s">
        <v>26</v>
      </c>
    </row>
    <row r="167" spans="1:5" ht="25.5">
      <c r="A167" s="35" t="s">
        <v>55</v>
      </c>
      <c r="E167" s="39" t="s">
        <v>376</v>
      </c>
    </row>
    <row r="168" spans="1:5" ht="89.25">
      <c r="A168" s="35" t="s">
        <v>57</v>
      </c>
      <c r="E168" s="40" t="s">
        <v>377</v>
      </c>
    </row>
    <row r="169" spans="1:5" ht="38.25">
      <c r="A169" t="s">
        <v>59</v>
      </c>
      <c r="E169" s="39" t="s">
        <v>378</v>
      </c>
    </row>
    <row r="170" spans="1:16" ht="12.75">
      <c r="A170" t="s">
        <v>48</v>
      </c>
      <c s="34" t="s">
        <v>379</v>
      </c>
      <c s="34" t="s">
        <v>380</v>
      </c>
      <c s="35" t="s">
        <v>85</v>
      </c>
      <c s="6" t="s">
        <v>381</v>
      </c>
      <c s="36" t="s">
        <v>94</v>
      </c>
      <c s="37">
        <v>31.24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95</v>
      </c>
      <c>
        <f>(M170*21)/100</f>
      </c>
      <c t="s">
        <v>26</v>
      </c>
    </row>
    <row r="171" spans="1:5" ht="38.25">
      <c r="A171" s="35" t="s">
        <v>55</v>
      </c>
      <c r="E171" s="39" t="s">
        <v>382</v>
      </c>
    </row>
    <row r="172" spans="1:5" ht="63.75">
      <c r="A172" s="35" t="s">
        <v>57</v>
      </c>
      <c r="E172" s="40" t="s">
        <v>383</v>
      </c>
    </row>
    <row r="173" spans="1:5" ht="102">
      <c r="A173" t="s">
        <v>59</v>
      </c>
      <c r="E173" s="39" t="s">
        <v>384</v>
      </c>
    </row>
    <row r="174" spans="1:16" ht="12.75">
      <c r="A174" t="s">
        <v>48</v>
      </c>
      <c s="34" t="s">
        <v>385</v>
      </c>
      <c s="34" t="s">
        <v>386</v>
      </c>
      <c s="35" t="s">
        <v>85</v>
      </c>
      <c s="6" t="s">
        <v>387</v>
      </c>
      <c s="36" t="s">
        <v>53</v>
      </c>
      <c s="37">
        <v>6.881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25.5">
      <c r="A175" s="35" t="s">
        <v>55</v>
      </c>
      <c r="E175" s="39" t="s">
        <v>388</v>
      </c>
    </row>
    <row r="176" spans="1:5" ht="51">
      <c r="A176" s="35" t="s">
        <v>57</v>
      </c>
      <c r="E176" s="40" t="s">
        <v>389</v>
      </c>
    </row>
    <row r="177" spans="1:5" ht="293.25">
      <c r="A177" t="s">
        <v>59</v>
      </c>
      <c r="E177" s="39" t="s">
        <v>349</v>
      </c>
    </row>
    <row r="178" spans="1:16" ht="12.75">
      <c r="A178" t="s">
        <v>48</v>
      </c>
      <c s="34" t="s">
        <v>390</v>
      </c>
      <c s="34" t="s">
        <v>391</v>
      </c>
      <c s="35" t="s">
        <v>85</v>
      </c>
      <c s="6" t="s">
        <v>392</v>
      </c>
      <c s="36" t="s">
        <v>53</v>
      </c>
      <c s="37">
        <v>3.593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393</v>
      </c>
    </row>
    <row r="180" spans="1:5" ht="51">
      <c r="A180" s="35" t="s">
        <v>57</v>
      </c>
      <c r="E180" s="40" t="s">
        <v>394</v>
      </c>
    </row>
    <row r="181" spans="1:5" ht="293.25">
      <c r="A181" t="s">
        <v>59</v>
      </c>
      <c r="E181" s="39" t="s">
        <v>349</v>
      </c>
    </row>
    <row r="182" spans="1:16" ht="12.75">
      <c r="A182" t="s">
        <v>48</v>
      </c>
      <c s="34" t="s">
        <v>395</v>
      </c>
      <c s="34" t="s">
        <v>396</v>
      </c>
      <c s="35" t="s">
        <v>85</v>
      </c>
      <c s="6" t="s">
        <v>397</v>
      </c>
      <c s="36" t="s">
        <v>87</v>
      </c>
      <c s="37">
        <v>532.5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398</v>
      </c>
    </row>
    <row r="184" spans="1:5" ht="51">
      <c r="A184" s="35" t="s">
        <v>57</v>
      </c>
      <c r="E184" s="40" t="s">
        <v>399</v>
      </c>
    </row>
    <row r="185" spans="1:5" ht="76.5">
      <c r="A185" t="s">
        <v>59</v>
      </c>
      <c r="E185" s="39" t="s">
        <v>400</v>
      </c>
    </row>
    <row r="186" spans="1:13" ht="12.75">
      <c r="A186" t="s">
        <v>45</v>
      </c>
      <c r="C186" s="31" t="s">
        <v>77</v>
      </c>
      <c r="E186" s="33" t="s">
        <v>401</v>
      </c>
      <c r="J186" s="32">
        <f>0</f>
      </c>
      <c s="32">
        <f>0</f>
      </c>
      <c s="32">
        <f>0+L187+L191</f>
      </c>
      <c s="32">
        <f>0+M187+M191</f>
      </c>
    </row>
    <row r="187" spans="1:16" ht="12.75">
      <c r="A187" t="s">
        <v>48</v>
      </c>
      <c s="34" t="s">
        <v>402</v>
      </c>
      <c s="34" t="s">
        <v>403</v>
      </c>
      <c s="35" t="s">
        <v>85</v>
      </c>
      <c s="6" t="s">
        <v>404</v>
      </c>
      <c s="36" t="s">
        <v>87</v>
      </c>
      <c s="37">
        <v>280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405</v>
      </c>
    </row>
    <row r="189" spans="1:5" ht="38.25">
      <c r="A189" s="35" t="s">
        <v>57</v>
      </c>
      <c r="E189" s="40" t="s">
        <v>406</v>
      </c>
    </row>
    <row r="190" spans="1:5" ht="153">
      <c r="A190" t="s">
        <v>59</v>
      </c>
      <c r="E190" s="39" t="s">
        <v>407</v>
      </c>
    </row>
    <row r="191" spans="1:16" ht="12.75">
      <c r="A191" t="s">
        <v>48</v>
      </c>
      <c s="34" t="s">
        <v>408</v>
      </c>
      <c s="34" t="s">
        <v>409</v>
      </c>
      <c s="35" t="s">
        <v>85</v>
      </c>
      <c s="6" t="s">
        <v>410</v>
      </c>
      <c s="36" t="s">
        <v>87</v>
      </c>
      <c s="37">
        <v>620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38.25">
      <c r="A192" s="35" t="s">
        <v>55</v>
      </c>
      <c r="E192" s="39" t="s">
        <v>411</v>
      </c>
    </row>
    <row r="193" spans="1:5" ht="63.75">
      <c r="A193" s="35" t="s">
        <v>57</v>
      </c>
      <c r="E193" s="40" t="s">
        <v>412</v>
      </c>
    </row>
    <row r="194" spans="1:5" ht="153">
      <c r="A194" t="s">
        <v>59</v>
      </c>
      <c r="E194" s="39" t="s">
        <v>407</v>
      </c>
    </row>
    <row r="195" spans="1:13" ht="12.75">
      <c r="A195" t="s">
        <v>45</v>
      </c>
      <c r="C195" s="31" t="s">
        <v>83</v>
      </c>
      <c r="E195" s="33" t="s">
        <v>413</v>
      </c>
      <c r="J195" s="32">
        <f>0</f>
      </c>
      <c s="32">
        <f>0</f>
      </c>
      <c s="32">
        <f>0+L196</f>
      </c>
      <c s="32">
        <f>0+M196</f>
      </c>
    </row>
    <row r="196" spans="1:16" ht="12.75">
      <c r="A196" t="s">
        <v>48</v>
      </c>
      <c s="34" t="s">
        <v>414</v>
      </c>
      <c s="34" t="s">
        <v>415</v>
      </c>
      <c s="35" t="s">
        <v>85</v>
      </c>
      <c s="6" t="s">
        <v>416</v>
      </c>
      <c s="36" t="s">
        <v>87</v>
      </c>
      <c s="37">
        <v>3669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26</v>
      </c>
    </row>
    <row r="197" spans="1:5" ht="25.5">
      <c r="A197" s="35" t="s">
        <v>55</v>
      </c>
      <c r="E197" s="39" t="s">
        <v>417</v>
      </c>
    </row>
    <row r="198" spans="1:5" ht="51">
      <c r="A198" s="35" t="s">
        <v>57</v>
      </c>
      <c r="E198" s="40" t="s">
        <v>418</v>
      </c>
    </row>
    <row r="199" spans="1:5" ht="89.25">
      <c r="A199" t="s">
        <v>59</v>
      </c>
      <c r="E199" s="39" t="s">
        <v>419</v>
      </c>
    </row>
    <row r="200" spans="1:13" ht="12.75">
      <c r="A200" t="s">
        <v>45</v>
      </c>
      <c r="C200" s="31" t="s">
        <v>91</v>
      </c>
      <c r="E200" s="33" t="s">
        <v>420</v>
      </c>
      <c r="J200" s="32">
        <f>0</f>
      </c>
      <c s="32">
        <f>0</f>
      </c>
      <c s="32">
        <f>0+L201+L205+L209+L213</f>
      </c>
      <c s="32">
        <f>0+M201+M205+M209+M213</f>
      </c>
    </row>
    <row r="201" spans="1:16" ht="12.75">
      <c r="A201" t="s">
        <v>48</v>
      </c>
      <c s="34" t="s">
        <v>421</v>
      </c>
      <c s="34" t="s">
        <v>422</v>
      </c>
      <c s="35" t="s">
        <v>85</v>
      </c>
      <c s="6" t="s">
        <v>423</v>
      </c>
      <c s="36" t="s">
        <v>87</v>
      </c>
      <c s="37">
        <v>784.68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95</v>
      </c>
      <c>
        <f>(M201*21)/100</f>
      </c>
      <c t="s">
        <v>26</v>
      </c>
    </row>
    <row r="202" spans="1:5" ht="12.75">
      <c r="A202" s="35" t="s">
        <v>55</v>
      </c>
      <c r="E202" s="39" t="s">
        <v>424</v>
      </c>
    </row>
    <row r="203" spans="1:5" ht="38.25">
      <c r="A203" s="35" t="s">
        <v>57</v>
      </c>
      <c r="E203" s="40" t="s">
        <v>425</v>
      </c>
    </row>
    <row r="204" spans="1:5" ht="38.25">
      <c r="A204" t="s">
        <v>59</v>
      </c>
      <c r="E204" s="39" t="s">
        <v>426</v>
      </c>
    </row>
    <row r="205" spans="1:16" ht="12.75">
      <c r="A205" t="s">
        <v>48</v>
      </c>
      <c s="34" t="s">
        <v>427</v>
      </c>
      <c s="34" t="s">
        <v>428</v>
      </c>
      <c s="35" t="s">
        <v>85</v>
      </c>
      <c s="6" t="s">
        <v>429</v>
      </c>
      <c s="36" t="s">
        <v>87</v>
      </c>
      <c s="37">
        <v>784.68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430</v>
      </c>
    </row>
    <row r="207" spans="1:5" ht="38.25">
      <c r="A207" s="35" t="s">
        <v>57</v>
      </c>
      <c r="E207" s="40" t="s">
        <v>431</v>
      </c>
    </row>
    <row r="208" spans="1:5" ht="204">
      <c r="A208" t="s">
        <v>59</v>
      </c>
      <c r="E208" s="39" t="s">
        <v>432</v>
      </c>
    </row>
    <row r="209" spans="1:16" ht="12.75">
      <c r="A209" t="s">
        <v>48</v>
      </c>
      <c s="34" t="s">
        <v>433</v>
      </c>
      <c s="34" t="s">
        <v>434</v>
      </c>
      <c s="35" t="s">
        <v>85</v>
      </c>
      <c s="6" t="s">
        <v>435</v>
      </c>
      <c s="36" t="s">
        <v>87</v>
      </c>
      <c s="37">
        <v>193.392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436</v>
      </c>
    </row>
    <row r="211" spans="1:5" ht="38.25">
      <c r="A211" s="35" t="s">
        <v>57</v>
      </c>
      <c r="E211" s="40" t="s">
        <v>437</v>
      </c>
    </row>
    <row r="212" spans="1:5" ht="51">
      <c r="A212" t="s">
        <v>59</v>
      </c>
      <c r="E212" s="39" t="s">
        <v>438</v>
      </c>
    </row>
    <row r="213" spans="1:16" ht="12.75">
      <c r="A213" t="s">
        <v>48</v>
      </c>
      <c s="34" t="s">
        <v>439</v>
      </c>
      <c s="34" t="s">
        <v>440</v>
      </c>
      <c s="35" t="s">
        <v>85</v>
      </c>
      <c s="6" t="s">
        <v>441</v>
      </c>
      <c s="36" t="s">
        <v>87</v>
      </c>
      <c s="37">
        <v>86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442</v>
      </c>
    </row>
    <row r="215" spans="1:5" ht="25.5">
      <c r="A215" s="35" t="s">
        <v>57</v>
      </c>
      <c r="E215" s="40" t="s">
        <v>443</v>
      </c>
    </row>
    <row r="216" spans="1:5" ht="51">
      <c r="A216" t="s">
        <v>59</v>
      </c>
      <c r="E216" s="39" t="s">
        <v>438</v>
      </c>
    </row>
    <row r="217" spans="1:13" ht="12.75">
      <c r="A217" t="s">
        <v>45</v>
      </c>
      <c r="C217" s="31" t="s">
        <v>98</v>
      </c>
      <c r="E217" s="33" t="s">
        <v>444</v>
      </c>
      <c r="J217" s="32">
        <f>0</f>
      </c>
      <c s="32">
        <f>0</f>
      </c>
      <c s="32">
        <f>0+L218</f>
      </c>
      <c s="32">
        <f>0+M218</f>
      </c>
    </row>
    <row r="218" spans="1:16" ht="12.75">
      <c r="A218" t="s">
        <v>48</v>
      </c>
      <c s="34" t="s">
        <v>445</v>
      </c>
      <c s="34" t="s">
        <v>446</v>
      </c>
      <c s="35" t="s">
        <v>85</v>
      </c>
      <c s="6" t="s">
        <v>447</v>
      </c>
      <c s="36" t="s">
        <v>140</v>
      </c>
      <c s="37">
        <v>1.6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95</v>
      </c>
      <c>
        <f>(M218*21)/100</f>
      </c>
      <c t="s">
        <v>26</v>
      </c>
    </row>
    <row r="219" spans="1:5" ht="12.75">
      <c r="A219" s="35" t="s">
        <v>55</v>
      </c>
      <c r="E219" s="39" t="s">
        <v>448</v>
      </c>
    </row>
    <row r="220" spans="1:5" ht="38.25">
      <c r="A220" s="35" t="s">
        <v>57</v>
      </c>
      <c r="E220" s="40" t="s">
        <v>449</v>
      </c>
    </row>
    <row r="221" spans="1:5" ht="255">
      <c r="A221" t="s">
        <v>59</v>
      </c>
      <c r="E221" s="39" t="s">
        <v>450</v>
      </c>
    </row>
    <row r="222" spans="1:13" ht="12.75">
      <c r="A222" t="s">
        <v>45</v>
      </c>
      <c r="C222" s="31" t="s">
        <v>104</v>
      </c>
      <c r="E222" s="33" t="s">
        <v>451</v>
      </c>
      <c r="J222" s="32">
        <f>0</f>
      </c>
      <c s="32">
        <f>0</f>
      </c>
      <c s="32">
        <f>0+L223+L227+L231+L235+L239+L243+L247+L251+L255+L259+L263</f>
      </c>
      <c s="32">
        <f>0+M223+M227+M231+M235+M239+M243+M247+M251+M255+M259+M263</f>
      </c>
    </row>
    <row r="223" spans="1:16" ht="12.75">
      <c r="A223" t="s">
        <v>48</v>
      </c>
      <c s="34" t="s">
        <v>452</v>
      </c>
      <c s="34" t="s">
        <v>453</v>
      </c>
      <c s="35" t="s">
        <v>85</v>
      </c>
      <c s="6" t="s">
        <v>454</v>
      </c>
      <c s="36" t="s">
        <v>140</v>
      </c>
      <c s="37">
        <v>155.8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95</v>
      </c>
      <c>
        <f>(M223*21)/100</f>
      </c>
      <c t="s">
        <v>26</v>
      </c>
    </row>
    <row r="224" spans="1:5" ht="12.75">
      <c r="A224" s="35" t="s">
        <v>55</v>
      </c>
      <c r="E224" s="39" t="s">
        <v>455</v>
      </c>
    </row>
    <row r="225" spans="1:5" ht="38.25">
      <c r="A225" s="35" t="s">
        <v>57</v>
      </c>
      <c r="E225" s="40" t="s">
        <v>456</v>
      </c>
    </row>
    <row r="226" spans="1:5" ht="51">
      <c r="A226" t="s">
        <v>59</v>
      </c>
      <c r="E226" s="39" t="s">
        <v>457</v>
      </c>
    </row>
    <row r="227" spans="1:16" ht="12.75">
      <c r="A227" t="s">
        <v>48</v>
      </c>
      <c s="34" t="s">
        <v>458</v>
      </c>
      <c s="34" t="s">
        <v>459</v>
      </c>
      <c s="35" t="s">
        <v>85</v>
      </c>
      <c s="6" t="s">
        <v>460</v>
      </c>
      <c s="36" t="s">
        <v>146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95</v>
      </c>
      <c>
        <f>(M227*21)/100</f>
      </c>
      <c t="s">
        <v>26</v>
      </c>
    </row>
    <row r="228" spans="1:5" ht="12.75">
      <c r="A228" s="35" t="s">
        <v>55</v>
      </c>
      <c r="E228" s="39" t="s">
        <v>461</v>
      </c>
    </row>
    <row r="229" spans="1:5" ht="38.25">
      <c r="A229" s="35" t="s">
        <v>57</v>
      </c>
      <c r="E229" s="40" t="s">
        <v>462</v>
      </c>
    </row>
    <row r="230" spans="1:5" ht="267.75">
      <c r="A230" t="s">
        <v>59</v>
      </c>
      <c r="E230" s="39" t="s">
        <v>463</v>
      </c>
    </row>
    <row r="231" spans="1:16" ht="12.75">
      <c r="A231" t="s">
        <v>48</v>
      </c>
      <c s="34" t="s">
        <v>464</v>
      </c>
      <c s="34" t="s">
        <v>465</v>
      </c>
      <c s="35" t="s">
        <v>85</v>
      </c>
      <c s="6" t="s">
        <v>466</v>
      </c>
      <c s="36" t="s">
        <v>87</v>
      </c>
      <c s="37">
        <v>3669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95</v>
      </c>
      <c>
        <f>(M231*21)/100</f>
      </c>
      <c t="s">
        <v>26</v>
      </c>
    </row>
    <row r="232" spans="1:5" ht="12.75">
      <c r="A232" s="35" t="s">
        <v>55</v>
      </c>
      <c r="E232" s="39" t="s">
        <v>85</v>
      </c>
    </row>
    <row r="233" spans="1:5" ht="38.25">
      <c r="A233" s="35" t="s">
        <v>57</v>
      </c>
      <c r="E233" s="40" t="s">
        <v>467</v>
      </c>
    </row>
    <row r="234" spans="1:5" ht="25.5">
      <c r="A234" t="s">
        <v>59</v>
      </c>
      <c r="E234" s="39" t="s">
        <v>468</v>
      </c>
    </row>
    <row r="235" spans="1:16" ht="12.75">
      <c r="A235" t="s">
        <v>48</v>
      </c>
      <c s="34" t="s">
        <v>469</v>
      </c>
      <c s="34" t="s">
        <v>470</v>
      </c>
      <c s="35" t="s">
        <v>85</v>
      </c>
      <c s="6" t="s">
        <v>471</v>
      </c>
      <c s="36" t="s">
        <v>87</v>
      </c>
      <c s="37">
        <v>3669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95</v>
      </c>
      <c>
        <f>(M235*21)/100</f>
      </c>
      <c t="s">
        <v>26</v>
      </c>
    </row>
    <row r="236" spans="1:5" ht="25.5">
      <c r="A236" s="35" t="s">
        <v>55</v>
      </c>
      <c r="E236" s="39" t="s">
        <v>472</v>
      </c>
    </row>
    <row r="237" spans="1:5" ht="51">
      <c r="A237" s="35" t="s">
        <v>57</v>
      </c>
      <c r="E237" s="40" t="s">
        <v>473</v>
      </c>
    </row>
    <row r="238" spans="1:5" ht="25.5">
      <c r="A238" t="s">
        <v>59</v>
      </c>
      <c r="E238" s="39" t="s">
        <v>468</v>
      </c>
    </row>
    <row r="239" spans="1:16" ht="12.75">
      <c r="A239" t="s">
        <v>48</v>
      </c>
      <c s="34" t="s">
        <v>474</v>
      </c>
      <c s="34" t="s">
        <v>475</v>
      </c>
      <c s="35" t="s">
        <v>85</v>
      </c>
      <c s="6" t="s">
        <v>476</v>
      </c>
      <c s="36" t="s">
        <v>94</v>
      </c>
      <c s="37">
        <v>17.736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95</v>
      </c>
      <c>
        <f>(M239*21)/100</f>
      </c>
      <c t="s">
        <v>26</v>
      </c>
    </row>
    <row r="240" spans="1:5" ht="12.75">
      <c r="A240" s="35" t="s">
        <v>55</v>
      </c>
      <c r="E240" s="39" t="s">
        <v>477</v>
      </c>
    </row>
    <row r="241" spans="1:5" ht="38.25">
      <c r="A241" s="35" t="s">
        <v>57</v>
      </c>
      <c r="E241" s="40" t="s">
        <v>478</v>
      </c>
    </row>
    <row r="242" spans="1:5" ht="102">
      <c r="A242" t="s">
        <v>59</v>
      </c>
      <c r="E242" s="39" t="s">
        <v>479</v>
      </c>
    </row>
    <row r="243" spans="1:16" ht="12.75">
      <c r="A243" t="s">
        <v>48</v>
      </c>
      <c s="34" t="s">
        <v>480</v>
      </c>
      <c s="34" t="s">
        <v>481</v>
      </c>
      <c s="35" t="s">
        <v>85</v>
      </c>
      <c s="6" t="s">
        <v>482</v>
      </c>
      <c s="36" t="s">
        <v>94</v>
      </c>
      <c s="37">
        <v>64.078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95</v>
      </c>
      <c>
        <f>(M243*21)/100</f>
      </c>
      <c t="s">
        <v>26</v>
      </c>
    </row>
    <row r="244" spans="1:5" ht="38.25">
      <c r="A244" s="35" t="s">
        <v>55</v>
      </c>
      <c r="E244" s="39" t="s">
        <v>483</v>
      </c>
    </row>
    <row r="245" spans="1:5" ht="63.75">
      <c r="A245" s="35" t="s">
        <v>57</v>
      </c>
      <c r="E245" s="40" t="s">
        <v>484</v>
      </c>
    </row>
    <row r="246" spans="1:5" ht="89.25">
      <c r="A246" t="s">
        <v>59</v>
      </c>
      <c r="E246" s="39" t="s">
        <v>485</v>
      </c>
    </row>
    <row r="247" spans="1:16" ht="12.75">
      <c r="A247" t="s">
        <v>48</v>
      </c>
      <c s="34" t="s">
        <v>486</v>
      </c>
      <c s="34" t="s">
        <v>487</v>
      </c>
      <c s="35" t="s">
        <v>85</v>
      </c>
      <c s="6" t="s">
        <v>488</v>
      </c>
      <c s="36" t="s">
        <v>489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12.75">
      <c r="A248" s="35" t="s">
        <v>55</v>
      </c>
      <c r="E248" s="39" t="s">
        <v>490</v>
      </c>
    </row>
    <row r="249" spans="1:5" ht="38.25">
      <c r="A249" s="35" t="s">
        <v>57</v>
      </c>
      <c r="E249" s="40" t="s">
        <v>491</v>
      </c>
    </row>
    <row r="250" spans="1:5" ht="409.5">
      <c r="A250" t="s">
        <v>59</v>
      </c>
      <c r="E250" s="39" t="s">
        <v>492</v>
      </c>
    </row>
    <row r="251" spans="1:16" ht="12.75">
      <c r="A251" t="s">
        <v>48</v>
      </c>
      <c s="34" t="s">
        <v>493</v>
      </c>
      <c s="34" t="s">
        <v>494</v>
      </c>
      <c s="35" t="s">
        <v>49</v>
      </c>
      <c s="6" t="s">
        <v>495</v>
      </c>
      <c s="36" t="s">
        <v>140</v>
      </c>
      <c s="37">
        <v>571.2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25.5">
      <c r="A252" s="35" t="s">
        <v>55</v>
      </c>
      <c r="E252" s="39" t="s">
        <v>496</v>
      </c>
    </row>
    <row r="253" spans="1:5" ht="63.75">
      <c r="A253" s="35" t="s">
        <v>57</v>
      </c>
      <c r="E253" s="40" t="s">
        <v>497</v>
      </c>
    </row>
    <row r="254" spans="1:5" ht="357">
      <c r="A254" t="s">
        <v>59</v>
      </c>
      <c r="E254" s="39" t="s">
        <v>498</v>
      </c>
    </row>
    <row r="255" spans="1:16" ht="12.75">
      <c r="A255" t="s">
        <v>48</v>
      </c>
      <c s="34" t="s">
        <v>499</v>
      </c>
      <c s="34" t="s">
        <v>494</v>
      </c>
      <c s="35" t="s">
        <v>26</v>
      </c>
      <c s="6" t="s">
        <v>495</v>
      </c>
      <c s="36" t="s">
        <v>346</v>
      </c>
      <c s="37">
        <v>275.794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25.5">
      <c r="A256" s="35" t="s">
        <v>55</v>
      </c>
      <c r="E256" s="39" t="s">
        <v>500</v>
      </c>
    </row>
    <row r="257" spans="1:5" ht="89.25">
      <c r="A257" s="35" t="s">
        <v>57</v>
      </c>
      <c r="E257" s="40" t="s">
        <v>501</v>
      </c>
    </row>
    <row r="258" spans="1:5" ht="357">
      <c r="A258" t="s">
        <v>59</v>
      </c>
      <c r="E258" s="39" t="s">
        <v>498</v>
      </c>
    </row>
    <row r="259" spans="1:16" ht="12.75">
      <c r="A259" t="s">
        <v>48</v>
      </c>
      <c s="34" t="s">
        <v>502</v>
      </c>
      <c s="34" t="s">
        <v>503</v>
      </c>
      <c s="35" t="s">
        <v>85</v>
      </c>
      <c s="6" t="s">
        <v>504</v>
      </c>
      <c s="36" t="s">
        <v>505</v>
      </c>
      <c s="37">
        <v>21275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25.5">
      <c r="A260" s="35" t="s">
        <v>55</v>
      </c>
      <c r="E260" s="39" t="s">
        <v>506</v>
      </c>
    </row>
    <row r="261" spans="1:5" ht="102">
      <c r="A261" s="35" t="s">
        <v>57</v>
      </c>
      <c r="E261" s="40" t="s">
        <v>507</v>
      </c>
    </row>
    <row r="262" spans="1:5" ht="25.5">
      <c r="A262" t="s">
        <v>59</v>
      </c>
      <c r="E262" s="39" t="s">
        <v>508</v>
      </c>
    </row>
    <row r="263" spans="1:16" ht="12.75">
      <c r="A263" t="s">
        <v>48</v>
      </c>
      <c s="34" t="s">
        <v>509</v>
      </c>
      <c s="34" t="s">
        <v>510</v>
      </c>
      <c s="35" t="s">
        <v>85</v>
      </c>
      <c s="6" t="s">
        <v>511</v>
      </c>
      <c s="36" t="s">
        <v>87</v>
      </c>
      <c s="37">
        <v>784.68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512</v>
      </c>
    </row>
    <row r="265" spans="1:5" ht="12.75">
      <c r="A265" s="35" t="s">
        <v>57</v>
      </c>
      <c r="E265" s="40" t="s">
        <v>85</v>
      </c>
    </row>
    <row r="266" spans="1:5" ht="12.75">
      <c r="A266" t="s">
        <v>59</v>
      </c>
      <c r="E26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513</v>
      </c>
      <c r="E4" s="26" t="s">
        <v>514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517</v>
      </c>
      <c r="E8" s="30" t="s">
        <v>516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518</v>
      </c>
      <c s="35" t="s">
        <v>85</v>
      </c>
      <c s="6" t="s">
        <v>519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85</v>
      </c>
    </row>
    <row r="12" spans="1:5" ht="12.75">
      <c r="A12" s="35" t="s">
        <v>57</v>
      </c>
      <c r="E12" s="40" t="s">
        <v>248</v>
      </c>
    </row>
    <row r="13" spans="1:5" ht="38.25">
      <c r="A13" t="s">
        <v>59</v>
      </c>
      <c r="E13" s="39" t="s">
        <v>520</v>
      </c>
    </row>
    <row r="14" spans="1:16" ht="12.75">
      <c r="A14" t="s">
        <v>48</v>
      </c>
      <c s="34" t="s">
        <v>26</v>
      </c>
      <c s="34" t="s">
        <v>521</v>
      </c>
      <c s="35" t="s">
        <v>85</v>
      </c>
      <c s="6" t="s">
        <v>522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523</v>
      </c>
    </row>
    <row r="16" spans="1:5" ht="51">
      <c r="A16" s="35" t="s">
        <v>57</v>
      </c>
      <c r="E16" s="40" t="s">
        <v>524</v>
      </c>
    </row>
    <row r="17" spans="1:5" ht="12.75">
      <c r="A17" t="s">
        <v>59</v>
      </c>
      <c r="E17" s="39" t="s">
        <v>228</v>
      </c>
    </row>
    <row r="18" spans="1:13" ht="12.75">
      <c r="A18" t="s">
        <v>45</v>
      </c>
      <c r="C18" s="31" t="s">
        <v>49</v>
      </c>
      <c r="E18" s="33" t="s">
        <v>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525</v>
      </c>
      <c s="35" t="s">
        <v>85</v>
      </c>
      <c s="6" t="s">
        <v>526</v>
      </c>
      <c s="36" t="s">
        <v>94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95</v>
      </c>
      <c>
        <f>(M19*21)/100</f>
      </c>
      <c t="s">
        <v>26</v>
      </c>
    </row>
    <row r="20" spans="1:5" ht="12.75">
      <c r="A20" s="35" t="s">
        <v>55</v>
      </c>
      <c r="E20" s="39" t="s">
        <v>85</v>
      </c>
    </row>
    <row r="21" spans="1:5" ht="12.75">
      <c r="A21" s="35" t="s">
        <v>57</v>
      </c>
      <c r="E21" s="40" t="s">
        <v>527</v>
      </c>
    </row>
    <row r="22" spans="1:5" ht="318.75">
      <c r="A22" t="s">
        <v>59</v>
      </c>
      <c r="E22" s="39" t="s">
        <v>528</v>
      </c>
    </row>
    <row r="23" spans="1:16" ht="12.75">
      <c r="A23" t="s">
        <v>48</v>
      </c>
      <c s="34" t="s">
        <v>71</v>
      </c>
      <c s="34" t="s">
        <v>529</v>
      </c>
      <c s="35" t="s">
        <v>85</v>
      </c>
      <c s="6" t="s">
        <v>530</v>
      </c>
      <c s="36" t="s">
        <v>94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95</v>
      </c>
      <c>
        <f>(M23*21)/100</f>
      </c>
      <c t="s">
        <v>26</v>
      </c>
    </row>
    <row r="24" spans="1:5" ht="12.75">
      <c r="A24" s="35" t="s">
        <v>55</v>
      </c>
      <c r="E24" s="39" t="s">
        <v>531</v>
      </c>
    </row>
    <row r="25" spans="1:5" ht="38.25">
      <c r="A25" s="35" t="s">
        <v>57</v>
      </c>
      <c r="E25" s="40" t="s">
        <v>532</v>
      </c>
    </row>
    <row r="26" spans="1:5" ht="12.75">
      <c r="A26" t="s">
        <v>59</v>
      </c>
      <c r="E26" s="39" t="s">
        <v>533</v>
      </c>
    </row>
    <row r="27" spans="1:13" ht="12.75">
      <c r="A27" t="s">
        <v>45</v>
      </c>
      <c r="C27" s="31" t="s">
        <v>91</v>
      </c>
      <c r="E27" s="33" t="s">
        <v>534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77</v>
      </c>
      <c s="34" t="s">
        <v>535</v>
      </c>
      <c s="35" t="s">
        <v>85</v>
      </c>
      <c s="6" t="s">
        <v>536</v>
      </c>
      <c s="36" t="s">
        <v>140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95</v>
      </c>
      <c>
        <f>(M28*21)/100</f>
      </c>
      <c t="s">
        <v>26</v>
      </c>
    </row>
    <row r="29" spans="1:5" ht="12.75">
      <c r="A29" s="35" t="s">
        <v>55</v>
      </c>
      <c r="E29" s="39" t="s">
        <v>537</v>
      </c>
    </row>
    <row r="30" spans="1:5" ht="12.75">
      <c r="A30" s="35" t="s">
        <v>57</v>
      </c>
      <c r="E30" s="40" t="s">
        <v>538</v>
      </c>
    </row>
    <row r="31" spans="1:5" ht="12.75">
      <c r="A31" t="s">
        <v>59</v>
      </c>
      <c r="E31" s="39" t="s">
        <v>533</v>
      </c>
    </row>
    <row r="32" spans="1:16" ht="12.75">
      <c r="A32" t="s">
        <v>48</v>
      </c>
      <c s="34" t="s">
        <v>83</v>
      </c>
      <c s="34" t="s">
        <v>539</v>
      </c>
      <c s="35" t="s">
        <v>85</v>
      </c>
      <c s="6" t="s">
        <v>540</v>
      </c>
      <c s="36" t="s">
        <v>140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95</v>
      </c>
      <c>
        <f>(M32*21)/100</f>
      </c>
      <c t="s">
        <v>26</v>
      </c>
    </row>
    <row r="33" spans="1:5" ht="12.75">
      <c r="A33" s="35" t="s">
        <v>55</v>
      </c>
      <c r="E33" s="39" t="s">
        <v>541</v>
      </c>
    </row>
    <row r="34" spans="1:5" ht="38.25">
      <c r="A34" s="35" t="s">
        <v>57</v>
      </c>
      <c r="E34" s="40" t="s">
        <v>542</v>
      </c>
    </row>
    <row r="35" spans="1:5" ht="102">
      <c r="A35" t="s">
        <v>59</v>
      </c>
      <c r="E35" s="39" t="s">
        <v>543</v>
      </c>
    </row>
    <row r="36" spans="1:16" ht="12.75">
      <c r="A36" t="s">
        <v>48</v>
      </c>
      <c s="34" t="s">
        <v>91</v>
      </c>
      <c s="34" t="s">
        <v>544</v>
      </c>
      <c s="35" t="s">
        <v>85</v>
      </c>
      <c s="6" t="s">
        <v>545</v>
      </c>
      <c s="36" t="s">
        <v>140</v>
      </c>
      <c s="37">
        <v>313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95</v>
      </c>
      <c>
        <f>(M36*21)/100</f>
      </c>
      <c t="s">
        <v>26</v>
      </c>
    </row>
    <row r="37" spans="1:5" ht="12.75">
      <c r="A37" s="35" t="s">
        <v>55</v>
      </c>
      <c r="E37" s="39" t="s">
        <v>546</v>
      </c>
    </row>
    <row r="38" spans="1:5" ht="38.25">
      <c r="A38" s="35" t="s">
        <v>57</v>
      </c>
      <c r="E38" s="40" t="s">
        <v>547</v>
      </c>
    </row>
    <row r="39" spans="1:5" ht="12.75">
      <c r="A39" t="s">
        <v>59</v>
      </c>
      <c r="E39" s="39" t="s">
        <v>533</v>
      </c>
    </row>
    <row r="40" spans="1:16" ht="25.5">
      <c r="A40" t="s">
        <v>48</v>
      </c>
      <c s="34" t="s">
        <v>98</v>
      </c>
      <c s="34" t="s">
        <v>548</v>
      </c>
      <c s="35" t="s">
        <v>85</v>
      </c>
      <c s="6" t="s">
        <v>549</v>
      </c>
      <c s="36" t="s">
        <v>140</v>
      </c>
      <c s="37">
        <v>313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95</v>
      </c>
      <c>
        <f>(M40*21)/100</f>
      </c>
      <c t="s">
        <v>26</v>
      </c>
    </row>
    <row r="41" spans="1:5" ht="12.75">
      <c r="A41" s="35" t="s">
        <v>55</v>
      </c>
      <c r="E41" s="39" t="s">
        <v>546</v>
      </c>
    </row>
    <row r="42" spans="1:5" ht="38.25">
      <c r="A42" s="35" t="s">
        <v>57</v>
      </c>
      <c r="E42" s="40" t="s">
        <v>547</v>
      </c>
    </row>
    <row r="43" spans="1:5" ht="12.75">
      <c r="A43" t="s">
        <v>59</v>
      </c>
      <c r="E43" s="39" t="s">
        <v>533</v>
      </c>
    </row>
    <row r="44" spans="1:16" ht="12.75">
      <c r="A44" t="s">
        <v>48</v>
      </c>
      <c s="34" t="s">
        <v>104</v>
      </c>
      <c s="34" t="s">
        <v>550</v>
      </c>
      <c s="35" t="s">
        <v>49</v>
      </c>
      <c s="6" t="s">
        <v>551</v>
      </c>
      <c s="36" t="s">
        <v>209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552</v>
      </c>
    </row>
    <row r="46" spans="1:5" ht="12.75">
      <c r="A46" s="35" t="s">
        <v>57</v>
      </c>
      <c r="E46" s="40" t="s">
        <v>248</v>
      </c>
    </row>
    <row r="47" spans="1:5" ht="12.75">
      <c r="A47" t="s">
        <v>59</v>
      </c>
      <c r="E47" s="39" t="s">
        <v>85</v>
      </c>
    </row>
    <row r="48" spans="1:16" ht="12.75">
      <c r="A48" t="s">
        <v>48</v>
      </c>
      <c s="34" t="s">
        <v>110</v>
      </c>
      <c s="34" t="s">
        <v>553</v>
      </c>
      <c s="35" t="s">
        <v>85</v>
      </c>
      <c s="6" t="s">
        <v>554</v>
      </c>
      <c s="36" t="s">
        <v>209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555</v>
      </c>
    </row>
    <row r="50" spans="1:5" ht="38.25">
      <c r="A50" s="35" t="s">
        <v>57</v>
      </c>
      <c r="E50" s="40" t="s">
        <v>556</v>
      </c>
    </row>
    <row r="51" spans="1:5" ht="38.25">
      <c r="A51" t="s">
        <v>59</v>
      </c>
      <c r="E51" s="39" t="s">
        <v>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558</v>
      </c>
      <c r="E4" s="26" t="s">
        <v>559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562</v>
      </c>
      <c r="E8" s="30" t="s">
        <v>561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564</v>
      </c>
      <c s="35" t="s">
        <v>85</v>
      </c>
      <c s="6" t="s">
        <v>565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566</v>
      </c>
    </row>
    <row r="12" spans="1:5" ht="12.75">
      <c r="A12" s="35" t="s">
        <v>57</v>
      </c>
      <c r="E12" s="40" t="s">
        <v>85</v>
      </c>
    </row>
    <row r="13" spans="1:5" ht="51">
      <c r="A13" t="s">
        <v>59</v>
      </c>
      <c r="E13" s="39" t="s">
        <v>567</v>
      </c>
    </row>
    <row r="14" spans="1:16" ht="12.75">
      <c r="A14" t="s">
        <v>48</v>
      </c>
      <c s="34" t="s">
        <v>26</v>
      </c>
      <c s="34" t="s">
        <v>568</v>
      </c>
      <c s="35" t="s">
        <v>85</v>
      </c>
      <c s="6" t="s">
        <v>569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570</v>
      </c>
    </row>
    <row r="16" spans="1:5" ht="12.75">
      <c r="A16" s="35" t="s">
        <v>57</v>
      </c>
      <c r="E16" s="40" t="s">
        <v>85</v>
      </c>
    </row>
    <row r="17" spans="1:5" ht="51">
      <c r="A17" t="s">
        <v>59</v>
      </c>
      <c r="E17" s="39" t="s">
        <v>571</v>
      </c>
    </row>
    <row r="18" spans="1:16" ht="12.75">
      <c r="A18" t="s">
        <v>48</v>
      </c>
      <c s="34" t="s">
        <v>25</v>
      </c>
      <c s="34" t="s">
        <v>572</v>
      </c>
      <c s="35" t="s">
        <v>85</v>
      </c>
      <c s="6" t="s">
        <v>573</v>
      </c>
      <c s="36" t="s">
        <v>209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574</v>
      </c>
    </row>
    <row r="20" spans="1:5" ht="12.75">
      <c r="A20" s="35" t="s">
        <v>57</v>
      </c>
      <c r="E20" s="40" t="s">
        <v>85</v>
      </c>
    </row>
    <row r="21" spans="1:5" ht="51">
      <c r="A21" t="s">
        <v>59</v>
      </c>
      <c r="E21" s="39" t="s">
        <v>575</v>
      </c>
    </row>
    <row r="22" spans="1:13" ht="12.75">
      <c r="A22" t="s">
        <v>45</v>
      </c>
      <c r="C22" s="31" t="s">
        <v>26</v>
      </c>
      <c r="E22" s="33" t="s">
        <v>576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71</v>
      </c>
      <c s="34" t="s">
        <v>577</v>
      </c>
      <c s="35" t="s">
        <v>85</v>
      </c>
      <c s="6" t="s">
        <v>578</v>
      </c>
      <c s="36" t="s">
        <v>209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579</v>
      </c>
    </row>
    <row r="25" spans="1:5" ht="12.75">
      <c r="A25" s="35" t="s">
        <v>57</v>
      </c>
      <c r="E25" s="40" t="s">
        <v>248</v>
      </c>
    </row>
    <row r="26" spans="1:5" ht="25.5">
      <c r="A26" t="s">
        <v>59</v>
      </c>
      <c r="E26" s="39" t="s">
        <v>580</v>
      </c>
    </row>
    <row r="27" spans="1:16" ht="12.75">
      <c r="A27" t="s">
        <v>48</v>
      </c>
      <c s="34" t="s">
        <v>77</v>
      </c>
      <c s="34" t="s">
        <v>581</v>
      </c>
      <c s="35" t="s">
        <v>85</v>
      </c>
      <c s="6" t="s">
        <v>582</v>
      </c>
      <c s="36" t="s">
        <v>209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566</v>
      </c>
    </row>
    <row r="29" spans="1:5" ht="12.75">
      <c r="A29" s="35" t="s">
        <v>57</v>
      </c>
      <c r="E29" s="40" t="s">
        <v>85</v>
      </c>
    </row>
    <row r="30" spans="1:5" ht="114.75">
      <c r="A30" t="s">
        <v>59</v>
      </c>
      <c r="E30" s="39" t="s">
        <v>583</v>
      </c>
    </row>
    <row r="31" spans="1:16" ht="12.75">
      <c r="A31" t="s">
        <v>48</v>
      </c>
      <c s="34" t="s">
        <v>83</v>
      </c>
      <c s="34" t="s">
        <v>584</v>
      </c>
      <c s="35" t="s">
        <v>85</v>
      </c>
      <c s="6" t="s">
        <v>585</v>
      </c>
      <c s="36" t="s">
        <v>209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566</v>
      </c>
    </row>
    <row r="33" spans="1:5" ht="12.75">
      <c r="A33" s="35" t="s">
        <v>57</v>
      </c>
      <c r="E33" s="40" t="s">
        <v>85</v>
      </c>
    </row>
    <row r="34" spans="1:5" ht="102">
      <c r="A34" t="s">
        <v>59</v>
      </c>
      <c r="E34" s="39" t="s">
        <v>586</v>
      </c>
    </row>
    <row r="35" spans="1:16" ht="12.75">
      <c r="A35" t="s">
        <v>48</v>
      </c>
      <c s="34" t="s">
        <v>91</v>
      </c>
      <c s="34" t="s">
        <v>587</v>
      </c>
      <c s="35" t="s">
        <v>85</v>
      </c>
      <c s="6" t="s">
        <v>588</v>
      </c>
      <c s="36" t="s">
        <v>209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589</v>
      </c>
    </row>
    <row r="37" spans="1:5" ht="12.75">
      <c r="A37" s="35" t="s">
        <v>57</v>
      </c>
      <c r="E37" s="40" t="s">
        <v>590</v>
      </c>
    </row>
    <row r="38" spans="1:5" ht="12.75">
      <c r="A38" t="s">
        <v>59</v>
      </c>
      <c r="E38" s="39" t="s">
        <v>591</v>
      </c>
    </row>
    <row r="39" spans="1:16" ht="12.75">
      <c r="A39" t="s">
        <v>48</v>
      </c>
      <c s="34" t="s">
        <v>98</v>
      </c>
      <c s="34" t="s">
        <v>592</v>
      </c>
      <c s="35" t="s">
        <v>85</v>
      </c>
      <c s="6" t="s">
        <v>593</v>
      </c>
      <c s="36" t="s">
        <v>209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</v>
      </c>
    </row>
    <row r="41" spans="1:5" ht="12.75">
      <c r="A41" s="35" t="s">
        <v>57</v>
      </c>
      <c r="E41" s="40" t="s">
        <v>590</v>
      </c>
    </row>
    <row r="42" spans="1:5" ht="12.75">
      <c r="A42" t="s">
        <v>59</v>
      </c>
      <c r="E42" s="39" t="s">
        <v>591</v>
      </c>
    </row>
    <row r="43" spans="1:16" ht="12.75">
      <c r="A43" t="s">
        <v>48</v>
      </c>
      <c s="34" t="s">
        <v>104</v>
      </c>
      <c s="34" t="s">
        <v>594</v>
      </c>
      <c s="35" t="s">
        <v>85</v>
      </c>
      <c s="6" t="s">
        <v>595</v>
      </c>
      <c s="36" t="s">
        <v>209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25.5">
      <c r="A44" s="35" t="s">
        <v>55</v>
      </c>
      <c r="E44" s="39" t="s">
        <v>596</v>
      </c>
    </row>
    <row r="45" spans="1:5" ht="12.75">
      <c r="A45" s="35" t="s">
        <v>57</v>
      </c>
      <c r="E45" s="40" t="s">
        <v>85</v>
      </c>
    </row>
    <row r="46" spans="1:5" ht="12.75">
      <c r="A46" t="s">
        <v>59</v>
      </c>
      <c r="E4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597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597</v>
      </c>
      <c r="E4" s="26" t="s">
        <v>598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COUNTIFS(L8:L38,"=0",A8:A38,"P")+COUNTIFS(L8:L38,"",A8:A38,"P")+SUM(Q8:Q38)</f>
      </c>
    </row>
    <row r="8" spans="1:13" ht="12.75">
      <c r="A8" t="s">
        <v>43</v>
      </c>
      <c r="C8" s="28" t="s">
        <v>601</v>
      </c>
      <c r="E8" s="30" t="s">
        <v>600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212</v>
      </c>
      <c s="35" t="s">
        <v>213</v>
      </c>
      <c s="6" t="s">
        <v>602</v>
      </c>
      <c s="36" t="s">
        <v>94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215</v>
      </c>
    </row>
    <row r="12" spans="1:5" ht="38.25">
      <c r="A12" s="35" t="s">
        <v>57</v>
      </c>
      <c r="E12" s="40" t="s">
        <v>216</v>
      </c>
    </row>
    <row r="13" spans="1:5" ht="165.75">
      <c r="A13" t="s">
        <v>59</v>
      </c>
      <c r="E13" s="39" t="s">
        <v>603</v>
      </c>
    </row>
    <row r="14" spans="1:16" ht="12.75">
      <c r="A14" t="s">
        <v>48</v>
      </c>
      <c s="34" t="s">
        <v>26</v>
      </c>
      <c s="34" t="s">
        <v>212</v>
      </c>
      <c s="35" t="s">
        <v>217</v>
      </c>
      <c s="6" t="s">
        <v>602</v>
      </c>
      <c s="36" t="s">
        <v>94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218</v>
      </c>
    </row>
    <row r="16" spans="1:5" ht="38.25">
      <c r="A16" s="35" t="s">
        <v>57</v>
      </c>
      <c r="E16" s="40" t="s">
        <v>219</v>
      </c>
    </row>
    <row r="17" spans="1:5" ht="165.75">
      <c r="A17" t="s">
        <v>59</v>
      </c>
      <c r="E17" s="39" t="s">
        <v>603</v>
      </c>
    </row>
    <row r="18" spans="1:16" ht="12.75">
      <c r="A18" t="s">
        <v>48</v>
      </c>
      <c s="34" t="s">
        <v>25</v>
      </c>
      <c s="34" t="s">
        <v>212</v>
      </c>
      <c s="35" t="s">
        <v>220</v>
      </c>
      <c s="6" t="s">
        <v>604</v>
      </c>
      <c s="36" t="s">
        <v>94</v>
      </c>
      <c s="37">
        <v>7.847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222</v>
      </c>
    </row>
    <row r="20" spans="1:5" ht="38.25">
      <c r="A20" s="35" t="s">
        <v>57</v>
      </c>
      <c r="E20" s="40" t="s">
        <v>223</v>
      </c>
    </row>
    <row r="21" spans="1:5" ht="165.75">
      <c r="A21" t="s">
        <v>59</v>
      </c>
      <c r="E21" s="39" t="s">
        <v>603</v>
      </c>
    </row>
    <row r="22" spans="1:16" ht="25.5">
      <c r="A22" t="s">
        <v>48</v>
      </c>
      <c s="34" t="s">
        <v>71</v>
      </c>
      <c s="34" t="s">
        <v>50</v>
      </c>
      <c s="35" t="s">
        <v>51</v>
      </c>
      <c s="6" t="s">
        <v>605</v>
      </c>
      <c s="36" t="s">
        <v>53</v>
      </c>
      <c s="37">
        <v>797.586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65.75">
      <c r="A25" t="s">
        <v>59</v>
      </c>
      <c r="E25" s="39" t="s">
        <v>603</v>
      </c>
    </row>
    <row r="26" spans="1:16" ht="25.5">
      <c r="A26" t="s">
        <v>48</v>
      </c>
      <c s="34" t="s">
        <v>77</v>
      </c>
      <c s="34" t="s">
        <v>61</v>
      </c>
      <c s="35" t="s">
        <v>62</v>
      </c>
      <c s="6" t="s">
        <v>606</v>
      </c>
      <c s="36" t="s">
        <v>53</v>
      </c>
      <c s="37">
        <v>144.131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64</v>
      </c>
    </row>
    <row r="28" spans="1:5" ht="12.75">
      <c r="A28" s="35" t="s">
        <v>57</v>
      </c>
      <c r="E28" s="40" t="s">
        <v>65</v>
      </c>
    </row>
    <row r="29" spans="1:5" ht="165.75">
      <c r="A29" t="s">
        <v>59</v>
      </c>
      <c r="E29" s="39" t="s">
        <v>603</v>
      </c>
    </row>
    <row r="30" spans="1:16" ht="25.5">
      <c r="A30" t="s">
        <v>48</v>
      </c>
      <c s="34" t="s">
        <v>83</v>
      </c>
      <c s="34" t="s">
        <v>66</v>
      </c>
      <c s="35" t="s">
        <v>67</v>
      </c>
      <c s="6" t="s">
        <v>607</v>
      </c>
      <c s="36" t="s">
        <v>53</v>
      </c>
      <c s="37">
        <v>578.739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69</v>
      </c>
    </row>
    <row r="32" spans="1:5" ht="12.75">
      <c r="A32" s="35" t="s">
        <v>57</v>
      </c>
      <c r="E32" s="40" t="s">
        <v>70</v>
      </c>
    </row>
    <row r="33" spans="1:5" ht="165.75">
      <c r="A33" t="s">
        <v>59</v>
      </c>
      <c r="E33" s="39" t="s">
        <v>603</v>
      </c>
    </row>
    <row r="34" spans="1:16" ht="25.5">
      <c r="A34" t="s">
        <v>48</v>
      </c>
      <c s="34" t="s">
        <v>91</v>
      </c>
      <c s="34" t="s">
        <v>72</v>
      </c>
      <c s="35" t="s">
        <v>73</v>
      </c>
      <c s="6" t="s">
        <v>608</v>
      </c>
      <c s="36" t="s">
        <v>53</v>
      </c>
      <c s="37">
        <v>0.043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75</v>
      </c>
    </row>
    <row r="36" spans="1:5" ht="12.75">
      <c r="A36" s="35" t="s">
        <v>57</v>
      </c>
      <c r="E36" s="40" t="s">
        <v>76</v>
      </c>
    </row>
    <row r="37" spans="1:5" ht="165.75">
      <c r="A37" t="s">
        <v>59</v>
      </c>
      <c r="E37" s="39" t="s">
        <v>603</v>
      </c>
    </row>
    <row r="38" spans="1:16" ht="25.5">
      <c r="A38" t="s">
        <v>48</v>
      </c>
      <c s="34" t="s">
        <v>98</v>
      </c>
      <c s="34" t="s">
        <v>78</v>
      </c>
      <c s="35" t="s">
        <v>79</v>
      </c>
      <c s="6" t="s">
        <v>609</v>
      </c>
      <c s="36" t="s">
        <v>53</v>
      </c>
      <c s="37">
        <v>0.174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81</v>
      </c>
    </row>
    <row r="40" spans="1:5" ht="12.75">
      <c r="A40" s="35" t="s">
        <v>57</v>
      </c>
      <c r="E40" s="40" t="s">
        <v>82</v>
      </c>
    </row>
    <row r="41" spans="1:5" ht="165.75">
      <c r="A41" t="s">
        <v>59</v>
      </c>
      <c r="E41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